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4/PARKOVIŠTĚ NEMOCNICE/"/>
    </mc:Choice>
  </mc:AlternateContent>
  <xr:revisionPtr revIDLastSave="0" documentId="8_{F866A6CC-70B1-4209-AE70-7FAB01D62E24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Rekapitulace stavby" sheetId="1" r:id="rId1"/>
    <sheet name="00 - Příprava území - kácení" sheetId="2" r:id="rId2"/>
    <sheet name="01 - D.2.4_Parkoviště" sheetId="3" r:id="rId3"/>
    <sheet name="02 - D.2.5 - Dešťová kana..." sheetId="4" r:id="rId4"/>
    <sheet name="03 - D.2.6 - Veřejné osvě..." sheetId="5" r:id="rId5"/>
    <sheet name="VRN - Vedlejší rozpočtové..." sheetId="6" r:id="rId6"/>
  </sheets>
  <definedNames>
    <definedName name="_xlnm._FilterDatabase" localSheetId="1" hidden="1">'00 - Příprava území - kácení'!$C$117:$K$156</definedName>
    <definedName name="_xlnm._FilterDatabase" localSheetId="2" hidden="1">'01 - D.2.4_Parkoviště'!$C$125:$K$392</definedName>
    <definedName name="_xlnm._FilterDatabase" localSheetId="3" hidden="1">'02 - D.2.5 - Dešťová kana...'!$C$119:$K$183</definedName>
    <definedName name="_xlnm._FilterDatabase" localSheetId="4" hidden="1">'03 - D.2.6 - Veřejné osvě...'!$C$124:$K$212</definedName>
    <definedName name="_xlnm._FilterDatabase" localSheetId="5" hidden="1">'VRN - Vedlejší rozpočtové...'!$C$120:$K$140</definedName>
    <definedName name="_xlnm.Print_Titles" localSheetId="1">'00 - Příprava území - kácení'!$117:$117</definedName>
    <definedName name="_xlnm.Print_Titles" localSheetId="2">'01 - D.2.4_Parkoviště'!$125:$125</definedName>
    <definedName name="_xlnm.Print_Titles" localSheetId="3">'02 - D.2.5 - Dešťová kana...'!$119:$119</definedName>
    <definedName name="_xlnm.Print_Titles" localSheetId="4">'03 - D.2.6 - Veřejné osvě...'!$124:$124</definedName>
    <definedName name="_xlnm.Print_Titles" localSheetId="0">'Rekapitulace stavby'!$92:$92</definedName>
    <definedName name="_xlnm.Print_Titles" localSheetId="5">'VRN - Vedlejší rozpočtové...'!$120:$120</definedName>
    <definedName name="_xlnm.Print_Area" localSheetId="1">'00 - Příprava území - kácení'!$C$4:$J$76,'00 - Příprava území - kácení'!$C$82:$J$99,'00 - Příprava území - kácení'!$C$105:$K$156</definedName>
    <definedName name="_xlnm.Print_Area" localSheetId="2">'01 - D.2.4_Parkoviště'!$C$4:$J$76,'01 - D.2.4_Parkoviště'!$C$82:$J$107,'01 - D.2.4_Parkoviště'!$C$113:$K$392</definedName>
    <definedName name="_xlnm.Print_Area" localSheetId="3">'02 - D.2.5 - Dešťová kana...'!$C$4:$J$76,'02 - D.2.5 - Dešťová kana...'!$C$82:$J$101,'02 - D.2.5 - Dešťová kana...'!$C$107:$K$183</definedName>
    <definedName name="_xlnm.Print_Area" localSheetId="4">'03 - D.2.6 - Veřejné osvě...'!$C$4:$J$76,'03 - D.2.6 - Veřejné osvě...'!$C$82:$J$106,'03 - D.2.6 - Veřejné osvě...'!$C$112:$K$212</definedName>
    <definedName name="_xlnm.Print_Area" localSheetId="0">'Rekapitulace stavby'!$D$4:$AO$76,'Rekapitulace stavby'!$C$82:$AQ$100</definedName>
    <definedName name="_xlnm.Print_Area" localSheetId="5">'VRN - Vedlejší rozpočtové...'!$C$4:$J$76,'VRN - Vedlejší rozpočtové...'!$C$82:$J$102,'VRN - Vedlejší rozpočtové...'!$C$108:$K$140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 s="1"/>
  <c r="BI140" i="6"/>
  <c r="BH140" i="6"/>
  <c r="BG140" i="6"/>
  <c r="BF140" i="6"/>
  <c r="T140" i="6"/>
  <c r="T139" i="6" s="1"/>
  <c r="R140" i="6"/>
  <c r="R139" i="6" s="1"/>
  <c r="P140" i="6"/>
  <c r="P139" i="6" s="1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J117" i="6"/>
  <c r="F117" i="6"/>
  <c r="F115" i="6"/>
  <c r="E113" i="6"/>
  <c r="J91" i="6"/>
  <c r="F91" i="6"/>
  <c r="F89" i="6"/>
  <c r="E87" i="6"/>
  <c r="J24" i="6"/>
  <c r="E24" i="6"/>
  <c r="J92" i="6" s="1"/>
  <c r="J23" i="6"/>
  <c r="J18" i="6"/>
  <c r="E18" i="6"/>
  <c r="F118" i="6" s="1"/>
  <c r="J17" i="6"/>
  <c r="J12" i="6"/>
  <c r="J115" i="6" s="1"/>
  <c r="E7" i="6"/>
  <c r="E111" i="6" s="1"/>
  <c r="J37" i="5"/>
  <c r="J36" i="5"/>
  <c r="AY98" i="1" s="1"/>
  <c r="J35" i="5"/>
  <c r="AX98" i="1" s="1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08" i="5"/>
  <c r="BH208" i="5"/>
  <c r="BG208" i="5"/>
  <c r="BF208" i="5"/>
  <c r="T208" i="5"/>
  <c r="T207" i="5"/>
  <c r="R208" i="5"/>
  <c r="R207" i="5" s="1"/>
  <c r="P208" i="5"/>
  <c r="P207" i="5" s="1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J121" i="5"/>
  <c r="F121" i="5"/>
  <c r="F119" i="5"/>
  <c r="E117" i="5"/>
  <c r="J91" i="5"/>
  <c r="F91" i="5"/>
  <c r="F89" i="5"/>
  <c r="E87" i="5"/>
  <c r="J24" i="5"/>
  <c r="E24" i="5"/>
  <c r="J92" i="5"/>
  <c r="J23" i="5"/>
  <c r="J18" i="5"/>
  <c r="E18" i="5"/>
  <c r="F92" i="5" s="1"/>
  <c r="J17" i="5"/>
  <c r="J12" i="5"/>
  <c r="J89" i="5" s="1"/>
  <c r="E7" i="5"/>
  <c r="E85" i="5" s="1"/>
  <c r="J37" i="4"/>
  <c r="J36" i="4"/>
  <c r="AY97" i="1"/>
  <c r="J35" i="4"/>
  <c r="AX97" i="1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T136" i="4" s="1"/>
  <c r="R137" i="4"/>
  <c r="R136" i="4" s="1"/>
  <c r="P137" i="4"/>
  <c r="P136" i="4" s="1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J116" i="4"/>
  <c r="F116" i="4"/>
  <c r="F114" i="4"/>
  <c r="E112" i="4"/>
  <c r="J91" i="4"/>
  <c r="F91" i="4"/>
  <c r="F89" i="4"/>
  <c r="E87" i="4"/>
  <c r="J24" i="4"/>
  <c r="E24" i="4"/>
  <c r="J117" i="4" s="1"/>
  <c r="J23" i="4"/>
  <c r="J18" i="4"/>
  <c r="E18" i="4"/>
  <c r="F92" i="4" s="1"/>
  <c r="J17" i="4"/>
  <c r="J12" i="4"/>
  <c r="J114" i="4" s="1"/>
  <c r="E7" i="4"/>
  <c r="E85" i="4" s="1"/>
  <c r="J37" i="3"/>
  <c r="J36" i="3"/>
  <c r="AY96" i="1" s="1"/>
  <c r="J35" i="3"/>
  <c r="AX96" i="1" s="1"/>
  <c r="BI388" i="3"/>
  <c r="BH388" i="3"/>
  <c r="BG388" i="3"/>
  <c r="BF388" i="3"/>
  <c r="T388" i="3"/>
  <c r="T387" i="3"/>
  <c r="R388" i="3"/>
  <c r="R387" i="3"/>
  <c r="P388" i="3"/>
  <c r="P387" i="3"/>
  <c r="BI386" i="3"/>
  <c r="BH386" i="3"/>
  <c r="BG386" i="3"/>
  <c r="BF386" i="3"/>
  <c r="T386" i="3"/>
  <c r="T385" i="3"/>
  <c r="R386" i="3"/>
  <c r="R385" i="3"/>
  <c r="P386" i="3"/>
  <c r="P385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3" i="3"/>
  <c r="BH363" i="3"/>
  <c r="BG363" i="3"/>
  <c r="BF363" i="3"/>
  <c r="T363" i="3"/>
  <c r="R363" i="3"/>
  <c r="P363" i="3"/>
  <c r="BI356" i="3"/>
  <c r="BH356" i="3"/>
  <c r="BG356" i="3"/>
  <c r="BF356" i="3"/>
  <c r="T356" i="3"/>
  <c r="R356" i="3"/>
  <c r="P356" i="3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37" i="3"/>
  <c r="BH337" i="3"/>
  <c r="BG337" i="3"/>
  <c r="BF337" i="3"/>
  <c r="T337" i="3"/>
  <c r="R337" i="3"/>
  <c r="P337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R312" i="3"/>
  <c r="P312" i="3"/>
  <c r="BI308" i="3"/>
  <c r="BH308" i="3"/>
  <c r="BG308" i="3"/>
  <c r="BF308" i="3"/>
  <c r="T308" i="3"/>
  <c r="R308" i="3"/>
  <c r="P308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5" i="3"/>
  <c r="BH275" i="3"/>
  <c r="BG275" i="3"/>
  <c r="BF275" i="3"/>
  <c r="T275" i="3"/>
  <c r="R275" i="3"/>
  <c r="P275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1" i="3"/>
  <c r="BH211" i="3"/>
  <c r="BG211" i="3"/>
  <c r="BF211" i="3"/>
  <c r="T211" i="3"/>
  <c r="R211" i="3"/>
  <c r="P211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T188" i="3" s="1"/>
  <c r="R189" i="3"/>
  <c r="R188" i="3" s="1"/>
  <c r="P189" i="3"/>
  <c r="P188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J122" i="3"/>
  <c r="F122" i="3"/>
  <c r="F120" i="3"/>
  <c r="E118" i="3"/>
  <c r="J91" i="3"/>
  <c r="F91" i="3"/>
  <c r="F89" i="3"/>
  <c r="E87" i="3"/>
  <c r="J24" i="3"/>
  <c r="E24" i="3"/>
  <c r="J123" i="3"/>
  <c r="J23" i="3"/>
  <c r="J18" i="3"/>
  <c r="E18" i="3"/>
  <c r="F123" i="3"/>
  <c r="J17" i="3"/>
  <c r="J12" i="3"/>
  <c r="J120" i="3"/>
  <c r="E7" i="3"/>
  <c r="E85" i="3"/>
  <c r="J37" i="2"/>
  <c r="J36" i="2"/>
  <c r="AY95" i="1"/>
  <c r="J35" i="2"/>
  <c r="AX95" i="1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J114" i="2"/>
  <c r="F114" i="2"/>
  <c r="F112" i="2"/>
  <c r="E110" i="2"/>
  <c r="J91" i="2"/>
  <c r="F91" i="2"/>
  <c r="F89" i="2"/>
  <c r="E87" i="2"/>
  <c r="J24" i="2"/>
  <c r="E24" i="2"/>
  <c r="J92" i="2"/>
  <c r="J23" i="2"/>
  <c r="J18" i="2"/>
  <c r="E18" i="2"/>
  <c r="F115" i="2" s="1"/>
  <c r="J17" i="2"/>
  <c r="J12" i="2"/>
  <c r="J112" i="2"/>
  <c r="E7" i="2"/>
  <c r="E85" i="2" s="1"/>
  <c r="L90" i="1"/>
  <c r="AM90" i="1"/>
  <c r="AM89" i="1"/>
  <c r="L89" i="1"/>
  <c r="AM87" i="1"/>
  <c r="L87" i="1"/>
  <c r="L85" i="1"/>
  <c r="L84" i="1"/>
  <c r="J143" i="2"/>
  <c r="BK136" i="2"/>
  <c r="J132" i="2"/>
  <c r="J145" i="2"/>
  <c r="J133" i="2"/>
  <c r="AS94" i="1"/>
  <c r="BK151" i="2"/>
  <c r="J141" i="2"/>
  <c r="BK349" i="3"/>
  <c r="J316" i="3"/>
  <c r="J282" i="3"/>
  <c r="J256" i="3"/>
  <c r="J246" i="3"/>
  <c r="J217" i="3"/>
  <c r="BK185" i="3"/>
  <c r="J179" i="3"/>
  <c r="J145" i="3"/>
  <c r="J373" i="3"/>
  <c r="J332" i="3"/>
  <c r="BK308" i="3"/>
  <c r="J292" i="3"/>
  <c r="BK257" i="3"/>
  <c r="BK243" i="3"/>
  <c r="BK211" i="3"/>
  <c r="BK199" i="3"/>
  <c r="BK179" i="3"/>
  <c r="BK388" i="3"/>
  <c r="BK376" i="3"/>
  <c r="J367" i="3"/>
  <c r="BK326" i="3"/>
  <c r="BK304" i="3"/>
  <c r="BK292" i="3"/>
  <c r="BK260" i="3"/>
  <c r="J254" i="3"/>
  <c r="J221" i="3"/>
  <c r="BK163" i="3"/>
  <c r="BK133" i="3"/>
  <c r="J376" i="3"/>
  <c r="BK356" i="3"/>
  <c r="BK300" i="3"/>
  <c r="BK262" i="3"/>
  <c r="J253" i="3"/>
  <c r="J224" i="3"/>
  <c r="J195" i="3"/>
  <c r="J183" i="3"/>
  <c r="J160" i="3"/>
  <c r="J137" i="3"/>
  <c r="BK180" i="4"/>
  <c r="J170" i="4"/>
  <c r="BK164" i="4"/>
  <c r="J153" i="4"/>
  <c r="J150" i="4"/>
  <c r="J140" i="4"/>
  <c r="J129" i="4"/>
  <c r="J126" i="4"/>
  <c r="J178" i="4"/>
  <c r="BK165" i="4"/>
  <c r="J158" i="4"/>
  <c r="BK153" i="4"/>
  <c r="J145" i="4"/>
  <c r="BK141" i="4"/>
  <c r="J133" i="4"/>
  <c r="BK183" i="4"/>
  <c r="J171" i="4"/>
  <c r="J161" i="4"/>
  <c r="BK154" i="4"/>
  <c r="J143" i="4"/>
  <c r="J124" i="4"/>
  <c r="BK179" i="4"/>
  <c r="J172" i="4"/>
  <c r="BK166" i="4"/>
  <c r="J160" i="4"/>
  <c r="J156" i="4"/>
  <c r="BK143" i="4"/>
  <c r="J132" i="4"/>
  <c r="BK124" i="4"/>
  <c r="J204" i="5"/>
  <c r="BK191" i="5"/>
  <c r="J184" i="5"/>
  <c r="J171" i="5"/>
  <c r="J162" i="5"/>
  <c r="J152" i="5"/>
  <c r="BK145" i="5"/>
  <c r="J138" i="5"/>
  <c r="BK128" i="5"/>
  <c r="J199" i="5"/>
  <c r="BK196" i="5"/>
  <c r="J190" i="5"/>
  <c r="BK178" i="5"/>
  <c r="J161" i="5"/>
  <c r="J154" i="5"/>
  <c r="J200" i="5"/>
  <c r="BK194" i="5"/>
  <c r="BK184" i="5"/>
  <c r="J179" i="5"/>
  <c r="BK174" i="5"/>
  <c r="BK162" i="5"/>
  <c r="BK153" i="5"/>
  <c r="J148" i="5"/>
  <c r="BK140" i="5"/>
  <c r="J212" i="5"/>
  <c r="BK198" i="5"/>
  <c r="J194" i="5"/>
  <c r="J188" i="5"/>
  <c r="BK177" i="5"/>
  <c r="BK171" i="5"/>
  <c r="BK166" i="5"/>
  <c r="J156" i="5"/>
  <c r="J143" i="5"/>
  <c r="BK134" i="5"/>
  <c r="J128" i="5"/>
  <c r="J132" i="6"/>
  <c r="BK128" i="6"/>
  <c r="BK125" i="6"/>
  <c r="J124" i="6"/>
  <c r="BK136" i="6"/>
  <c r="BK126" i="6"/>
  <c r="J138" i="6"/>
  <c r="BK124" i="6"/>
  <c r="BK141" i="2"/>
  <c r="BK139" i="2"/>
  <c r="J131" i="2"/>
  <c r="J136" i="2"/>
  <c r="BK131" i="2"/>
  <c r="J154" i="2"/>
  <c r="J144" i="2"/>
  <c r="BK130" i="2"/>
  <c r="BK121" i="2"/>
  <c r="J142" i="2"/>
  <c r="BK133" i="2"/>
  <c r="J356" i="3"/>
  <c r="BK337" i="3"/>
  <c r="J285" i="3"/>
  <c r="BK259" i="3"/>
  <c r="J255" i="3"/>
  <c r="BK230" i="3"/>
  <c r="BK204" i="3"/>
  <c r="BK184" i="3"/>
  <c r="BK160" i="3"/>
  <c r="BK137" i="3"/>
  <c r="J349" i="3"/>
  <c r="BK320" i="3"/>
  <c r="J300" i="3"/>
  <c r="BK289" i="3"/>
  <c r="BK253" i="3"/>
  <c r="J237" i="3"/>
  <c r="BK217" i="3"/>
  <c r="BK195" i="3"/>
  <c r="BK183" i="3"/>
  <c r="J170" i="3"/>
  <c r="BK386" i="3"/>
  <c r="BK373" i="3"/>
  <c r="BK342" i="3"/>
  <c r="J329" i="3"/>
  <c r="J320" i="3"/>
  <c r="J298" i="3"/>
  <c r="J262" i="3"/>
  <c r="J252" i="3"/>
  <c r="J194" i="3"/>
  <c r="J168" i="3"/>
  <c r="BK145" i="3"/>
  <c r="BK379" i="3"/>
  <c r="BK329" i="3"/>
  <c r="BK312" i="3"/>
  <c r="J299" i="3"/>
  <c r="J259" i="3"/>
  <c r="BK233" i="3"/>
  <c r="J185" i="3"/>
  <c r="J163" i="3"/>
  <c r="J141" i="3"/>
  <c r="J177" i="4"/>
  <c r="BK169" i="4"/>
  <c r="BK160" i="4"/>
  <c r="J151" i="4"/>
  <c r="J141" i="4"/>
  <c r="BK131" i="4"/>
  <c r="BK127" i="4"/>
  <c r="J181" i="4"/>
  <c r="BK176" i="4"/>
  <c r="J162" i="4"/>
  <c r="J154" i="4"/>
  <c r="J149" i="4"/>
  <c r="BK142" i="4"/>
  <c r="BK137" i="4"/>
  <c r="J131" i="4"/>
  <c r="J176" i="4"/>
  <c r="J165" i="4"/>
  <c r="BK156" i="4"/>
  <c r="J148" i="4"/>
  <c r="J137" i="4"/>
  <c r="J123" i="4"/>
  <c r="J175" i="4"/>
  <c r="BK171" i="4"/>
  <c r="BK162" i="4"/>
  <c r="BK157" i="4"/>
  <c r="J147" i="4"/>
  <c r="BK135" i="4"/>
  <c r="J130" i="4"/>
  <c r="BK123" i="4"/>
  <c r="J202" i="5"/>
  <c r="BK185" i="5"/>
  <c r="J174" i="5"/>
  <c r="J163" i="5"/>
  <c r="J155" i="5"/>
  <c r="BK148" i="5"/>
  <c r="J142" i="5"/>
  <c r="BK137" i="5"/>
  <c r="J127" i="5"/>
  <c r="BK202" i="5"/>
  <c r="BK193" i="5"/>
  <c r="J182" i="5"/>
  <c r="J175" i="5"/>
  <c r="J168" i="5"/>
  <c r="BK159" i="5"/>
  <c r="J150" i="5"/>
  <c r="BK199" i="5"/>
  <c r="J189" i="5"/>
  <c r="J183" i="5"/>
  <c r="J177" i="5"/>
  <c r="J166" i="5"/>
  <c r="BK157" i="5"/>
  <c r="BK150" i="5"/>
  <c r="BK144" i="5"/>
  <c r="J139" i="5"/>
  <c r="J133" i="5"/>
  <c r="J206" i="5"/>
  <c r="BK189" i="5"/>
  <c r="BK182" i="5"/>
  <c r="BK175" i="5"/>
  <c r="J169" i="5"/>
  <c r="J159" i="5"/>
  <c r="BK152" i="5"/>
  <c r="J137" i="5"/>
  <c r="BK131" i="5"/>
  <c r="BK131" i="6"/>
  <c r="J126" i="6"/>
  <c r="BK132" i="6"/>
  <c r="J125" i="6"/>
  <c r="J137" i="6"/>
  <c r="BK154" i="2"/>
  <c r="BK134" i="2"/>
  <c r="BK127" i="2"/>
  <c r="BK142" i="2"/>
  <c r="BK132" i="2"/>
  <c r="J121" i="2"/>
  <c r="BK145" i="2"/>
  <c r="J139" i="2"/>
  <c r="J124" i="2"/>
  <c r="BK143" i="2"/>
  <c r="J134" i="2"/>
  <c r="J363" i="3"/>
  <c r="J326" i="3"/>
  <c r="BK295" i="3"/>
  <c r="BK275" i="3"/>
  <c r="BK252" i="3"/>
  <c r="BK221" i="3"/>
  <c r="J202" i="3"/>
  <c r="BK182" i="3"/>
  <c r="BK153" i="3"/>
  <c r="J388" i="3"/>
  <c r="BK363" i="3"/>
  <c r="J312" i="3"/>
  <c r="J295" i="3"/>
  <c r="J260" i="3"/>
  <c r="BK250" i="3"/>
  <c r="J233" i="3"/>
  <c r="J204" i="3"/>
  <c r="BK196" i="3"/>
  <c r="BK189" i="3"/>
  <c r="J173" i="3"/>
  <c r="J152" i="3"/>
  <c r="J379" i="3"/>
  <c r="BK345" i="3"/>
  <c r="BK332" i="3"/>
  <c r="J317" i="3"/>
  <c r="BK285" i="3"/>
  <c r="BK256" i="3"/>
  <c r="J227" i="3"/>
  <c r="J184" i="3"/>
  <c r="BK152" i="3"/>
  <c r="J386" i="3"/>
  <c r="BK367" i="3"/>
  <c r="BK316" i="3"/>
  <c r="J275" i="3"/>
  <c r="BK254" i="3"/>
  <c r="BK227" i="3"/>
  <c r="J196" i="3"/>
  <c r="BK173" i="3"/>
  <c r="J153" i="3"/>
  <c r="BK129" i="3"/>
  <c r="BK182" i="4"/>
  <c r="BK172" i="4"/>
  <c r="J166" i="4"/>
  <c r="BK159" i="4"/>
  <c r="BK145" i="4"/>
  <c r="J134" i="4"/>
  <c r="BK130" i="4"/>
  <c r="BK122" i="4"/>
  <c r="BK177" i="4"/>
  <c r="BK163" i="4"/>
  <c r="J155" i="4"/>
  <c r="BK150" i="4"/>
  <c r="BK144" i="4"/>
  <c r="BK139" i="4"/>
  <c r="BK126" i="4"/>
  <c r="J182" i="4"/>
  <c r="J169" i="4"/>
  <c r="J159" i="4"/>
  <c r="BK149" i="4"/>
  <c r="J144" i="4"/>
  <c r="J125" i="4"/>
  <c r="J180" i="4"/>
  <c r="J173" i="4"/>
  <c r="J163" i="4"/>
  <c r="BK158" i="4"/>
  <c r="BK148" i="4"/>
  <c r="J139" i="4"/>
  <c r="BK133" i="4"/>
  <c r="BK129" i="4"/>
  <c r="J122" i="4"/>
  <c r="BK201" i="5"/>
  <c r="BK188" i="5"/>
  <c r="BK183" i="5"/>
  <c r="J165" i="5"/>
  <c r="BK154" i="5"/>
  <c r="BK147" i="5"/>
  <c r="J140" i="5"/>
  <c r="J132" i="5"/>
  <c r="BK212" i="5"/>
  <c r="J198" i="5"/>
  <c r="J187" i="5"/>
  <c r="J181" i="5"/>
  <c r="BK173" i="5"/>
  <c r="BK165" i="5"/>
  <c r="J158" i="5"/>
  <c r="J145" i="5"/>
  <c r="BK141" i="5"/>
  <c r="BK139" i="5"/>
  <c r="BK138" i="5"/>
  <c r="J136" i="5"/>
  <c r="J135" i="5"/>
  <c r="BK133" i="5"/>
  <c r="J131" i="5"/>
  <c r="J130" i="5"/>
  <c r="BK129" i="5"/>
  <c r="BK127" i="5"/>
  <c r="BK211" i="5"/>
  <c r="J208" i="5"/>
  <c r="BK206" i="5"/>
  <c r="BK205" i="5"/>
  <c r="BK204" i="5"/>
  <c r="J201" i="5"/>
  <c r="J196" i="5"/>
  <c r="BK187" i="5"/>
  <c r="BK181" i="5"/>
  <c r="J176" i="5"/>
  <c r="BK172" i="5"/>
  <c r="BK158" i="5"/>
  <c r="BK151" i="5"/>
  <c r="BK143" i="5"/>
  <c r="J134" i="5"/>
  <c r="BK208" i="5"/>
  <c r="BK197" i="5"/>
  <c r="BK190" i="5"/>
  <c r="J178" i="5"/>
  <c r="J172" i="5"/>
  <c r="BK168" i="5"/>
  <c r="BK160" i="5"/>
  <c r="J153" i="5"/>
  <c r="BK142" i="5"/>
  <c r="BK132" i="5"/>
  <c r="BK138" i="6"/>
  <c r="BK130" i="6"/>
  <c r="BK140" i="6"/>
  <c r="J131" i="6"/>
  <c r="BK137" i="6"/>
  <c r="BK133" i="6"/>
  <c r="J140" i="6"/>
  <c r="J133" i="6"/>
  <c r="BK144" i="2"/>
  <c r="J135" i="2"/>
  <c r="J151" i="2"/>
  <c r="BK135" i="2"/>
  <c r="J130" i="2"/>
  <c r="BK148" i="2"/>
  <c r="BK140" i="2"/>
  <c r="J127" i="2"/>
  <c r="J148" i="2"/>
  <c r="J140" i="2"/>
  <c r="BK124" i="2"/>
  <c r="J345" i="3"/>
  <c r="J304" i="3"/>
  <c r="BK258" i="3"/>
  <c r="J250" i="3"/>
  <c r="BK237" i="3"/>
  <c r="J211" i="3"/>
  <c r="J189" i="3"/>
  <c r="J176" i="3"/>
  <c r="BK141" i="3"/>
  <c r="BK382" i="3"/>
  <c r="J342" i="3"/>
  <c r="BK317" i="3"/>
  <c r="BK298" i="3"/>
  <c r="J258" i="3"/>
  <c r="BK246" i="3"/>
  <c r="J230" i="3"/>
  <c r="BK202" i="3"/>
  <c r="BK194" i="3"/>
  <c r="BK176" i="3"/>
  <c r="BK168" i="3"/>
  <c r="J382" i="3"/>
  <c r="BK370" i="3"/>
  <c r="J337" i="3"/>
  <c r="J323" i="3"/>
  <c r="BK299" i="3"/>
  <c r="BK282" i="3"/>
  <c r="BK255" i="3"/>
  <c r="BK224" i="3"/>
  <c r="J182" i="3"/>
  <c r="J156" i="3"/>
  <c r="J129" i="3"/>
  <c r="J370" i="3"/>
  <c r="BK323" i="3"/>
  <c r="J308" i="3"/>
  <c r="J289" i="3"/>
  <c r="J257" i="3"/>
  <c r="J243" i="3"/>
  <c r="J199" i="3"/>
  <c r="BK170" i="3"/>
  <c r="BK156" i="3"/>
  <c r="J133" i="3"/>
  <c r="J183" i="4"/>
  <c r="BK175" i="4"/>
  <c r="J168" i="4"/>
  <c r="BK152" i="4"/>
  <c r="BK146" i="4"/>
  <c r="J135" i="4"/>
  <c r="BK128" i="4"/>
  <c r="J179" i="4"/>
  <c r="BK173" i="4"/>
  <c r="J157" i="4"/>
  <c r="J152" i="4"/>
  <c r="BK147" i="4"/>
  <c r="BK140" i="4"/>
  <c r="BK132" i="4"/>
  <c r="BK125" i="4"/>
  <c r="BK170" i="4"/>
  <c r="J164" i="4"/>
  <c r="BK155" i="4"/>
  <c r="J146" i="4"/>
  <c r="J127" i="4"/>
  <c r="BK181" i="4"/>
  <c r="BK178" i="4"/>
  <c r="BK168" i="4"/>
  <c r="BK161" i="4"/>
  <c r="BK151" i="4"/>
  <c r="J142" i="4"/>
  <c r="BK134" i="4"/>
  <c r="J128" i="4"/>
  <c r="J205" i="5"/>
  <c r="BK195" i="5"/>
  <c r="BK186" i="5"/>
  <c r="J180" i="5"/>
  <c r="J167" i="5"/>
  <c r="BK161" i="5"/>
  <c r="BK149" i="5"/>
  <c r="J144" i="5"/>
  <c r="BK136" i="5"/>
  <c r="J211" i="5"/>
  <c r="J197" i="5"/>
  <c r="J191" i="5"/>
  <c r="BK179" i="5"/>
  <c r="BK169" i="5"/>
  <c r="J160" i="5"/>
  <c r="BK155" i="5"/>
  <c r="J147" i="5"/>
  <c r="J195" i="5"/>
  <c r="J185" i="5"/>
  <c r="BK180" i="5"/>
  <c r="J173" i="5"/>
  <c r="BK163" i="5"/>
  <c r="BK156" i="5"/>
  <c r="J149" i="5"/>
  <c r="J141" i="5"/>
  <c r="BK130" i="5"/>
  <c r="BK200" i="5"/>
  <c r="J193" i="5"/>
  <c r="J186" i="5"/>
  <c r="BK176" i="5"/>
  <c r="BK167" i="5"/>
  <c r="J157" i="5"/>
  <c r="J151" i="5"/>
  <c r="BK135" i="5"/>
  <c r="J129" i="5"/>
  <c r="J136" i="6"/>
  <c r="BK120" i="2" l="1"/>
  <c r="J120" i="2" s="1"/>
  <c r="J98" i="2" s="1"/>
  <c r="T128" i="3"/>
  <c r="T193" i="3"/>
  <c r="T203" i="3"/>
  <c r="T251" i="3"/>
  <c r="R261" i="3"/>
  <c r="P348" i="3"/>
  <c r="P121" i="4"/>
  <c r="P138" i="4"/>
  <c r="BK174" i="4"/>
  <c r="J174" i="4" s="1"/>
  <c r="J100" i="4" s="1"/>
  <c r="P126" i="5"/>
  <c r="BK146" i="5"/>
  <c r="J146" i="5" s="1"/>
  <c r="J98" i="5" s="1"/>
  <c r="BK164" i="5"/>
  <c r="J164" i="5"/>
  <c r="J99" i="5" s="1"/>
  <c r="BK170" i="5"/>
  <c r="J170" i="5"/>
  <c r="J100" i="5"/>
  <c r="P192" i="5"/>
  <c r="P203" i="5"/>
  <c r="T210" i="5"/>
  <c r="T209" i="5"/>
  <c r="P123" i="6"/>
  <c r="T129" i="6"/>
  <c r="P120" i="2"/>
  <c r="P119" i="2"/>
  <c r="P118" i="2" s="1"/>
  <c r="AU95" i="1" s="1"/>
  <c r="R128" i="3"/>
  <c r="BK193" i="3"/>
  <c r="J193" i="3" s="1"/>
  <c r="J100" i="3" s="1"/>
  <c r="R203" i="3"/>
  <c r="P251" i="3"/>
  <c r="P261" i="3"/>
  <c r="R348" i="3"/>
  <c r="R121" i="4"/>
  <c r="T138" i="4"/>
  <c r="P174" i="4"/>
  <c r="BK126" i="5"/>
  <c r="J126" i="5"/>
  <c r="J97" i="5"/>
  <c r="R146" i="5"/>
  <c r="R164" i="5"/>
  <c r="R170" i="5"/>
  <c r="R192" i="5"/>
  <c r="T203" i="5"/>
  <c r="P210" i="5"/>
  <c r="P209" i="5"/>
  <c r="BK129" i="6"/>
  <c r="J129" i="6" s="1"/>
  <c r="J99" i="6" s="1"/>
  <c r="R135" i="6"/>
  <c r="R120" i="2"/>
  <c r="R119" i="2" s="1"/>
  <c r="R118" i="2" s="1"/>
  <c r="P128" i="3"/>
  <c r="R193" i="3"/>
  <c r="BK203" i="3"/>
  <c r="J203" i="3"/>
  <c r="J101" i="3"/>
  <c r="BK251" i="3"/>
  <c r="J251" i="3" s="1"/>
  <c r="J102" i="3" s="1"/>
  <c r="T261" i="3"/>
  <c r="BK348" i="3"/>
  <c r="J348" i="3" s="1"/>
  <c r="J104" i="3" s="1"/>
  <c r="T121" i="4"/>
  <c r="BK138" i="4"/>
  <c r="J138" i="4"/>
  <c r="J99" i="4"/>
  <c r="R174" i="4"/>
  <c r="T126" i="5"/>
  <c r="T146" i="5"/>
  <c r="T164" i="5"/>
  <c r="P170" i="5"/>
  <c r="T192" i="5"/>
  <c r="R203" i="5"/>
  <c r="BK210" i="5"/>
  <c r="J210" i="5"/>
  <c r="J105" i="5" s="1"/>
  <c r="BK123" i="6"/>
  <c r="J123" i="6"/>
  <c r="J98" i="6"/>
  <c r="T123" i="6"/>
  <c r="R129" i="6"/>
  <c r="T135" i="6"/>
  <c r="T120" i="2"/>
  <c r="T119" i="2"/>
  <c r="T118" i="2" s="1"/>
  <c r="BK128" i="3"/>
  <c r="J128" i="3"/>
  <c r="J98" i="3" s="1"/>
  <c r="P193" i="3"/>
  <c r="P203" i="3"/>
  <c r="R251" i="3"/>
  <c r="BK261" i="3"/>
  <c r="J261" i="3" s="1"/>
  <c r="J103" i="3" s="1"/>
  <c r="T348" i="3"/>
  <c r="BK121" i="4"/>
  <c r="J121" i="4" s="1"/>
  <c r="J97" i="4" s="1"/>
  <c r="R138" i="4"/>
  <c r="T174" i="4"/>
  <c r="R126" i="5"/>
  <c r="P146" i="5"/>
  <c r="P164" i="5"/>
  <c r="T170" i="5"/>
  <c r="BK192" i="5"/>
  <c r="J192" i="5"/>
  <c r="J101" i="5"/>
  <c r="BK203" i="5"/>
  <c r="J203" i="5" s="1"/>
  <c r="J102" i="5" s="1"/>
  <c r="R210" i="5"/>
  <c r="R209" i="5" s="1"/>
  <c r="R123" i="6"/>
  <c r="P129" i="6"/>
  <c r="BK135" i="6"/>
  <c r="J135" i="6" s="1"/>
  <c r="J100" i="6" s="1"/>
  <c r="P135" i="6"/>
  <c r="BK136" i="4"/>
  <c r="J136" i="4" s="1"/>
  <c r="J98" i="4" s="1"/>
  <c r="BK385" i="3"/>
  <c r="J385" i="3"/>
  <c r="J105" i="3"/>
  <c r="BK188" i="3"/>
  <c r="J188" i="3"/>
  <c r="J99" i="3" s="1"/>
  <c r="BK387" i="3"/>
  <c r="J387" i="3"/>
  <c r="J106" i="3"/>
  <c r="BK207" i="5"/>
  <c r="J207" i="5" s="1"/>
  <c r="J103" i="5" s="1"/>
  <c r="BK139" i="6"/>
  <c r="J139" i="6" s="1"/>
  <c r="J101" i="6" s="1"/>
  <c r="J118" i="6"/>
  <c r="BE125" i="6"/>
  <c r="BE130" i="6"/>
  <c r="F92" i="6"/>
  <c r="BE131" i="6"/>
  <c r="BE138" i="6"/>
  <c r="E85" i="6"/>
  <c r="J89" i="6"/>
  <c r="BE124" i="6"/>
  <c r="BE126" i="6"/>
  <c r="BE128" i="6"/>
  <c r="BE133" i="6"/>
  <c r="BE140" i="6"/>
  <c r="BE132" i="6"/>
  <c r="BE136" i="6"/>
  <c r="BE137" i="6"/>
  <c r="E115" i="5"/>
  <c r="J119" i="5"/>
  <c r="J122" i="5"/>
  <c r="BE129" i="5"/>
  <c r="BE137" i="5"/>
  <c r="BE139" i="5"/>
  <c r="BE142" i="5"/>
  <c r="BE144" i="5"/>
  <c r="BE145" i="5"/>
  <c r="BE147" i="5"/>
  <c r="BE149" i="5"/>
  <c r="BE161" i="5"/>
  <c r="BE175" i="5"/>
  <c r="BE179" i="5"/>
  <c r="BE183" i="5"/>
  <c r="BE184" i="5"/>
  <c r="BE195" i="5"/>
  <c r="BE201" i="5"/>
  <c r="BE202" i="5"/>
  <c r="BE204" i="5"/>
  <c r="BE211" i="5"/>
  <c r="BE212" i="5"/>
  <c r="F122" i="5"/>
  <c r="BE127" i="5"/>
  <c r="BE128" i="5"/>
  <c r="BE131" i="5"/>
  <c r="BE132" i="5"/>
  <c r="BE135" i="5"/>
  <c r="BE136" i="5"/>
  <c r="BE154" i="5"/>
  <c r="BE160" i="5"/>
  <c r="BE162" i="5"/>
  <c r="BE167" i="5"/>
  <c r="BE169" i="5"/>
  <c r="BE178" i="5"/>
  <c r="BE182" i="5"/>
  <c r="BE186" i="5"/>
  <c r="BE190" i="5"/>
  <c r="BE191" i="5"/>
  <c r="BE193" i="5"/>
  <c r="BE198" i="5"/>
  <c r="BE140" i="5"/>
  <c r="BE143" i="5"/>
  <c r="BE148" i="5"/>
  <c r="BE150" i="5"/>
  <c r="BE152" i="5"/>
  <c r="BE163" i="5"/>
  <c r="BE166" i="5"/>
  <c r="BE171" i="5"/>
  <c r="BE172" i="5"/>
  <c r="BE177" i="5"/>
  <c r="BE180" i="5"/>
  <c r="BE185" i="5"/>
  <c r="BE187" i="5"/>
  <c r="BE189" i="5"/>
  <c r="BE194" i="5"/>
  <c r="BE200" i="5"/>
  <c r="BE206" i="5"/>
  <c r="BE130" i="5"/>
  <c r="BE133" i="5"/>
  <c r="BE134" i="5"/>
  <c r="BE138" i="5"/>
  <c r="BE141" i="5"/>
  <c r="BE151" i="5"/>
  <c r="BE153" i="5"/>
  <c r="BE155" i="5"/>
  <c r="BE156" i="5"/>
  <c r="BE157" i="5"/>
  <c r="BE158" i="5"/>
  <c r="BE159" i="5"/>
  <c r="BE165" i="5"/>
  <c r="BE168" i="5"/>
  <c r="BE173" i="5"/>
  <c r="BE174" i="5"/>
  <c r="BE176" i="5"/>
  <c r="BE181" i="5"/>
  <c r="BE188" i="5"/>
  <c r="BE196" i="5"/>
  <c r="BE197" i="5"/>
  <c r="BE199" i="5"/>
  <c r="BE205" i="5"/>
  <c r="BE208" i="5"/>
  <c r="J89" i="4"/>
  <c r="J92" i="4"/>
  <c r="BE125" i="4"/>
  <c r="BE127" i="4"/>
  <c r="BE144" i="4"/>
  <c r="BE145" i="4"/>
  <c r="BE146" i="4"/>
  <c r="BE150" i="4"/>
  <c r="BE152" i="4"/>
  <c r="BE163" i="4"/>
  <c r="BE164" i="4"/>
  <c r="BE176" i="4"/>
  <c r="E110" i="4"/>
  <c r="F117" i="4"/>
  <c r="BE126" i="4"/>
  <c r="BE129" i="4"/>
  <c r="BE130" i="4"/>
  <c r="BE131" i="4"/>
  <c r="BE132" i="4"/>
  <c r="BE133" i="4"/>
  <c r="BE134" i="4"/>
  <c r="BE139" i="4"/>
  <c r="BE140" i="4"/>
  <c r="BE142" i="4"/>
  <c r="BE143" i="4"/>
  <c r="BE151" i="4"/>
  <c r="BE157" i="4"/>
  <c r="BE159" i="4"/>
  <c r="BE162" i="4"/>
  <c r="BE166" i="4"/>
  <c r="BE172" i="4"/>
  <c r="BE173" i="4"/>
  <c r="BE175" i="4"/>
  <c r="BE177" i="4"/>
  <c r="BE178" i="4"/>
  <c r="BE179" i="4"/>
  <c r="BE122" i="4"/>
  <c r="BE128" i="4"/>
  <c r="BE160" i="4"/>
  <c r="BE161" i="4"/>
  <c r="BE165" i="4"/>
  <c r="BE168" i="4"/>
  <c r="BE169" i="4"/>
  <c r="BE170" i="4"/>
  <c r="BE171" i="4"/>
  <c r="BE180" i="4"/>
  <c r="BE181" i="4"/>
  <c r="BE183" i="4"/>
  <c r="BE123" i="4"/>
  <c r="BE124" i="4"/>
  <c r="BE135" i="4"/>
  <c r="BE137" i="4"/>
  <c r="BE141" i="4"/>
  <c r="BE147" i="4"/>
  <c r="BE148" i="4"/>
  <c r="BE149" i="4"/>
  <c r="BE153" i="4"/>
  <c r="BE154" i="4"/>
  <c r="BE155" i="4"/>
  <c r="BE156" i="4"/>
  <c r="BE158" i="4"/>
  <c r="BE182" i="4"/>
  <c r="J89" i="3"/>
  <c r="F92" i="3"/>
  <c r="BE141" i="3"/>
  <c r="BE160" i="3"/>
  <c r="BE176" i="3"/>
  <c r="BE179" i="3"/>
  <c r="BE189" i="3"/>
  <c r="BE199" i="3"/>
  <c r="BE204" i="3"/>
  <c r="BE217" i="3"/>
  <c r="BE255" i="3"/>
  <c r="BE258" i="3"/>
  <c r="BE260" i="3"/>
  <c r="BE282" i="3"/>
  <c r="BE292" i="3"/>
  <c r="BE320" i="3"/>
  <c r="BE337" i="3"/>
  <c r="BE345" i="3"/>
  <c r="BE376" i="3"/>
  <c r="E116" i="3"/>
  <c r="BE137" i="3"/>
  <c r="BE152" i="3"/>
  <c r="BE156" i="3"/>
  <c r="BE168" i="3"/>
  <c r="BE182" i="3"/>
  <c r="BE185" i="3"/>
  <c r="BE195" i="3"/>
  <c r="BE196" i="3"/>
  <c r="BE202" i="3"/>
  <c r="BE211" i="3"/>
  <c r="BE230" i="3"/>
  <c r="BE233" i="3"/>
  <c r="BE237" i="3"/>
  <c r="BE246" i="3"/>
  <c r="BE257" i="3"/>
  <c r="BE262" i="3"/>
  <c r="BE289" i="3"/>
  <c r="BE308" i="3"/>
  <c r="BE312" i="3"/>
  <c r="BE342" i="3"/>
  <c r="BE349" i="3"/>
  <c r="BE356" i="3"/>
  <c r="BE363" i="3"/>
  <c r="BE382" i="3"/>
  <c r="J92" i="3"/>
  <c r="BE133" i="3"/>
  <c r="BE145" i="3"/>
  <c r="BE153" i="3"/>
  <c r="BE173" i="3"/>
  <c r="BE184" i="3"/>
  <c r="BE221" i="3"/>
  <c r="BE224" i="3"/>
  <c r="BE227" i="3"/>
  <c r="BE254" i="3"/>
  <c r="BE259" i="3"/>
  <c r="BE275" i="3"/>
  <c r="BE285" i="3"/>
  <c r="BE295" i="3"/>
  <c r="BE304" i="3"/>
  <c r="BE316" i="3"/>
  <c r="BE323" i="3"/>
  <c r="BE326" i="3"/>
  <c r="BE332" i="3"/>
  <c r="BE373" i="3"/>
  <c r="BE379" i="3"/>
  <c r="BE386" i="3"/>
  <c r="BE388" i="3"/>
  <c r="BE129" i="3"/>
  <c r="BE163" i="3"/>
  <c r="BE170" i="3"/>
  <c r="BE183" i="3"/>
  <c r="BE194" i="3"/>
  <c r="BE243" i="3"/>
  <c r="BE250" i="3"/>
  <c r="BE252" i="3"/>
  <c r="BE253" i="3"/>
  <c r="BE256" i="3"/>
  <c r="BE298" i="3"/>
  <c r="BE299" i="3"/>
  <c r="BE300" i="3"/>
  <c r="BE317" i="3"/>
  <c r="BE329" i="3"/>
  <c r="BE367" i="3"/>
  <c r="BE370" i="3"/>
  <c r="J89" i="2"/>
  <c r="J115" i="2"/>
  <c r="BE127" i="2"/>
  <c r="BE130" i="2"/>
  <c r="BE131" i="2"/>
  <c r="BE132" i="2"/>
  <c r="BE134" i="2"/>
  <c r="BE135" i="2"/>
  <c r="BE136" i="2"/>
  <c r="BE139" i="2"/>
  <c r="BE144" i="2"/>
  <c r="BE145" i="2"/>
  <c r="BE148" i="2"/>
  <c r="BE154" i="2"/>
  <c r="E108" i="2"/>
  <c r="BE141" i="2"/>
  <c r="BE151" i="2"/>
  <c r="BE124" i="2"/>
  <c r="BE133" i="2"/>
  <c r="BE140" i="2"/>
  <c r="BE143" i="2"/>
  <c r="F92" i="2"/>
  <c r="BE121" i="2"/>
  <c r="BE142" i="2"/>
  <c r="J34" i="2"/>
  <c r="AW95" i="1"/>
  <c r="F34" i="2"/>
  <c r="BA95" i="1" s="1"/>
  <c r="F36" i="3"/>
  <c r="BC96" i="1" s="1"/>
  <c r="F36" i="4"/>
  <c r="BC97" i="1"/>
  <c r="J34" i="5"/>
  <c r="AW98" i="1"/>
  <c r="F34" i="6"/>
  <c r="BA99" i="1" s="1"/>
  <c r="F37" i="2"/>
  <c r="BD95" i="1"/>
  <c r="F35" i="3"/>
  <c r="BB96" i="1" s="1"/>
  <c r="F37" i="4"/>
  <c r="BD97" i="1" s="1"/>
  <c r="F34" i="4"/>
  <c r="BA97" i="1"/>
  <c r="F35" i="5"/>
  <c r="BB98" i="1"/>
  <c r="F37" i="6"/>
  <c r="BD99" i="1" s="1"/>
  <c r="F35" i="6"/>
  <c r="BB99" i="1" s="1"/>
  <c r="F35" i="2"/>
  <c r="BB95" i="1" s="1"/>
  <c r="F37" i="3"/>
  <c r="BD96" i="1" s="1"/>
  <c r="J34" i="3"/>
  <c r="AW96" i="1"/>
  <c r="F35" i="4"/>
  <c r="BB97" i="1"/>
  <c r="F36" i="5"/>
  <c r="BC98" i="1" s="1"/>
  <c r="J34" i="6"/>
  <c r="AW99" i="1" s="1"/>
  <c r="F36" i="2"/>
  <c r="BC95" i="1" s="1"/>
  <c r="F34" i="3"/>
  <c r="BA96" i="1" s="1"/>
  <c r="J34" i="4"/>
  <c r="AW97" i="1"/>
  <c r="F37" i="5"/>
  <c r="BD98" i="1"/>
  <c r="F34" i="5"/>
  <c r="BA98" i="1" s="1"/>
  <c r="F36" i="6"/>
  <c r="BC99" i="1" s="1"/>
  <c r="R122" i="6" l="1"/>
  <c r="R121" i="6" s="1"/>
  <c r="T120" i="4"/>
  <c r="R120" i="4"/>
  <c r="R127" i="3"/>
  <c r="R126" i="3" s="1"/>
  <c r="P125" i="5"/>
  <c r="AU98" i="1" s="1"/>
  <c r="T125" i="5"/>
  <c r="R125" i="5"/>
  <c r="T122" i="6"/>
  <c r="T121" i="6"/>
  <c r="P120" i="4"/>
  <c r="AU97" i="1"/>
  <c r="T127" i="3"/>
  <c r="T126" i="3" s="1"/>
  <c r="P127" i="3"/>
  <c r="P126" i="3" s="1"/>
  <c r="AU96" i="1" s="1"/>
  <c r="P122" i="6"/>
  <c r="P121" i="6"/>
  <c r="AU99" i="1"/>
  <c r="BK119" i="2"/>
  <c r="J119" i="2"/>
  <c r="J97" i="2"/>
  <c r="BK120" i="4"/>
  <c r="J120" i="4" s="1"/>
  <c r="J30" i="4" s="1"/>
  <c r="AG97" i="1" s="1"/>
  <c r="BK122" i="6"/>
  <c r="BK121" i="6"/>
  <c r="J121" i="6" s="1"/>
  <c r="J96" i="6" s="1"/>
  <c r="BK127" i="3"/>
  <c r="J127" i="3"/>
  <c r="J97" i="3"/>
  <c r="BK209" i="5"/>
  <c r="J209" i="5"/>
  <c r="J104" i="5"/>
  <c r="F33" i="2"/>
  <c r="AZ95" i="1" s="1"/>
  <c r="J33" i="4"/>
  <c r="AV97" i="1" s="1"/>
  <c r="AT97" i="1" s="1"/>
  <c r="F33" i="5"/>
  <c r="AZ98" i="1" s="1"/>
  <c r="BC94" i="1"/>
  <c r="W32" i="1" s="1"/>
  <c r="J33" i="3"/>
  <c r="AV96" i="1" s="1"/>
  <c r="AT96" i="1" s="1"/>
  <c r="BA94" i="1"/>
  <c r="AW94" i="1" s="1"/>
  <c r="AK30" i="1" s="1"/>
  <c r="BB94" i="1"/>
  <c r="AX94" i="1" s="1"/>
  <c r="J33" i="2"/>
  <c r="AV95" i="1" s="1"/>
  <c r="AT95" i="1" s="1"/>
  <c r="F33" i="4"/>
  <c r="AZ97" i="1" s="1"/>
  <c r="J33" i="5"/>
  <c r="AV98" i="1"/>
  <c r="AT98" i="1"/>
  <c r="BD94" i="1"/>
  <c r="W33" i="1" s="1"/>
  <c r="F33" i="3"/>
  <c r="AZ96" i="1" s="1"/>
  <c r="F33" i="6"/>
  <c r="AZ99" i="1" s="1"/>
  <c r="J33" i="6"/>
  <c r="AV99" i="1" s="1"/>
  <c r="AT99" i="1" s="1"/>
  <c r="BK125" i="5" l="1"/>
  <c r="J125" i="5"/>
  <c r="J96" i="5"/>
  <c r="BK118" i="2"/>
  <c r="J118" i="2"/>
  <c r="J122" i="6"/>
  <c r="J97" i="6" s="1"/>
  <c r="J96" i="4"/>
  <c r="BK126" i="3"/>
  <c r="J126" i="3" s="1"/>
  <c r="J96" i="3" s="1"/>
  <c r="J39" i="4"/>
  <c r="AN97" i="1"/>
  <c r="AU94" i="1"/>
  <c r="J30" i="6"/>
  <c r="AG99" i="1"/>
  <c r="W30" i="1"/>
  <c r="J30" i="2"/>
  <c r="AG95" i="1" s="1"/>
  <c r="AY94" i="1"/>
  <c r="AZ94" i="1"/>
  <c r="W29" i="1" s="1"/>
  <c r="W31" i="1"/>
  <c r="J39" i="6" l="1"/>
  <c r="J39" i="2"/>
  <c r="J96" i="2"/>
  <c r="AN95" i="1"/>
  <c r="AN99" i="1"/>
  <c r="J30" i="3"/>
  <c r="AG96" i="1"/>
  <c r="AN96" i="1"/>
  <c r="J30" i="5"/>
  <c r="AG98" i="1" s="1"/>
  <c r="AV94" i="1"/>
  <c r="AK29" i="1" s="1"/>
  <c r="J39" i="3" l="1"/>
  <c r="J39" i="5"/>
  <c r="AN98" i="1"/>
  <c r="AG94" i="1"/>
  <c r="AK26" i="1" s="1"/>
  <c r="AT94" i="1"/>
  <c r="AN94" i="1" s="1"/>
  <c r="AK35" i="1" l="1"/>
</calcChain>
</file>

<file path=xl/sharedStrings.xml><?xml version="1.0" encoding="utf-8"?>
<sst xmlns="http://schemas.openxmlformats.org/spreadsheetml/2006/main" count="6414" uniqueCount="942">
  <si>
    <t>Export Komplet</t>
  </si>
  <si>
    <t/>
  </si>
  <si>
    <t>2.0</t>
  </si>
  <si>
    <t>False</t>
  </si>
  <si>
    <t>{b038a314-a15b-40a7-b32d-775692a1f298}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</si>
  <si>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</si>
  <si>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</si>
  <si>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</si>
  <si>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</si>
  <si>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</si>
  <si>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</si>
  <si>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</si>
  <si>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</si>
  <si>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</si>
  <si>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21_015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</si>
  <si>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</si>
  <si>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</si>
  <si>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Mariánské Lázně, Nemocnice - parkoviště_město</t>
  </si>
  <si>
    <t>KSO:</t>
  </si>
  <si>
    <t>CC-CZ:</t>
  </si>
  <si>
    <t>Místo:</t>
  </si>
  <si>
    <t>Mariánské Lázně</t>
  </si>
  <si>
    <t>Datum:</t>
  </si>
  <si>
    <t>14. 8. 2024</t>
  </si>
  <si>
    <t>Zadavatel:</t>
  </si>
  <si>
    <t>IČ:</t>
  </si>
  <si>
    <t>00254061</t>
  </si>
  <si>
    <t>Město Mariánské Lázně</t>
  </si>
  <si>
    <t>DIČ:</t>
  </si>
  <si>
    <t>Uchazeč:</t>
  </si>
  <si>
    <t>Vyplň údaj</t>
  </si>
  <si>
    <t>Projektant:</t>
  </si>
  <si>
    <t>UNIART - projektová kancelář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</si>
  <si>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</si>
  <si>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</si>
  <si>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</si>
  <si>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</si>
  <si>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</si>
  <si>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</si>
  <si>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</si>
  <si>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</si>
  <si>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</si>
  <si>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</si>
  <si>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</si>
  <si>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</si>
  <si>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</si>
  <si>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</si>
  <si>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</si>
  <si>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</si>
  <si>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</si>
  <si>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</si>
  <si>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</si>
  <si>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</si>
  <si>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</si>
  <si>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</si>
  <si>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</si>
  <si>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</si>
  <si>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</si>
  <si>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</si>
  <si>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</si>
  <si>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</si>
  <si>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</si>
  <si>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</si>
  <si>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</si>
  <si>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</si>
  <si>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</si>
  <si>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</si>
  <si>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</si>
  <si>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</si>
  <si>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</si>
  <si>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</si>
  <si>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</si>
  <si>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</si>
  <si>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</si>
  <si>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</si>
  <si>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</si>
  <si>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</si>
  <si>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</si>
  <si>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</si>
  <si>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</si>
  <si>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</si>
  <si>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</si>
  <si>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</si>
  <si>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Příprava území - kácení</t>
  </si>
  <si>
    <t>STA</t>
  </si>
  <si>
    <t>1</t>
  </si>
  <si>
    <t>{aef677e5-5fda-46f9-9a6a-32271b628821}</t>
  </si>
  <si>
    <t>2</t>
  </si>
  <si>
    <t>01</t>
  </si>
  <si>
    <t>D.2.4_Parkoviště</t>
  </si>
  <si>
    <t>{71e0c188-997a-41e9-96e6-e7d0513ec853}</t>
  </si>
  <si>
    <t>02 - D.2.5</t>
  </si>
  <si>
    <t>Dešťová kanalizace, OLK, výústní objekt</t>
  </si>
  <si>
    <t>{044c6159-ba94-41cf-b27e-f8b43dce347d}</t>
  </si>
  <si>
    <t>03 - D.2.6</t>
  </si>
  <si>
    <t>Veřejné osvětlení, závory</t>
  </si>
  <si>
    <t>{d100c899-83b1-4196-bf42-82168cedd14d}</t>
  </si>
  <si>
    <t>VRN</t>
  </si>
  <si>
    <t>Vedlejší rozpočtové a ostatní náklady</t>
  </si>
  <si>
    <t>VON</t>
  </si>
  <si>
    <t>{c174777e-8b57-470f-89a7-c6e7dda2cc72}</t>
  </si>
  <si>
    <t>KRYCÍ LIST SOUPISU PRACÍ</t>
  </si>
  <si>
    <t>Objekt:</t>
  </si>
  <si>
    <t>00 - Příprava území - kácení</t>
  </si>
  <si>
    <t>AZ Consult spol. s r.o.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</si>
  <si>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</si>
  <si>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</si>
  <si>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</si>
  <si>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</si>
  <si>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</si>
  <si>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</si>
  <si>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</si>
  <si>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</si>
  <si>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</si>
  <si>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</si>
  <si>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</si>
  <si>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</si>
  <si>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</si>
  <si>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</si>
  <si>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</si>
  <si>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</si>
  <si>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</si>
  <si>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</si>
  <si>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</si>
  <si>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</si>
  <si>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</si>
  <si>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</si>
  <si>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</si>
  <si>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</si>
  <si>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</si>
  <si>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</si>
  <si>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</si>
  <si>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</si>
  <si>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2024 02</t>
  </si>
  <si>
    <t>4</t>
  </si>
  <si>
    <t>VV</t>
  </si>
  <si>
    <t>2*15+103,8+51,2</t>
  </si>
  <si>
    <t>Součet</t>
  </si>
  <si>
    <t>112151111</t>
  </si>
  <si>
    <t>Pokácení stromu směrové v celku s odřezáním kmene a s odvětvením průměru kmene přes 100 do 200 mm</t>
  </si>
  <si>
    <t>kus</t>
  </si>
  <si>
    <t>1 "4-kmen</t>
  </si>
  <si>
    <t>3</t>
  </si>
  <si>
    <t>112151112</t>
  </si>
  <si>
    <t>Pokácení stromu směrové v celku s odřezáním kmene a s odvětvením průměru kmene přes 200 do 300 mm</t>
  </si>
  <si>
    <t>6</t>
  </si>
  <si>
    <t>2+1*2 "2 ks + 1x 2-kmen</t>
  </si>
  <si>
    <t>112151115</t>
  </si>
  <si>
    <t>Pokácení stromu směrové v celku s odřezáním kmene a s odvětvením průměru kmene přes 500 do 600 mm</t>
  </si>
  <si>
    <t>8</t>
  </si>
  <si>
    <t>5</t>
  </si>
  <si>
    <t>112155215</t>
  </si>
  <si>
    <t>Štěpkování s naložením na dopravní prostředek a odvozem do 20 km stromků a větví solitérů, průměru kmene do 300 mm</t>
  </si>
  <si>
    <t>10</t>
  </si>
  <si>
    <t>112155225</t>
  </si>
  <si>
    <t>Štěpkování s naložením na dopravní prostředek a odvozem do 20 km stromků a větví solitérů, průměru kmene přes 500 do 700 mm</t>
  </si>
  <si>
    <t>7</t>
  </si>
  <si>
    <t>112155311</t>
  </si>
  <si>
    <t>Štěpkování s naložením na dopravní prostředek a odvozem do 20 km keřového porostu středně hustého</t>
  </si>
  <si>
    <t>14</t>
  </si>
  <si>
    <t>112201111</t>
  </si>
  <si>
    <t>Odstranění pařezu v rovině nebo na svahu do 1:5 o průměru pařezu na řezné ploše do 200 mm</t>
  </si>
  <si>
    <t>16</t>
  </si>
  <si>
    <t>9</t>
  </si>
  <si>
    <t>112201112</t>
  </si>
  <si>
    <t>Odstranění pařezu v rovině nebo na svahu do 1:5 o průměru pařezu na řezné ploše přes 200 do 300 mm</t>
  </si>
  <si>
    <t>18</t>
  </si>
  <si>
    <t>112201113</t>
  </si>
  <si>
    <t>Odstranění pařezu v rovině nebo na svahu do 1:5 o průměru pařezu na řezné ploše přes 300 do 400 mm</t>
  </si>
  <si>
    <t>20</t>
  </si>
  <si>
    <t>2 "starší pařezy</t>
  </si>
  <si>
    <t>11</t>
  </si>
  <si>
    <t>112201115</t>
  </si>
  <si>
    <t>Odstranění pařezu v rovině nebo na svahu do 1:5 o průměru pařezu na řezné ploše přes 500 do 600 mm</t>
  </si>
  <si>
    <t>22</t>
  </si>
  <si>
    <t>162201411</t>
  </si>
  <si>
    <t>Vodorovné přemístění větví, kmenů nebo pařezů s naložením, složením a dopravou do 1000 m kmenů stromů listnatých, průměru přes 100 do 300 mm</t>
  </si>
  <si>
    <t>24</t>
  </si>
  <si>
    <t>13</t>
  </si>
  <si>
    <t>162201413</t>
  </si>
  <si>
    <t>Vodorovné přemístění větví, kmenů nebo pařezů s naložením, složením a dopravou do 1000 m kmenů stromů listnatých, průměru přes 500 do 700 mm</t>
  </si>
  <si>
    <t>26</t>
  </si>
  <si>
    <t>162201421</t>
  </si>
  <si>
    <t>Vodorovné přemístění větví, kmenů nebo pařezů s naložením, složením a dopravou do 1000 m pařezů kmenů, průměru přes 100 do 300 mm</t>
  </si>
  <si>
    <t>28</t>
  </si>
  <si>
    <t>15</t>
  </si>
  <si>
    <t>162201422</t>
  </si>
  <si>
    <t>Vodorovné přemístění větví, kmenů nebo pařezů s naložením, složením a dopravou do 1000 m pařezů kmenů, průměru přes 300 do 500 mm</t>
  </si>
  <si>
    <t>30</t>
  </si>
  <si>
    <t>162201423</t>
  </si>
  <si>
    <t>Vodorovné přemístění větví, kmenů nebo pařezů s naložením, složením a dopravou do 1000 m pařezů kmenů, průměru přes 500 do 700 mm</t>
  </si>
  <si>
    <t>32</t>
  </si>
  <si>
    <t>17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</si>
  <si>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</si>
  <si>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</si>
  <si>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34</t>
  </si>
  <si>
    <t>8*4 "Přepočtené koeficientem množství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</si>
  <si>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</si>
  <si>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</si>
  <si>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36</t>
  </si>
  <si>
    <t>5*4 "Přepočtené koeficientem množství</t>
  </si>
  <si>
    <t>19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</si>
  <si>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</si>
  <si>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</si>
  <si>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38</t>
  </si>
  <si>
    <t>2*4 "Přepočtené koeficientem množství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</si>
  <si>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</si>
  <si>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</si>
  <si>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40</t>
  </si>
  <si>
    <t>01 - D.2.4_Parkoviště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</si>
  <si>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</si>
  <si>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</si>
  <si>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</si>
  <si>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</si>
  <si>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</si>
  <si>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</si>
  <si>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</si>
  <si>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767 - Konstrukce zámečnické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</si>
  <si>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</si>
  <si>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</si>
  <si>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(18.6+65.7) "konstrukční podkladní vrstvy u AC krytu, ŠD, tl. 300 mm</t>
  </si>
  <si>
    <t>133,5 "konstrukční vrstvy nestmlené cesty, ŠD, tl. 300 mm</t>
  </si>
  <si>
    <t>113154522</t>
  </si>
  <si>
    <t>Frézování živičného podkladu nebo krytu s naložením hmot na dopravní prostředek plochy do 500 m2 pruhu šířky přes 0,5 m, tloušťky vrstvy 40 mm</t>
  </si>
  <si>
    <t>ACO  - odvoz do třídícího střediska nebo obalovny</t>
  </si>
  <si>
    <t>18.6+65.7+155.7</t>
  </si>
  <si>
    <t>113154523</t>
  </si>
  <si>
    <t>Frézování živičného podkladu nebo krytu s naložením hmot na dopravní prostředek plochy do 500 m2 pruhu šířky přes 0,5 m, tloušťky vrstvy 50 mm</t>
  </si>
  <si>
    <t>ACL  - odvoz do třídícího střediska nebo obalovny</t>
  </si>
  <si>
    <t>18.6+65.7</t>
  </si>
  <si>
    <t>121151123</t>
  </si>
  <si>
    <t>Sejmutí ornice strojně při souvislé ploše přes 500 m2, tl. vrstvy do 200 mm</t>
  </si>
  <si>
    <t xml:space="preserve">odměřeno z CAD </t>
  </si>
  <si>
    <t>1542.3 "v tl. 100 mm</t>
  </si>
  <si>
    <t>122252206</t>
  </si>
  <si>
    <t>Odkopávky a prokopávky nezapažené pro silnice a dálnice strojně v hornině třídy těžitelnosti I přes 1 000 do 5 000 m3</t>
  </si>
  <si>
    <t>m3</t>
  </si>
  <si>
    <t>1307.2*0,5*1,5 "kce A</t>
  </si>
  <si>
    <t>29.7*0.3*1.3 "kce C</t>
  </si>
  <si>
    <t>15.7*0.3*1.3 "kce D</t>
  </si>
  <si>
    <t>9*(1.2*1.2)*0.45 "výkop pro UV</t>
  </si>
  <si>
    <t>34,0*2,5*0,5*3 "výkop pro zazubení náspu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</si>
  <si>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</si>
  <si>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</si>
  <si>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</si>
  <si>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</si>
  <si>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1131,438*18 "Přepočtené koeficientem množství</t>
  </si>
  <si>
    <t>171151111</t>
  </si>
  <si>
    <t>Uložení sypanin do násypů strojně s rozprostřením sypaniny ve vrstvách a s hrubým urovnáním zhutněných z hornin nesoudržných sypkých</t>
  </si>
  <si>
    <t>násep po lavicích šířky 3,5m a výšky 0,5m</t>
  </si>
  <si>
    <t>34,0*3,5*0,5*3</t>
  </si>
  <si>
    <t>M</t>
  </si>
  <si>
    <t>58344197</t>
  </si>
  <si>
    <t>štěrkodrť frakce 0/63</t>
  </si>
  <si>
    <t>t</t>
  </si>
  <si>
    <t>178,5*1,8 "Přepočtené koeficientem množství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</si>
  <si>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</si>
  <si>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</si>
  <si>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hutnění 100% PS</t>
  </si>
  <si>
    <t>sanace aktivní zóny v tl. 300 mm</t>
  </si>
  <si>
    <t>1307.2*0,3*1,5 "kce A</t>
  </si>
  <si>
    <t>583312001</t>
  </si>
  <si>
    <t>materiál vhodný do aktivní zony (štěrk dobře zrněný) dle TP 146 a ČSN 73 6133</t>
  </si>
  <si>
    <t>P</t>
  </si>
  <si>
    <t>Poznámka k položce:_x000D_
Poznámka k položce: Poznámka k položce: cena dle URS, frakce upřesněna v PD</t>
  </si>
  <si>
    <t>171201221</t>
  </si>
  <si>
    <t>Poplatek za uložení stavebního odpadu na skládce (skládkovné) zeminy a kamení zatříděného do Katalogu odpadů pod kódem 17 05 04</t>
  </si>
  <si>
    <t>1131,438*2 "Přepočtené koeficientem množství</t>
  </si>
  <si>
    <t>174111101</t>
  </si>
  <si>
    <t>Zásyp sypaninou z jakékoliv horniny ručně s uložením výkopku ve vrstvách se zhutněním jam, šachet, rýh nebo kolem objektů v těchto vykopávkách</t>
  </si>
  <si>
    <t>9*0.35*(1.2*1.2-3.14*0.55*0.55/4) "zásyp UV</t>
  </si>
  <si>
    <t>3,788*1,8 "Přepočtené koeficientem množství</t>
  </si>
  <si>
    <t>181351103</t>
  </si>
  <si>
    <t>Rozprostření a urovnání ornice v rovině nebo ve svahu sklonu do 1:5 strojně při souvislé ploše přes 100 do 500 m2, tl. vrstvy do 200 mm</t>
  </si>
  <si>
    <t>251.2 "v tl. 150 mm</t>
  </si>
  <si>
    <t>181411131</t>
  </si>
  <si>
    <t>Založení trávníku na půdě předem připravené plochy do 1000 m2 výsevem včetně utažení parkového v rovině nebo na svahu do 1:5</t>
  </si>
  <si>
    <t>181411132</t>
  </si>
  <si>
    <t>Založení trávníku na půdě předem připravené plochy do 1000 m2 výsevem včetně utažení parkového na svahu přes 1:5 do 1:2</t>
  </si>
  <si>
    <t>00572410</t>
  </si>
  <si>
    <t>osivo směs travní parková</t>
  </si>
  <si>
    <t>kg</t>
  </si>
  <si>
    <t>182351123</t>
  </si>
  <si>
    <t>Rozprostření a urovnání ornice ve svahu sklonu přes 1:5 strojně při souvislé ploše přes 100 do 500 m2, tl. vrstvy do 200 mm</t>
  </si>
  <si>
    <t>123.5*1,2</t>
  </si>
  <si>
    <t>Svislé a kompletní konstrukce</t>
  </si>
  <si>
    <t>966073812</t>
  </si>
  <si>
    <t>Rozebrání vrat a vrátek k oplocení plochy jednotlivě přes 6 do 10 m2</t>
  </si>
  <si>
    <t>odvoz na místo určené investorem</t>
  </si>
  <si>
    <t xml:space="preserve">1 "dvoukřídlá brána kovaná </t>
  </si>
  <si>
    <t>Vodorovné konstrukce</t>
  </si>
  <si>
    <t>452112112</t>
  </si>
  <si>
    <t>Osazení betonových dílců prstenců nebo rámů pod poklopy a mříže, výšky do 100 mm</t>
  </si>
  <si>
    <t>42</t>
  </si>
  <si>
    <t>59223864</t>
  </si>
  <si>
    <t>prstenec pro uliční vpusť vyrovnávací betonový 390x60x130mm</t>
  </si>
  <si>
    <t>44</t>
  </si>
  <si>
    <t>23</t>
  </si>
  <si>
    <t>452311131</t>
  </si>
  <si>
    <t>Podkladní a zajišťovací konstrukce z betonu prostého v otevřeném výkopu bez zvýšených nároků na prostředí desky pod potrubí, stoky a drobné objekty z betonu tř. C 12/15</t>
  </si>
  <si>
    <t>46</t>
  </si>
  <si>
    <t>9*1,2*1,2*0,1 "lože pod UV</t>
  </si>
  <si>
    <t>452351111</t>
  </si>
  <si>
    <t>Bednění podkladních a zajišťovacích konstrukcí v otevřeném výkopu desek nebo sedlových loží pod potrubí, stoky a drobné objekty zřízení</t>
  </si>
  <si>
    <t>48</t>
  </si>
  <si>
    <t>9*(1,2*0,1)*4</t>
  </si>
  <si>
    <t>25</t>
  </si>
  <si>
    <t>452351112</t>
  </si>
  <si>
    <t>Bednění podkladních a zajišťovacích konstrukcí v otevřeném výkopu desek nebo sedlových loží pod potrubí, stoky a drobné objekty odstranění</t>
  </si>
  <si>
    <t>50</t>
  </si>
  <si>
    <t>Komunikace pozemní</t>
  </si>
  <si>
    <t>564851111</t>
  </si>
  <si>
    <t>Podklad ze štěrkodrti ŠD s rozprostřením a zhutněním plochy přes 100 m2, po zhutnění tl. 150 mm</t>
  </si>
  <si>
    <t>52</t>
  </si>
  <si>
    <t>ŠD A 0/32</t>
  </si>
  <si>
    <t>1307.2 "typ kce A</t>
  </si>
  <si>
    <t>ŠD B 0/63</t>
  </si>
  <si>
    <t>1,5=koeficient rozšíření vůči obrusné vrstvě</t>
  </si>
  <si>
    <t>1,5*1307.2 "typ kce A</t>
  </si>
  <si>
    <t>27</t>
  </si>
  <si>
    <t>564861111</t>
  </si>
  <si>
    <t>Podklad ze štěrkodrti ŠD s rozprostřením a zhutněním plochy přes 100 m2, po zhutnění tl. 200 mm</t>
  </si>
  <si>
    <t>54</t>
  </si>
  <si>
    <t>"typ kce C - ŠD B 0/32</t>
  </si>
  <si>
    <t>1,3*29.7  "1,3=koeficient rozšíření vůči obrusné vrstvě</t>
  </si>
  <si>
    <t>typ kce D - ŠD A 0/32</t>
  </si>
  <si>
    <t>15.7 "zámková dlažba</t>
  </si>
  <si>
    <t>564911411</t>
  </si>
  <si>
    <t>Podklad nebo podsyp z asfaltového recyklátu s rozprostřením a zhutněním plochy přes 100 m2, po zhutnění tl. 50 mm</t>
  </si>
  <si>
    <t>56</t>
  </si>
  <si>
    <t>1,05 = koeficinet rozšíření vůči obrusné vrstvě</t>
  </si>
  <si>
    <t>1,05*29.7 "typ kce C</t>
  </si>
  <si>
    <t>29</t>
  </si>
  <si>
    <t>565155121</t>
  </si>
  <si>
    <t>Asfaltový beton vrstva podkladní ACP 16 (obalované kamenivo střednězrnné - OKS) s rozprostřením a zhutněním v pruhu šířky přes 3 m, po zhutnění tl. 70 mm</t>
  </si>
  <si>
    <t>58</t>
  </si>
  <si>
    <t>1307.2 "typ kce A - ACP 16+</t>
  </si>
  <si>
    <t>569903311</t>
  </si>
  <si>
    <t>Zřízení zemních krajnic z hornin jakékoliv třídy se zhutněním</t>
  </si>
  <si>
    <t>60</t>
  </si>
  <si>
    <t>172.4*0,08 "podsyp pod krajnici</t>
  </si>
  <si>
    <t>31</t>
  </si>
  <si>
    <t>58344155</t>
  </si>
  <si>
    <t>štěrkodrť frakce 0/22</t>
  </si>
  <si>
    <t>62</t>
  </si>
  <si>
    <t>13,792*2 "Přepočtené koeficientem množství</t>
  </si>
  <si>
    <t>573191111</t>
  </si>
  <si>
    <t>Postřik infiltrační kationaktivní emulzí v množství 1,00 kg/m2</t>
  </si>
  <si>
    <t>64</t>
  </si>
  <si>
    <t>33</t>
  </si>
  <si>
    <t>573231107</t>
  </si>
  <si>
    <t>Postřik spojovací PS bez posypu kamenivem ze silniční emulze, v množství 0,40 kg/m2</t>
  </si>
  <si>
    <t>66</t>
  </si>
  <si>
    <t>155.7 "typ kce B</t>
  </si>
  <si>
    <t>577134121</t>
  </si>
  <si>
    <t>Asfaltový beton vrstva obrusná ACO 11 (ABS) s rozprostřením a se zhutněním z nemodifikovaného asfaltu v pruhu šířky přes 3 m tř. I (ACO 11+), po zhutnění tl. 40 mm</t>
  </si>
  <si>
    <t>68</t>
  </si>
  <si>
    <t>typ kce A</t>
  </si>
  <si>
    <t>743.6+2*96.0+148.5+90.0+133.1</t>
  </si>
  <si>
    <t>typ kce B</t>
  </si>
  <si>
    <t>155,7</t>
  </si>
  <si>
    <t>35</t>
  </si>
  <si>
    <t>577143111</t>
  </si>
  <si>
    <t>Asfaltový beton vrstva obrusná ACO 8 (ABJ) s rozprostřením a se zhutněním z nemodifikovaného asfaltu v pruhu šířky do 3 m, po zhutnění tl. 50 mm</t>
  </si>
  <si>
    <t>70</t>
  </si>
  <si>
    <t>29.7 "typ konstrukce C</t>
  </si>
  <si>
    <t>596211212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</si>
  <si>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</t>
  </si>
  <si>
    <t>72</t>
  </si>
  <si>
    <t>chodník typ kce D (podél TS)</t>
  </si>
  <si>
    <t>15,7</t>
  </si>
  <si>
    <t>37</t>
  </si>
  <si>
    <t>59245020</t>
  </si>
  <si>
    <t>dlažba skladebná betonová 200x100mm tl 80mm přírodní</t>
  </si>
  <si>
    <t>74</t>
  </si>
  <si>
    <t>Trubní vedení</t>
  </si>
  <si>
    <t>895941301</t>
  </si>
  <si>
    <t>Osazení vpusti uliční z betonových dílců DN 450 dno s výtokem</t>
  </si>
  <si>
    <t>76</t>
  </si>
  <si>
    <t>39</t>
  </si>
  <si>
    <t>59223850</t>
  </si>
  <si>
    <t>dno pro uliční vpusť s výtokovým otvorem betonové 450x330x50mm</t>
  </si>
  <si>
    <t>78</t>
  </si>
  <si>
    <t>895941313</t>
  </si>
  <si>
    <t>Osazení vpusti uliční z betonových dílců DN 450 skruž horní 295 mm</t>
  </si>
  <si>
    <t>80</t>
  </si>
  <si>
    <t>41</t>
  </si>
  <si>
    <t>59223857</t>
  </si>
  <si>
    <t>skruž betonová horní pro uliční vpusť 450x295x50mm</t>
  </si>
  <si>
    <t>82</t>
  </si>
  <si>
    <t>895941321</t>
  </si>
  <si>
    <t>Osazení vpusti uliční z betonových dílců DN 450 skruž středová 195 mm</t>
  </si>
  <si>
    <t>84</t>
  </si>
  <si>
    <t>43</t>
  </si>
  <si>
    <t>59223860</t>
  </si>
  <si>
    <t>skruž betonová středová pro uliční vpusť 450x195x50mm</t>
  </si>
  <si>
    <t>86</t>
  </si>
  <si>
    <t>899204112</t>
  </si>
  <si>
    <t>Osazení mříží litinových včetně rámů a košů na bahno pro třídu zatížení D400, E600</t>
  </si>
  <si>
    <t>88</t>
  </si>
  <si>
    <t>45</t>
  </si>
  <si>
    <t>55242320</t>
  </si>
  <si>
    <t>mříž vtoková litinová plochá 500x500mm</t>
  </si>
  <si>
    <t>90</t>
  </si>
  <si>
    <t>59223871</t>
  </si>
  <si>
    <t>koš vysoký pro uliční vpusti žárově Pz plech pro rám 500/500mm</t>
  </si>
  <si>
    <t>92</t>
  </si>
  <si>
    <t>Ostatní konstrukce a práce, bourání</t>
  </si>
  <si>
    <t>47</t>
  </si>
  <si>
    <t>914111111</t>
  </si>
  <si>
    <t>Montáž svislé dopravní značky základní velikosti do 1 m2 objímkami na sloupky nebo konzoly</t>
  </si>
  <si>
    <t>94</t>
  </si>
  <si>
    <t>1 "B1</t>
  </si>
  <si>
    <t>3 "B2</t>
  </si>
  <si>
    <t>2 "B20a - 40 km</t>
  </si>
  <si>
    <t>2 "B24a</t>
  </si>
  <si>
    <t xml:space="preserve">1 "B24b </t>
  </si>
  <si>
    <t>3 "IP4b</t>
  </si>
  <si>
    <t>2 "IP11a</t>
  </si>
  <si>
    <t>2 "IP12</t>
  </si>
  <si>
    <t>1 "IZ8a</t>
  </si>
  <si>
    <t>4 "E7b</t>
  </si>
  <si>
    <t>2 "E13 - text -POUZE-</t>
  </si>
  <si>
    <t>40445620</t>
  </si>
  <si>
    <t>zákazové, příkazové dopravní značky B1-B34, C1-15 700mm</t>
  </si>
  <si>
    <t>96</t>
  </si>
  <si>
    <t>2 "B20a - 40 km/h</t>
  </si>
  <si>
    <t>49</t>
  </si>
  <si>
    <t>40445621</t>
  </si>
  <si>
    <t>informativní značky provozní IP1-IP3, IP4b-IP7, IP10a, b 500x500mm</t>
  </si>
  <si>
    <t>98</t>
  </si>
  <si>
    <t>40445625</t>
  </si>
  <si>
    <t>informativní značky provozní IP8, IP9, IP11-IP13 500x700mm</t>
  </si>
  <si>
    <t>100</t>
  </si>
  <si>
    <t>51</t>
  </si>
  <si>
    <t>40445627R</t>
  </si>
  <si>
    <t>informativní značky zónová IZ8a 1000x1500mm</t>
  </si>
  <si>
    <t>102</t>
  </si>
  <si>
    <t>1 "IZ8a Zóna s dopravním omezením</t>
  </si>
  <si>
    <t>40445647</t>
  </si>
  <si>
    <t>dodatkové tabulky E1, E2a,b , E6, E9, E10 E12c, E17 500x500mm</t>
  </si>
  <si>
    <t>104</t>
  </si>
  <si>
    <t>53</t>
  </si>
  <si>
    <t>40445650</t>
  </si>
  <si>
    <t>dodatkové tabulky E7, E12, E13 500x300mm</t>
  </si>
  <si>
    <t>106</t>
  </si>
  <si>
    <t>914511112</t>
  </si>
  <si>
    <t>Montáž sloupku dopravních značek délky do 3,5 m do hliníkové patky pro sloupek D 60 mm</t>
  </si>
  <si>
    <t>108</t>
  </si>
  <si>
    <t>55</t>
  </si>
  <si>
    <t>40445225</t>
  </si>
  <si>
    <t>sloupek pro dopravní značku Zn D 60mm v 3,5m</t>
  </si>
  <si>
    <t>110</t>
  </si>
  <si>
    <t>915111111</t>
  </si>
  <si>
    <t>Vodorovné dopravní značení stříkané barvou dělící čára šířky 125 mm souvislá bílá základní</t>
  </si>
  <si>
    <t>m</t>
  </si>
  <si>
    <t>112</t>
  </si>
  <si>
    <t>V10b kolmé stání</t>
  </si>
  <si>
    <t>12*4,5+27*5,0</t>
  </si>
  <si>
    <t>57</t>
  </si>
  <si>
    <t>915131111</t>
  </si>
  <si>
    <t>Vodorovné dopravní značení stříkané barvou přechody pro chodce, šipky, symboly bílé základní</t>
  </si>
  <si>
    <t>114</t>
  </si>
  <si>
    <t>10*2,1 "V9a směrové šipky, přímo</t>
  </si>
  <si>
    <t>4*0,8 "V10F vyhrazené stání, symbol</t>
  </si>
  <si>
    <t>915211112</t>
  </si>
  <si>
    <t>Vodorovné dopravní značení stříkaným plastem dělící čára šířky 125 mm souvislá bílá retroreflexní</t>
  </si>
  <si>
    <t>116</t>
  </si>
  <si>
    <t>59</t>
  </si>
  <si>
    <t>915231112</t>
  </si>
  <si>
    <t>Vodorovné dopravní značení stříkaným plastem přechody pro chodce, šipky, symboly nápisy bílé retroreflexní</t>
  </si>
  <si>
    <t>118</t>
  </si>
  <si>
    <t>916131213R</t>
  </si>
  <si>
    <t>Osazení silničního obrubníku betonového se zřízením lože, s vyplněním a zatřením spár cementovou maltou stojatého s boční opěrou z betonu prostého, do lože z betonu prostého C20/25nXF3</t>
  </si>
  <si>
    <t>120</t>
  </si>
  <si>
    <t>61</t>
  </si>
  <si>
    <t>59217072</t>
  </si>
  <si>
    <t>obrubník silniční betonový 1000x100x250mm</t>
  </si>
  <si>
    <t>122</t>
  </si>
  <si>
    <t>313,4*1,02 "Přepočtené koeficientem množství</t>
  </si>
  <si>
    <t>919112221</t>
  </si>
  <si>
    <t>Řezání dilatačních spár v živičném krytu vytvoření komůrky pro těsnící zálivku šířky 15 mm, hloubky 20 mm</t>
  </si>
  <si>
    <t>124</t>
  </si>
  <si>
    <t>313.4 "podél obrub</t>
  </si>
  <si>
    <t>63</t>
  </si>
  <si>
    <t>919122121</t>
  </si>
  <si>
    <t>Utěsnění dilatačních spár zálivkou za tepla v cementobetonovém nebo živičném krytu včetně adhezního nátěru s těsnicím profilem pod zálivkou, pro komůrky šířky 15 mm, hloubky 25 mm</t>
  </si>
  <si>
    <t>126</t>
  </si>
  <si>
    <t>919125111</t>
  </si>
  <si>
    <t>Těsnění svislé spáry mezi živičným krytem a ostatními prvky asfaltovou páskou samolepicí šířky 35 mm tl. 8 mm</t>
  </si>
  <si>
    <t>128</t>
  </si>
  <si>
    <t>65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</si>
  <si>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</si>
  <si>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</si>
  <si>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130</t>
  </si>
  <si>
    <t>44.5+3.4+3.6+13.4+14.0 "napojení asf. ploch</t>
  </si>
  <si>
    <t>961055111</t>
  </si>
  <si>
    <t>Bourání základů z betonu železového</t>
  </si>
  <si>
    <t>132</t>
  </si>
  <si>
    <t>bet. podezdívka - podzemní část 80%</t>
  </si>
  <si>
    <t>(6,0+2,5)*1,0*0,4*0,8 "výška 1,0m, šířka 0,4m</t>
  </si>
  <si>
    <t>27,5*0,9*0,3*0,8 "výška 0,9m, šířka 0,3m</t>
  </si>
  <si>
    <t>67</t>
  </si>
  <si>
    <t>962052211</t>
  </si>
  <si>
    <t>Bourání zdiva železobetonového nadzákladového, objemu přes 1 m3</t>
  </si>
  <si>
    <t>134</t>
  </si>
  <si>
    <t>bet. podezdívka - nadzemní část 20%</t>
  </si>
  <si>
    <t>(6,0+2,5)*1,0*0,4*0,2 "výška 1,0m, šířka 0,4m</t>
  </si>
  <si>
    <t>27,5*0,9*0,3*0,2 "výška 0,9m, šířka 0,3m</t>
  </si>
  <si>
    <t>966071721</t>
  </si>
  <si>
    <t>Bourání plotových sloupků a vzpěr ocelových trubkových nebo profilovaných výšky do 2,50 m odřezáním</t>
  </si>
  <si>
    <t>136</t>
  </si>
  <si>
    <t>82,2/2</t>
  </si>
  <si>
    <t>69</t>
  </si>
  <si>
    <t>966072811</t>
  </si>
  <si>
    <t>Rozebrání oplocení z dílců rámových na ocelové sloupky, výšky přes 1 do 2 m</t>
  </si>
  <si>
    <t>138</t>
  </si>
  <si>
    <t>82,2 "plotové drátěné svařované panely</t>
  </si>
  <si>
    <t>997</t>
  </si>
  <si>
    <t>Přesun sutě</t>
  </si>
  <si>
    <t>997013501</t>
  </si>
  <si>
    <t>Odvoz suti a vybouraných hmot na skládku nebo meziskládku se složením, na vzdálenost do 1 km</t>
  </si>
  <si>
    <t>140</t>
  </si>
  <si>
    <t>0,285 "vrata odvoz na místo určené investorem</t>
  </si>
  <si>
    <t>20,784+5,196 "podezdívka plotu</t>
  </si>
  <si>
    <t>0,329 "sloupky plotu</t>
  </si>
  <si>
    <t>0,76 "svařované panely plotu - obyčejný plot</t>
  </si>
  <si>
    <t>0,143 "kovaný plot odvoz na místo určené investorem</t>
  </si>
  <si>
    <t>71</t>
  </si>
  <si>
    <t>997013509</t>
  </si>
  <si>
    <t>Odvoz suti a vybouraných hmot na skládku nebo meziskládku se složením, na vzdálenost Příplatek k ceně za každý další započatý 1 km přes 1 km</t>
  </si>
  <si>
    <t>142</t>
  </si>
  <si>
    <t>0,285*1 "vrata odvoz na místo určené investorem</t>
  </si>
  <si>
    <t>20,784+5,196*27 "podezdívka plotu</t>
  </si>
  <si>
    <t>0,329*27 "sloupky plotu</t>
  </si>
  <si>
    <t>0,76*27 "svařované panely plotu - obyčejný plot</t>
  </si>
  <si>
    <t>0,143*1 "kovaný plot odvoz na místo určené investorem</t>
  </si>
  <si>
    <t>997221551</t>
  </si>
  <si>
    <t>Vodorovná doprava suti bez naložení, ale se složením a s hrubým urovnáním ze sypkých materiálů, na vzdálenost do 1 km</t>
  </si>
  <si>
    <t>144</t>
  </si>
  <si>
    <t>95,832 "kamenivo</t>
  </si>
  <si>
    <t>22,08+9,695 "frézovaný asfalt</t>
  </si>
  <si>
    <t>73</t>
  </si>
  <si>
    <t>997221559</t>
  </si>
  <si>
    <t>Vodorovná doprava suti bez naložení, ale se složením a s hrubým urovnáním Příplatek k ceně za každý další započatý 1 km přes 1 km</t>
  </si>
  <si>
    <t>146</t>
  </si>
  <si>
    <t>127,607*27 "Přepočtené koeficientem množství</t>
  </si>
  <si>
    <t>997221561</t>
  </si>
  <si>
    <t>Vodorovná doprava suti bez naložení, ale se složením a s hrubým urovnáním z kusových materiálů, na vzdálenost do 1 km</t>
  </si>
  <si>
    <t>148</t>
  </si>
  <si>
    <t>20,784+5,196"beton podezdívka</t>
  </si>
  <si>
    <t>75</t>
  </si>
  <si>
    <t>997221569</t>
  </si>
  <si>
    <t>150</t>
  </si>
  <si>
    <t>25,98*27 "Přepočtené koeficientem množství</t>
  </si>
  <si>
    <t>997221875</t>
  </si>
  <si>
    <t>Poplatek za uložení stavebního odpadu na recyklační skládce (skládkovné) asfaltového bez obsahu dehtu zatříděného do Katalogu odpadů pod kódem 17 03 02</t>
  </si>
  <si>
    <t>152</t>
  </si>
  <si>
    <t>77</t>
  </si>
  <si>
    <t>997221873</t>
  </si>
  <si>
    <t>Poplatek za uložení stavebního odpadu na recyklační skládce (skládkovné) zeminy a kamení zatříděného do Katalogu odpadů pod kódem 17 05 04</t>
  </si>
  <si>
    <t>154</t>
  </si>
  <si>
    <t>95,832"kamenivo</t>
  </si>
  <si>
    <t>997013862</t>
  </si>
  <si>
    <t>Poplatek za uložení stavebního odpadu na recyklační skládce (skládkovné) z armovaného betonu zatříděného do Katalogu odpadů pod kódem 17 01 01</t>
  </si>
  <si>
    <t>156</t>
  </si>
  <si>
    <t>998</t>
  </si>
  <si>
    <t>Přesun hmot</t>
  </si>
  <si>
    <t>79</t>
  </si>
  <si>
    <t>998225111</t>
  </si>
  <si>
    <t>Přesun hmot pro komunikace s krytem z kameniva, monolitickým betonovým nebo živičným dopravní vzdálenost do 200 m jakékoliv délky objektu</t>
  </si>
  <si>
    <t>158</t>
  </si>
  <si>
    <t>767</t>
  </si>
  <si>
    <t>Konstrukce zámečnické</t>
  </si>
  <si>
    <t>767996802</t>
  </si>
  <si>
    <t>Demontáž ostatních zámečnických konstrukcí rozebráním o hmotnosti jednotlivých dílů přes 50 do 100 kg</t>
  </si>
  <si>
    <t>160</t>
  </si>
  <si>
    <t>"kované oplocení výšky 1,4m, délky 6,0+2,5m</t>
  </si>
  <si>
    <t>(6,0+2,5)*1,4*12,0 "odhad 12 kg/m2</t>
  </si>
  <si>
    <t>02 - D.2.5 - Dešťová kanalizace, OLK, výústní objekt</t>
  </si>
  <si>
    <t>D1 -  3 - Zemní práce</t>
  </si>
  <si>
    <t>D2 - 4 - Vodorovné konstrukce</t>
  </si>
  <si>
    <t>D3 - 8 - Trubní vedení</t>
  </si>
  <si>
    <t>D4 - Výústní objekt - úprava koryta</t>
  </si>
  <si>
    <t>D1</t>
  </si>
  <si>
    <t xml:space="preserve"> 3 - Zemní práce</t>
  </si>
  <si>
    <t>131551101</t>
  </si>
  <si>
    <t>Hloubení jam nezapažených v hornině třídy těžitelnosti III, skupiny 6 objem do 20 m3 strojně</t>
  </si>
  <si>
    <t>131551103</t>
  </si>
  <si>
    <t>Hloubení jam nezapažených v hornině třídy těžitelnosti III, skupiny 6 objem do 100 m3 strojně</t>
  </si>
  <si>
    <t>131551104</t>
  </si>
  <si>
    <t>Hloubení jam nezapažených v hornině třídy těžitelnosti III, skupiny 6 objem do 500 m3 strojně</t>
  </si>
  <si>
    <t>132551104</t>
  </si>
  <si>
    <t>Hloubení rýh nezapažených š do 800 mm v hornině třídy těžitelnosti III, skupiny 6 objem přes 100 m3 strojně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</si>
  <si>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</si>
  <si>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</si>
  <si>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</si>
  <si>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</si>
  <si>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151101201</t>
  </si>
  <si>
    <t>Zřízení příložného pažení stěn výkopu hl do 4 m</t>
  </si>
  <si>
    <t>151101211</t>
  </si>
  <si>
    <t>Odstranění příložného pažení stěn hl do 4 m</t>
  </si>
  <si>
    <t>171251201</t>
  </si>
  <si>
    <t>Uložení sypaniny na skládky nebo meziskládky</t>
  </si>
  <si>
    <t>174151101</t>
  </si>
  <si>
    <t>Zásyp jam, šachet rýh nebo kolem objektů sypaninou se zhutněním</t>
  </si>
  <si>
    <t>175111101</t>
  </si>
  <si>
    <t>Obsypání potrubí ručně sypaninou bez prohození, uloženou do 3 m</t>
  </si>
  <si>
    <t>175111109</t>
  </si>
  <si>
    <t>Příplatek k obsypání potrubí za ruční prohození sypaniny, uložené do 3 m</t>
  </si>
  <si>
    <t>181951115</t>
  </si>
  <si>
    <t>Úprava pláně v hornině třídy těžitelnosti III, skupiny 6 bez zhutnění strojně</t>
  </si>
  <si>
    <t>181311103</t>
  </si>
  <si>
    <t>Rozprostření ornice tl vrstvy do 200 mm v rovině nebo ve svahu do 1:5 ručně</t>
  </si>
  <si>
    <t>D2</t>
  </si>
  <si>
    <t>4 - Vodorovné konstrukce</t>
  </si>
  <si>
    <t>451573111</t>
  </si>
  <si>
    <t>Lože pod potrubí otevřený výkop ze štěrkopísku</t>
  </si>
  <si>
    <t>D3</t>
  </si>
  <si>
    <t>8 - Trubní vedení</t>
  </si>
  <si>
    <t>871313121</t>
  </si>
  <si>
    <t>Montáž kanalizačního potrubí hladkého plnostěnného SN 8 z PVC-U DN 160</t>
  </si>
  <si>
    <t>specifikace</t>
  </si>
  <si>
    <t>KG PVC SN4 ML TRUBKA DN160X4,0</t>
  </si>
  <si>
    <t>specifikace.1</t>
  </si>
  <si>
    <t>Trubka hrdlová ULTRA-RIB2 DN 150</t>
  </si>
  <si>
    <t>specifikace.2</t>
  </si>
  <si>
    <t>Koleno 45°DN160</t>
  </si>
  <si>
    <t>ks</t>
  </si>
  <si>
    <t>871353121</t>
  </si>
  <si>
    <t>Montáž kanalizačního potrubí hladkého plnostěnného SN 8 z PVC-U DN 200</t>
  </si>
  <si>
    <t>specifikace.3</t>
  </si>
  <si>
    <t>KG PVC SN4 ML TRUBKA DN200X4,9</t>
  </si>
  <si>
    <t>specifikace.4</t>
  </si>
  <si>
    <t>Trubka hrdlová ULTRA-RIB2 DN 200</t>
  </si>
  <si>
    <t>specifikace.5</t>
  </si>
  <si>
    <t>Koleno 45°DN200</t>
  </si>
  <si>
    <t>specifikace.6</t>
  </si>
  <si>
    <t>Odbočka 200/160 - 45°</t>
  </si>
  <si>
    <t>specifikace.7</t>
  </si>
  <si>
    <t>Redukce 200/160</t>
  </si>
  <si>
    <t>specifikace.8</t>
  </si>
  <si>
    <t>Koncová žabí zpětná klapka REDI DN 200</t>
  </si>
  <si>
    <t>871373121</t>
  </si>
  <si>
    <t>Montáž kanalizačního potrubí hladkého plnostěnného SN 8 z PVC-U DN 315</t>
  </si>
  <si>
    <t>specifikace.9</t>
  </si>
  <si>
    <t>KG PVC SN4 ML TRUBKA DN315X7,7</t>
  </si>
  <si>
    <t>specifikace.10</t>
  </si>
  <si>
    <t>Odbočka 315/200 - 45°</t>
  </si>
  <si>
    <t>specifikace.11</t>
  </si>
  <si>
    <t>Redukce 315/200</t>
  </si>
  <si>
    <t>871393121</t>
  </si>
  <si>
    <t>Montáž kanalizačního potrubí hladkého plnostěnného SN 8 z PVC-U DN 400</t>
  </si>
  <si>
    <t>specifikace.12</t>
  </si>
  <si>
    <t>ACARO PP SN16 TRUBKA DN400X18,2</t>
  </si>
  <si>
    <t>894812542</t>
  </si>
  <si>
    <t>Revizní a čistící šachta z PP DN 1000 poklop litinový pro třídu zatížení B125 na betonovém prstenci</t>
  </si>
  <si>
    <t>894812542.1</t>
  </si>
  <si>
    <t>Revizní a čistící šachta z PP DN 1000 poklop litinový pro třídu zatížení B125 na betonovém prstenci - škrtící šachta</t>
  </si>
  <si>
    <t>897171114</t>
  </si>
  <si>
    <t>Akumulační boxy z PP pro vsakování dešťových vod zatížené osobními automobily objemu přes 60 do 250 m3</t>
  </si>
  <si>
    <t>897173111</t>
  </si>
  <si>
    <t>Kontrolní šachta integrovaná do akumulačních boxů pod plochy zatížené osobními automobily v do 350 mm</t>
  </si>
  <si>
    <t>899103112</t>
  </si>
  <si>
    <t>Osazení poklopů litinových nebo ocelových včetně rámů pro třídu zatížení B125, C250</t>
  </si>
  <si>
    <t>specifikace.13</t>
  </si>
  <si>
    <t>Litinový poklop</t>
  </si>
  <si>
    <t>386131116</t>
  </si>
  <si>
    <t>Montáž odlučovače tuků a olejů polyetylenového průtoku 10 l/s (max.50l/s)</t>
  </si>
  <si>
    <t>specifikace.14</t>
  </si>
  <si>
    <t>Odlučovač ropných látek plastový (PP, průtok max 50 l/s, plocha do 5000 m2, 2 poklopy do 3,5 t</t>
  </si>
  <si>
    <t>899641111</t>
  </si>
  <si>
    <t>Bednění pro obetonování plastových šachet hranatých otevřený výkop zřízení</t>
  </si>
  <si>
    <t>899641112</t>
  </si>
  <si>
    <t>Bednění pro obetonování plastových šachet hranatých otevřený výkop odstranění</t>
  </si>
  <si>
    <t>899620131</t>
  </si>
  <si>
    <t>Obetonování plastové šachty z polypropylenu beton.prostým tř. C 16/20 otevřený výkop</t>
  </si>
  <si>
    <t>Poznámka k položce:_x000D_
Osazení vpusti uliční z betonových dílců DN 450 dno s výtokem</t>
  </si>
  <si>
    <t>877310330</t>
  </si>
  <si>
    <t>Montáž spojek na kanalizačním potrubí z PP trub hladkých plnostěnných DN 150 - připojení vpustí na kanalizaci</t>
  </si>
  <si>
    <t>specifikace.15</t>
  </si>
  <si>
    <t>Spojka DN 160 včetně pryžového těsnění</t>
  </si>
  <si>
    <t>998276101</t>
  </si>
  <si>
    <t>Přesun hmot pro trubní vedení z trub z plastických hmot otevřený výkop</t>
  </si>
  <si>
    <t>998276124</t>
  </si>
  <si>
    <t>Příplatek k přesunu hmot pro trubní vedení z trub z plastických hmot za zvětšený přesun do 500 m</t>
  </si>
  <si>
    <t>230170005</t>
  </si>
  <si>
    <t>Tlakové zkoušky těsnosti potrubí - příprava DN do 350</t>
  </si>
  <si>
    <t>sada</t>
  </si>
  <si>
    <t>230170015</t>
  </si>
  <si>
    <t>Tlakové zkoušky těsnosti potrubí - zkouška DN do 350</t>
  </si>
  <si>
    <t>D4</t>
  </si>
  <si>
    <t>Výústní objekt - úprava koryta</t>
  </si>
  <si>
    <t>124553100</t>
  </si>
  <si>
    <t>Vykopávky pro koryta vodotečí v hornině třídy těžitelnosti III skupiny 6 objem do 100 m3 strojně</t>
  </si>
  <si>
    <t>162351143</t>
  </si>
  <si>
    <t>Vodorovné přemístění přes 50 do 500 m výkopku/sypaniny z horniny třídy těžitelnosti III skupiny 6 a 7</t>
  </si>
  <si>
    <t>114 203401</t>
  </si>
  <si>
    <t>Srovnání lomového kamene nebo betonových tvárnic s přemístěním do 10 m</t>
  </si>
  <si>
    <t>114 203409</t>
  </si>
  <si>
    <t>Příplatek přemístění ke srovnání lomového kamene nebo betonových tvárnic ZKD 10 m přes 10 m</t>
  </si>
  <si>
    <t>597 191121</t>
  </si>
  <si>
    <t>Rigol dlážděný z lomového kamene lomařsky upraveného na sucho bez lože š.6,0 m (6x5,50m)</t>
  </si>
  <si>
    <t>Bednění podkladních desek nebo sedlového lože pod potrubí, stoky a drobné objekty otevřený výkop zřízení</t>
  </si>
  <si>
    <t>Bednění podkladních desek nebo sedlového lože pod potrubí, stoky a drobné objekty otevřený výkop odstranění</t>
  </si>
  <si>
    <t>380311531</t>
  </si>
  <si>
    <t>Kompletní konstrukce vyustku z betonu prostého tř. C 12/15 tl přes 80 do 150 mm</t>
  </si>
  <si>
    <t>998223011</t>
  </si>
  <si>
    <t>Přesun hmot pro pozemní komunikace s krytem dlážděným</t>
  </si>
  <si>
    <t>03 - D.2.6 - Veřejné osvětlení, závory</t>
  </si>
  <si>
    <t>D1 - Dodávky zařízení</t>
  </si>
  <si>
    <t>D2 - Materiál elektromontážní</t>
  </si>
  <si>
    <t>D3 - Materiál zemní a stavební</t>
  </si>
  <si>
    <t>D4 - Elektromontáže</t>
  </si>
  <si>
    <t>D5 - Zemní práce</t>
  </si>
  <si>
    <t>D6 - Ostatní náklady</t>
  </si>
  <si>
    <t>HZS - Hodinové zúčtovací sazby</t>
  </si>
  <si>
    <t>VRN - Vedlejší rozpočtové náklady</t>
  </si>
  <si>
    <t xml:space="preserve">    VRN4 - Inženýrská činnost</t>
  </si>
  <si>
    <t>Dodávky zařízení</t>
  </si>
  <si>
    <t>000000000</t>
  </si>
  <si>
    <t>Rozvaděč R-venek – závora   ozn.R-vene</t>
  </si>
  <si>
    <t>000764605</t>
  </si>
  <si>
    <t>skříň plast do63A 3x13M/IP30 nástěnný</t>
  </si>
  <si>
    <t>000781172</t>
  </si>
  <si>
    <t>sběrnice hřebenová S3L-160-10mm2 3x3vývod kolíky</t>
  </si>
  <si>
    <t>000415062</t>
  </si>
  <si>
    <t>vypínač MSO-32-3 32A/AC250V/3pol na lištu</t>
  </si>
  <si>
    <t>000432216</t>
  </si>
  <si>
    <t>odp poj OPVP14-3 Ie 63 A, Ue AC 690 V / DC 440 V,</t>
  </si>
  <si>
    <t>000432232</t>
  </si>
  <si>
    <t>pojistková patrona válcová PV14(6-50A)gG</t>
  </si>
  <si>
    <t>000472207</t>
  </si>
  <si>
    <t>svodič 3+Npól SVC-350-3N-MZ 350V/20kA typ2</t>
  </si>
  <si>
    <t>000434323</t>
  </si>
  <si>
    <t>jistič LTN-16B-1 1pól/ch.B/ 16A/10kA</t>
  </si>
  <si>
    <t>000435023</t>
  </si>
  <si>
    <t>jistič LTN-16B-3 3pól/ch.B/ 16A/10kA</t>
  </si>
  <si>
    <t>000000001</t>
  </si>
  <si>
    <t>podružný materiál</t>
  </si>
  <si>
    <t>000000002</t>
  </si>
  <si>
    <t>montáž rozvaděče</t>
  </si>
  <si>
    <t>000000003</t>
  </si>
  <si>
    <t>revize rozvaděče</t>
  </si>
  <si>
    <t>000560007</t>
  </si>
  <si>
    <t>stožár osvětlov bezpaticový 6m žárZn</t>
  </si>
  <si>
    <t>000530003</t>
  </si>
  <si>
    <t>svítidlo LED IP65 38W/4000lm výložník</t>
  </si>
  <si>
    <t>000573011</t>
  </si>
  <si>
    <t>výložník osvětlovací pro 1xsvítidlo žárZn</t>
  </si>
  <si>
    <t>000573011.1</t>
  </si>
  <si>
    <t>výložník osvětlovací pro 2xsvítidlo žárZn</t>
  </si>
  <si>
    <t>000573011.2</t>
  </si>
  <si>
    <t>výložník osvětlovací pro 3xsvítidlo žárZn</t>
  </si>
  <si>
    <t>9990000R1</t>
  </si>
  <si>
    <t>doprava dodávek 3,6%</t>
  </si>
  <si>
    <t>%</t>
  </si>
  <si>
    <t>1137792800</t>
  </si>
  <si>
    <t>9990000R2</t>
  </si>
  <si>
    <t>přesun dodávek 3,6%</t>
  </si>
  <si>
    <t>-1762747358</t>
  </si>
  <si>
    <t>Materiál elektromontážní</t>
  </si>
  <si>
    <t>000101307</t>
  </si>
  <si>
    <t>kabel CYKY 5x4</t>
  </si>
  <si>
    <t>000101306</t>
  </si>
  <si>
    <t>kabel CYKY 5x2,5</t>
  </si>
  <si>
    <t>000000125</t>
  </si>
  <si>
    <t>kabel CYKY 4x10</t>
  </si>
  <si>
    <t>000209406</t>
  </si>
  <si>
    <t>kabel U/UTP Cat.6A venkovní</t>
  </si>
  <si>
    <t>000312212</t>
  </si>
  <si>
    <t>krabice D9125 IP55 88x88/2úch 4xESt13,5 5x2,5Cu</t>
  </si>
  <si>
    <t>000321123</t>
  </si>
  <si>
    <t>kabel CYKY 3x2,5</t>
  </si>
  <si>
    <t>000322114</t>
  </si>
  <si>
    <t>trubka PVC tuhá nízké namáhání 1525</t>
  </si>
  <si>
    <t>000333031</t>
  </si>
  <si>
    <t>lišta vkládací LV 24x22</t>
  </si>
  <si>
    <t>000295011</t>
  </si>
  <si>
    <t>vedení FeZn pr.30/4mm</t>
  </si>
  <si>
    <t>000295079</t>
  </si>
  <si>
    <t>svorka pásek zemnící SKT FeZn</t>
  </si>
  <si>
    <t>000321502</t>
  </si>
  <si>
    <t>roura korugovaná pr.63/52mm</t>
  </si>
  <si>
    <t>000579202</t>
  </si>
  <si>
    <t>stožárová výzbroj stožáru</t>
  </si>
  <si>
    <t>000432013</t>
  </si>
  <si>
    <t>pojistková vložka T/4,0A keramická 5x20mm</t>
  </si>
  <si>
    <t>000101105</t>
  </si>
  <si>
    <t>kabel CYKY 3x1,5</t>
  </si>
  <si>
    <t>000435025</t>
  </si>
  <si>
    <t>jistič LTN-25B-3 3pól/ch.B/ 25A/10kA</t>
  </si>
  <si>
    <t>9990000R3</t>
  </si>
  <si>
    <t>prořez 5%</t>
  </si>
  <si>
    <t>1977305466</t>
  </si>
  <si>
    <t>9990000R4</t>
  </si>
  <si>
    <t>materiál podružný 3%</t>
  </si>
  <si>
    <t>1933730464</t>
  </si>
  <si>
    <t>Materiál zemní a stavební</t>
  </si>
  <si>
    <t>000046134</t>
  </si>
  <si>
    <t>beton B13,5</t>
  </si>
  <si>
    <t>000046453</t>
  </si>
  <si>
    <t>stožárové pouzdro plast SP315/1000</t>
  </si>
  <si>
    <t>000046114</t>
  </si>
  <si>
    <t>písek kopaný 0-2mm</t>
  </si>
  <si>
    <t>000046361</t>
  </si>
  <si>
    <t>krycí deska plastová 50/15/1,2cm</t>
  </si>
  <si>
    <t>000046381</t>
  </si>
  <si>
    <t>výstražná fólie šířka 0,2m</t>
  </si>
  <si>
    <t>Elektromontáže</t>
  </si>
  <si>
    <t>210810052</t>
  </si>
  <si>
    <t>kabel(-CYKY) pevně uložený do 5x6/7x4/12x1,5</t>
  </si>
  <si>
    <t>210810048</t>
  </si>
  <si>
    <t>kabel(-CYKY) pevně uložený do 3x6/4x4/7x2,5</t>
  </si>
  <si>
    <t>210100101</t>
  </si>
  <si>
    <t>kabel(-CYKY) pevně uložený do 5x10</t>
  </si>
  <si>
    <t>210100259</t>
  </si>
  <si>
    <t>ukončení kabelu smršťovací trubicí do 5x10</t>
  </si>
  <si>
    <t>210950341</t>
  </si>
  <si>
    <t>vodič/kabel v trubce jednotková hmotnost do 0,4kg</t>
  </si>
  <si>
    <t>210010453</t>
  </si>
  <si>
    <t>krabice plast pro P rozvod vč.zapojení 8111</t>
  </si>
  <si>
    <t>210010003</t>
  </si>
  <si>
    <t>trubka plast ohebná,pod omítkou,typ 2323/pr.23</t>
  </si>
  <si>
    <t>210010022</t>
  </si>
  <si>
    <t>trubka plast tuhá pevně uložená do průměru 25</t>
  </si>
  <si>
    <t>210010105</t>
  </si>
  <si>
    <t>lišta vkládací úplná pevně uložená do š.40mm</t>
  </si>
  <si>
    <t>210220022</t>
  </si>
  <si>
    <t>uzemňov.vedení v zemi úplná mtž FeZn pr.30/4mm</t>
  </si>
  <si>
    <t>210010124</t>
  </si>
  <si>
    <t>trubka plast volně uložená do pr.75mm</t>
  </si>
  <si>
    <t>210204002</t>
  </si>
  <si>
    <t>stožár osvětlovací sadový ocelový</t>
  </si>
  <si>
    <t>210204201</t>
  </si>
  <si>
    <t>elektrovýzbroj stožárů pro 1 okruh</t>
  </si>
  <si>
    <t>210202103</t>
  </si>
  <si>
    <t>svítidlo ldkové venkovní na výložník</t>
  </si>
  <si>
    <t>210204103</t>
  </si>
  <si>
    <t>výložník na stožár 1-ramenný do 35kg</t>
  </si>
  <si>
    <t>210204103.1</t>
  </si>
  <si>
    <t>výložník na stožár 2-ramenný do 35kg</t>
  </si>
  <si>
    <t>210204103.2</t>
  </si>
  <si>
    <t>výložník na stožár 3-ramenný do 35kg</t>
  </si>
  <si>
    <t>210990001</t>
  </si>
  <si>
    <t>úprava stávajícího rozvaděče</t>
  </si>
  <si>
    <t>210120451</t>
  </si>
  <si>
    <t>jistič vč.zapojení 3pól/25A</t>
  </si>
  <si>
    <t>9990000R5</t>
  </si>
  <si>
    <t>PPV pro elektromontáže 6%</t>
  </si>
  <si>
    <t>820794187</t>
  </si>
  <si>
    <t>D5</t>
  </si>
  <si>
    <t>460100003</t>
  </si>
  <si>
    <t>pouzdrový základ VO mimo trasu kabelu pr.0,3/1,5m</t>
  </si>
  <si>
    <t>460050704</t>
  </si>
  <si>
    <t>výkop jámy do 2m3 pro stožár VO ruční tz.4/ko1.0</t>
  </si>
  <si>
    <t>460600001</t>
  </si>
  <si>
    <t>odvoz zeminy do 10km vč.poplatku za skládku</t>
  </si>
  <si>
    <t>460200174</t>
  </si>
  <si>
    <t>výkop kabel.rýhy šířka 35/hloubka 90cm tz.4/ko1.0</t>
  </si>
  <si>
    <t>460420481</t>
  </si>
  <si>
    <t>kabel.lože písek 2x10cm plast desky 50/15 na 15cm</t>
  </si>
  <si>
    <t>460490011</t>
  </si>
  <si>
    <t>výstražná fólie šířka do 30cm</t>
  </si>
  <si>
    <t>460560174</t>
  </si>
  <si>
    <t>zához kabelové rýhy šířka 35/hloubka 90cm tz.4</t>
  </si>
  <si>
    <t>460620014</t>
  </si>
  <si>
    <t>provizorní úprava terénu třída zeminy 4</t>
  </si>
  <si>
    <t>9990000R6</t>
  </si>
  <si>
    <t>PPV pro zemní práce 1%</t>
  </si>
  <si>
    <t>852086880</t>
  </si>
  <si>
    <t>D6</t>
  </si>
  <si>
    <t>Ostatní náklady</t>
  </si>
  <si>
    <t>218009001</t>
  </si>
  <si>
    <t>poplatek za recyklaci svítidla</t>
  </si>
  <si>
    <t>219001213</t>
  </si>
  <si>
    <t>vybour.otvoru ve zdi/cihla/ do pr.60mm/tl.do 0,45m</t>
  </si>
  <si>
    <t>219000231</t>
  </si>
  <si>
    <t>montážní plošina MP10 do 10m výšky</t>
  </si>
  <si>
    <t>hod</t>
  </si>
  <si>
    <t>HZS</t>
  </si>
  <si>
    <t>Hodinové zúčtovací sazby</t>
  </si>
  <si>
    <t>HZS4212</t>
  </si>
  <si>
    <t>Hodinová zúčtovací sazba revizní technik specialista</t>
  </si>
  <si>
    <t>512</t>
  </si>
  <si>
    <t>1892742158</t>
  </si>
  <si>
    <t>Vedlejší rozpočtové náklady</t>
  </si>
  <si>
    <t>VRN4</t>
  </si>
  <si>
    <t>Inženýrská činnost</t>
  </si>
  <si>
    <t>043103000</t>
  </si>
  <si>
    <t>Zkoušky komplexní</t>
  </si>
  <si>
    <t>kpl</t>
  </si>
  <si>
    <t>1024</t>
  </si>
  <si>
    <t>-309377785</t>
  </si>
  <si>
    <t>045203000</t>
  </si>
  <si>
    <t>Kompletační činnost</t>
  </si>
  <si>
    <t>166704214</t>
  </si>
  <si>
    <t>VRN - Vedlejší rozpočtové a ostatní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</si>
  <si>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</si>
  <si>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</si>
  <si>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</si>
  <si>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VRN1</t>
  </si>
  <si>
    <t>Průzkumné, geodetické a projektové práce</t>
  </si>
  <si>
    <t>012164000</t>
  </si>
  <si>
    <t>Vytyčení a zaměření inženýrských sítí</t>
  </si>
  <si>
    <t>Kč</t>
  </si>
  <si>
    <t>-1559325900</t>
  </si>
  <si>
    <t>012344000</t>
  </si>
  <si>
    <t>Vytyčovací práce</t>
  </si>
  <si>
    <t>-1979905659</t>
  </si>
  <si>
    <t>012414000</t>
  </si>
  <si>
    <t>Geometrický plán</t>
  </si>
  <si>
    <t>-763929119</t>
  </si>
  <si>
    <t>Geodetické měření skutečného provedení stavby</t>
  </si>
  <si>
    <t>-51198379</t>
  </si>
  <si>
    <t>VRN3</t>
  </si>
  <si>
    <t>Zařízení staveniště</t>
  </si>
  <si>
    <t>030001000</t>
  </si>
  <si>
    <t>-144106138</t>
  </si>
  <si>
    <t>034303000</t>
  </si>
  <si>
    <t>Dopravní značení na staveništi</t>
  </si>
  <si>
    <t>-339739202</t>
  </si>
  <si>
    <t>034503000</t>
  </si>
  <si>
    <t>Informační tabule na staveništi</t>
  </si>
  <si>
    <t>-2059329789</t>
  </si>
  <si>
    <t>039203000</t>
  </si>
  <si>
    <t>Úprava terénu po zrušení zařízení staveniště</t>
  </si>
  <si>
    <t>1905058150</t>
  </si>
  <si>
    <t>Poznámka k položce:_x000D_
úklid komunikací</t>
  </si>
  <si>
    <t>043154000</t>
  </si>
  <si>
    <t>Zkoušky hutnicí</t>
  </si>
  <si>
    <t>-1700804251</t>
  </si>
  <si>
    <t>-518370263</t>
  </si>
  <si>
    <t>045303000</t>
  </si>
  <si>
    <t>Koordinační činnost</t>
  </si>
  <si>
    <t>-1118397036</t>
  </si>
  <si>
    <t>VRN7</t>
  </si>
  <si>
    <t>Provozní vlivy</t>
  </si>
  <si>
    <t>070001000</t>
  </si>
  <si>
    <t>1271660972</t>
  </si>
  <si>
    <t>Hydrogeologický dozor</t>
  </si>
  <si>
    <t>011134000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</si>
</sst>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28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88" t="s">
        <v>5</v>
      </c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0" t="s">
        <v>14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R5" s="19"/>
      <c r="BE5" s="19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01" t="s">
        <v>17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R6" s="19"/>
      <c r="BE6" s="19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98"/>
      <c r="BS8" s="16" t="s">
        <v>6</v>
      </c>
    </row>
    <row r="9" spans="1:74" ht="14.45" customHeight="1">
      <c r="B9" s="19"/>
      <c r="AR9" s="19"/>
      <c r="BE9" s="198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198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1</v>
      </c>
      <c r="AR11" s="19"/>
      <c r="BE11" s="198"/>
      <c r="BS11" s="16" t="s">
        <v>6</v>
      </c>
    </row>
    <row r="12" spans="1:74" ht="6.95" customHeight="1">
      <c r="B12" s="19"/>
      <c r="AR12" s="19"/>
      <c r="BE12" s="198"/>
      <c r="BS12" s="16" t="s">
        <v>6</v>
      </c>
    </row>
    <row r="13" spans="1:74" ht="12" customHeight="1">
      <c r="B13" s="19"/>
      <c r="D13" s="26" t="s">
        <v>29</v>
      </c>
      <c r="AK13" s="26" t="s">
        <v>25</v>
      </c>
      <c r="AN13" s="28" t="s">
        <v>30</v>
      </c>
      <c r="AR13" s="19"/>
      <c r="BE13" s="198"/>
      <c r="BS13" s="16" t="s">
        <v>6</v>
      </c>
    </row>
    <row r="14" spans="1:74" ht="12.75">
      <c r="B14" s="19"/>
      <c r="E14" s="202" t="s">
        <v>30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6" t="s">
        <v>28</v>
      </c>
      <c r="AN14" s="28" t="s">
        <v>30</v>
      </c>
      <c r="AR14" s="19"/>
      <c r="BE14" s="198"/>
      <c r="BS14" s="16" t="s">
        <v>6</v>
      </c>
    </row>
    <row r="15" spans="1:74" ht="6.95" customHeight="1">
      <c r="B15" s="19"/>
      <c r="AR15" s="19"/>
      <c r="BE15" s="198"/>
      <c r="BS15" s="16" t="s">
        <v>3</v>
      </c>
    </row>
    <row r="16" spans="1:74" ht="12" customHeight="1">
      <c r="B16" s="19"/>
      <c r="D16" s="26" t="s">
        <v>31</v>
      </c>
      <c r="AK16" s="26" t="s">
        <v>25</v>
      </c>
      <c r="AN16" s="24" t="s">
        <v>1</v>
      </c>
      <c r="AR16" s="19"/>
      <c r="BE16" s="198"/>
      <c r="BS16" s="16" t="s">
        <v>3</v>
      </c>
    </row>
    <row r="17" spans="2:71" ht="18.399999999999999" customHeight="1">
      <c r="B17" s="19"/>
      <c r="E17" s="24" t="s">
        <v>32</v>
      </c>
      <c r="AK17" s="26" t="s">
        <v>28</v>
      </c>
      <c r="AN17" s="24" t="s">
        <v>1</v>
      </c>
      <c r="AR17" s="19"/>
      <c r="BE17" s="198"/>
      <c r="BS17" s="16" t="s">
        <v>33</v>
      </c>
    </row>
    <row r="18" spans="2:71" ht="6.95" customHeight="1">
      <c r="B18" s="19"/>
      <c r="AR18" s="19"/>
      <c r="BE18" s="198"/>
      <c r="BS18" s="16" t="s">
        <v>6</v>
      </c>
    </row>
    <row r="19" spans="2:71" ht="12" customHeight="1">
      <c r="B19" s="19"/>
      <c r="D19" s="26" t="s">
        <v>34</v>
      </c>
      <c r="AK19" s="26" t="s">
        <v>25</v>
      </c>
      <c r="AN19" s="24" t="s">
        <v>1</v>
      </c>
      <c r="AR19" s="19"/>
      <c r="BE19" s="198"/>
      <c r="BS19" s="16" t="s">
        <v>6</v>
      </c>
    </row>
    <row r="20" spans="2:71" ht="18.399999999999999" customHeight="1">
      <c r="B20" s="19"/>
      <c r="E20" s="24" t="s">
        <v>35</v>
      </c>
      <c r="AK20" s="26" t="s">
        <v>28</v>
      </c>
      <c r="AN20" s="24" t="s">
        <v>1</v>
      </c>
      <c r="AR20" s="19"/>
      <c r="BE20" s="198"/>
      <c r="BS20" s="16" t="s">
        <v>33</v>
      </c>
    </row>
    <row r="21" spans="2:71" ht="6.95" customHeight="1">
      <c r="B21" s="19"/>
      <c r="AR21" s="19"/>
      <c r="BE21" s="198"/>
    </row>
    <row r="22" spans="2:71" ht="12" customHeight="1">
      <c r="B22" s="19"/>
      <c r="D22" s="26" t="s">
        <v>36</v>
      </c>
      <c r="AR22" s="19"/>
      <c r="BE22" s="198"/>
    </row>
    <row r="23" spans="2:71" ht="16.5" customHeight="1">
      <c r="B23" s="19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9"/>
      <c r="BE23" s="198"/>
    </row>
    <row r="24" spans="2:71" ht="6.95" customHeight="1">
      <c r="B24" s="19"/>
      <c r="AR24" s="19"/>
      <c r="BE24" s="19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8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5">
        <f>ROUND(AG94,2)</f>
        <v>0</v>
      </c>
      <c r="AL26" s="206"/>
      <c r="AM26" s="206"/>
      <c r="AN26" s="206"/>
      <c r="AO26" s="206"/>
      <c r="AR26" s="31"/>
      <c r="BE26" s="198"/>
    </row>
    <row r="27" spans="2:71" s="1" customFormat="1" ht="6.95" customHeight="1">
      <c r="B27" s="31"/>
      <c r="AR27" s="31"/>
      <c r="BE27" s="198"/>
    </row>
    <row r="28" spans="2:71" s="1" customFormat="1" ht="12.75">
      <c r="B28" s="31"/>
      <c r="L28" s="207" t="s">
        <v>38</v>
      </c>
      <c r="M28" s="207"/>
      <c r="N28" s="207"/>
      <c r="O28" s="207"/>
      <c r="P28" s="207"/>
      <c r="W28" s="207" t="s">
        <v>39</v>
      </c>
      <c r="X28" s="207"/>
      <c r="Y28" s="207"/>
      <c r="Z28" s="207"/>
      <c r="AA28" s="207"/>
      <c r="AB28" s="207"/>
      <c r="AC28" s="207"/>
      <c r="AD28" s="207"/>
      <c r="AE28" s="207"/>
      <c r="AK28" s="207" t="s">
        <v>40</v>
      </c>
      <c r="AL28" s="207"/>
      <c r="AM28" s="207"/>
      <c r="AN28" s="207"/>
      <c r="AO28" s="207"/>
      <c r="AR28" s="31"/>
      <c r="BE28" s="198"/>
    </row>
    <row r="29" spans="2:71" s="2" customFormat="1" ht="14.45" customHeight="1">
      <c r="B29" s="35"/>
      <c r="D29" s="26" t="s">
        <v>41</v>
      </c>
      <c r="F29" s="26" t="s">
        <v>42</v>
      </c>
      <c r="L29" s="192">
        <v>0.21</v>
      </c>
      <c r="M29" s="191"/>
      <c r="N29" s="191"/>
      <c r="O29" s="191"/>
      <c r="P29" s="191"/>
      <c r="W29" s="190">
        <f>ROUND(AZ94,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ROUND(AV94, 2)</f>
        <v>0</v>
      </c>
      <c r="AL29" s="191"/>
      <c r="AM29" s="191"/>
      <c r="AN29" s="191"/>
      <c r="AO29" s="191"/>
      <c r="AR29" s="35"/>
      <c r="BE29" s="199"/>
    </row>
    <row r="30" spans="2:71" s="2" customFormat="1" ht="14.45" customHeight="1">
      <c r="B30" s="35"/>
      <c r="F30" s="26" t="s">
        <v>43</v>
      </c>
      <c r="L30" s="192">
        <v>0.12</v>
      </c>
      <c r="M30" s="191"/>
      <c r="N30" s="191"/>
      <c r="O30" s="191"/>
      <c r="P30" s="191"/>
      <c r="W30" s="190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ROUND(AW94, 2)</f>
        <v>0</v>
      </c>
      <c r="AL30" s="191"/>
      <c r="AM30" s="191"/>
      <c r="AN30" s="191"/>
      <c r="AO30" s="191"/>
      <c r="AR30" s="35"/>
      <c r="BE30" s="199"/>
    </row>
    <row r="31" spans="2:71" s="2" customFormat="1" ht="14.45" hidden="1" customHeight="1">
      <c r="B31" s="35"/>
      <c r="F31" s="26" t="s">
        <v>44</v>
      </c>
      <c r="L31" s="192">
        <v>0.21</v>
      </c>
      <c r="M31" s="191"/>
      <c r="N31" s="191"/>
      <c r="O31" s="191"/>
      <c r="P31" s="191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5"/>
      <c r="BE31" s="199"/>
    </row>
    <row r="32" spans="2:71" s="2" customFormat="1" ht="14.45" hidden="1" customHeight="1">
      <c r="B32" s="35"/>
      <c r="F32" s="26" t="s">
        <v>45</v>
      </c>
      <c r="L32" s="192">
        <v>0.12</v>
      </c>
      <c r="M32" s="191"/>
      <c r="N32" s="191"/>
      <c r="O32" s="191"/>
      <c r="P32" s="191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5"/>
      <c r="BE32" s="199"/>
    </row>
    <row r="33" spans="2:57" s="2" customFormat="1" ht="14.45" hidden="1" customHeight="1">
      <c r="B33" s="35"/>
      <c r="F33" s="26" t="s">
        <v>46</v>
      </c>
      <c r="L33" s="192">
        <v>0</v>
      </c>
      <c r="M33" s="191"/>
      <c r="N33" s="191"/>
      <c r="O33" s="191"/>
      <c r="P33" s="191"/>
      <c r="W33" s="190">
        <f>ROUND(BD94,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35"/>
      <c r="BE33" s="199"/>
    </row>
    <row r="34" spans="2:57" s="1" customFormat="1" ht="6.95" customHeight="1">
      <c r="B34" s="31"/>
      <c r="AR34" s="31"/>
      <c r="BE34" s="198"/>
    </row>
    <row r="35" spans="2:57" s="1" customFormat="1" ht="25.9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196" t="s">
        <v>49</v>
      </c>
      <c r="Y35" s="194"/>
      <c r="Z35" s="194"/>
      <c r="AA35" s="194"/>
      <c r="AB35" s="194"/>
      <c r="AC35" s="38"/>
      <c r="AD35" s="38"/>
      <c r="AE35" s="38"/>
      <c r="AF35" s="38"/>
      <c r="AG35" s="38"/>
      <c r="AH35" s="38"/>
      <c r="AI35" s="38"/>
      <c r="AJ35" s="38"/>
      <c r="AK35" s="193">
        <f>SUM(AK26:AK33)</f>
        <v>0</v>
      </c>
      <c r="AL35" s="194"/>
      <c r="AM35" s="194"/>
      <c r="AN35" s="194"/>
      <c r="AO35" s="195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53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52</v>
      </c>
      <c r="AI60" s="33"/>
      <c r="AJ60" s="33"/>
      <c r="AK60" s="33"/>
      <c r="AL60" s="33"/>
      <c r="AM60" s="42" t="s">
        <v>53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55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52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53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52</v>
      </c>
      <c r="AI75" s="33"/>
      <c r="AJ75" s="33"/>
      <c r="AK75" s="33"/>
      <c r="AL75" s="33"/>
      <c r="AM75" s="42" t="s">
        <v>53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56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21_015</v>
      </c>
      <c r="AR84" s="47"/>
    </row>
    <row r="85" spans="1:91" s="4" customFormat="1" ht="36.950000000000003" customHeight="1">
      <c r="B85" s="48"/>
      <c r="C85" s="49" t="s">
        <v>16</v>
      </c>
      <c r="L85" s="211" t="str">
        <f>K6</f>
        <v>Mariánské Lázně, Nemocnice - parkoviště_město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Mariánské Lázně</v>
      </c>
      <c r="AI87" s="26" t="s">
        <v>22</v>
      </c>
      <c r="AM87" s="213" t="str">
        <f>IF(AN8= "","",AN8)</f>
        <v>14. 8. 2024</v>
      </c>
      <c r="AN87" s="213"/>
      <c r="AR87" s="31"/>
    </row>
    <row r="88" spans="1:91" s="1" customFormat="1" ht="6.95" customHeight="1">
      <c r="B88" s="31"/>
      <c r="AR88" s="31"/>
    </row>
    <row r="89" spans="1:91" s="1" customFormat="1" ht="25.7" customHeight="1">
      <c r="B89" s="31"/>
      <c r="C89" s="26" t="s">
        <v>24</v>
      </c>
      <c r="L89" s="3" t="str">
        <f>IF(E11= "","",E11)</f>
        <v>Město Mariánské Lázně</v>
      </c>
      <c r="AI89" s="26" t="s">
        <v>31</v>
      </c>
      <c r="AM89" s="214" t="str">
        <f>IF(E17="","",E17)</f>
        <v>UNIART - projektová kancelář</v>
      </c>
      <c r="AN89" s="215"/>
      <c r="AO89" s="215"/>
      <c r="AP89" s="215"/>
      <c r="AR89" s="31"/>
      <c r="AS89" s="218" t="s">
        <v>57</v>
      </c>
      <c r="AT89" s="21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29</v>
      </c>
      <c r="L90" s="3" t="str">
        <f>IF(E14= "Vyplň údaj","",E14)</f>
        <v/>
      </c>
      <c r="AI90" s="26" t="s">
        <v>34</v>
      </c>
      <c r="AM90" s="214" t="str">
        <f>IF(E20="","",E20)</f>
        <v xml:space="preserve"> </v>
      </c>
      <c r="AN90" s="215"/>
      <c r="AO90" s="215"/>
      <c r="AP90" s="215"/>
      <c r="AR90" s="31"/>
      <c r="AS90" s="220"/>
      <c r="AT90" s="221"/>
      <c r="BD90" s="55"/>
    </row>
    <row r="91" spans="1:91" s="1" customFormat="1" ht="10.9" customHeight="1">
      <c r="B91" s="31"/>
      <c r="AR91" s="31"/>
      <c r="AS91" s="220"/>
      <c r="AT91" s="221"/>
      <c r="BD91" s="55"/>
    </row>
    <row r="92" spans="1:91" s="1" customFormat="1" ht="29.25" customHeight="1">
      <c r="B92" s="31"/>
      <c r="C92" s="222" t="s">
        <v>58</v>
      </c>
      <c r="D92" s="223"/>
      <c r="E92" s="223"/>
      <c r="F92" s="223"/>
      <c r="G92" s="223"/>
      <c r="H92" s="56"/>
      <c r="I92" s="225" t="s">
        <v>59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4" t="s">
        <v>60</v>
      </c>
      <c r="AH92" s="223"/>
      <c r="AI92" s="223"/>
      <c r="AJ92" s="223"/>
      <c r="AK92" s="223"/>
      <c r="AL92" s="223"/>
      <c r="AM92" s="223"/>
      <c r="AN92" s="225" t="s">
        <v>61</v>
      </c>
      <c r="AO92" s="223"/>
      <c r="AP92" s="226"/>
      <c r="AQ92" s="57" t="s">
        <v>62</v>
      </c>
      <c r="AR92" s="31"/>
      <c r="AS92" s="58" t="s">
        <v>63</v>
      </c>
      <c r="AT92" s="59" t="s">
        <v>64</v>
      </c>
      <c r="AU92" s="59" t="s">
        <v>65</v>
      </c>
      <c r="AV92" s="59" t="s">
        <v>66</v>
      </c>
      <c r="AW92" s="59" t="s">
        <v>67</v>
      </c>
      <c r="AX92" s="59" t="s">
        <v>68</v>
      </c>
      <c r="AY92" s="59" t="s">
        <v>69</v>
      </c>
      <c r="AZ92" s="59" t="s">
        <v>70</v>
      </c>
      <c r="BA92" s="59" t="s">
        <v>71</v>
      </c>
      <c r="BB92" s="59" t="s">
        <v>72</v>
      </c>
      <c r="BC92" s="59" t="s">
        <v>73</v>
      </c>
      <c r="BD92" s="60" t="s">
        <v>74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6">
        <f>ROUND(SUM(AG95:AG99),2)</f>
        <v>0</v>
      </c>
      <c r="AH94" s="216"/>
      <c r="AI94" s="216"/>
      <c r="AJ94" s="216"/>
      <c r="AK94" s="216"/>
      <c r="AL94" s="216"/>
      <c r="AM94" s="216"/>
      <c r="AN94" s="217">
        <f t="shared" ref="AN94:AN99" si="0">SUM(AG94,AT94)</f>
        <v>0</v>
      </c>
      <c r="AO94" s="217"/>
      <c r="AP94" s="217"/>
      <c r="AQ94" s="66" t="s">
        <v>1</v>
      </c>
      <c r="AR94" s="62"/>
      <c r="AS94" s="67">
        <f>ROUND(SUM(AS95:AS99),2)</f>
        <v>0</v>
      </c>
      <c r="AT94" s="68">
        <f t="shared" ref="AT94:AT99" si="1">ROUND(SUM(AV94:AW94),2)</f>
        <v>0</v>
      </c>
      <c r="AU94" s="69">
        <f>ROUND(SUM(AU95:AU99),5)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ROUND(SUM(AZ95:AZ99),2)</f>
        <v>0</v>
      </c>
      <c r="BA94" s="68">
        <f>ROUND(SUM(BA95:BA99),2)</f>
        <v>0</v>
      </c>
      <c r="BB94" s="68">
        <f>ROUND(SUM(BB95:BB99),2)</f>
        <v>0</v>
      </c>
      <c r="BC94" s="68">
        <f>ROUND(SUM(BC95:BC99),2)</f>
        <v>0</v>
      </c>
      <c r="BD94" s="70">
        <f>ROUND(SUM(BD95:BD99),2)</f>
        <v>0</v>
      </c>
      <c r="BS94" s="71" t="s">
        <v>76</v>
      </c>
      <c r="BT94" s="71" t="s">
        <v>77</v>
      </c>
      <c r="BU94" s="72" t="s">
        <v>78</v>
      </c>
      <c r="BV94" s="71" t="s">
        <v>79</v>
      </c>
      <c r="BW94" s="71" t="s">
        <v>4</v>
      </c>
      <c r="BX94" s="71" t="s">
        <v>80</v>
      </c>
      <c r="CL94" s="71" t="s">
        <v>1</v>
      </c>
    </row>
    <row r="95" spans="1:91" s="6" customFormat="1" ht="16.5" customHeight="1">
      <c r="A95" s="73" t="s">
        <v>81</v>
      </c>
      <c r="B95" s="74"/>
      <c r="C95" s="75"/>
      <c r="D95" s="210" t="s">
        <v>82</v>
      </c>
      <c r="E95" s="210"/>
      <c r="F95" s="210"/>
      <c r="G95" s="210"/>
      <c r="H95" s="210"/>
      <c r="I95" s="76"/>
      <c r="J95" s="210" t="s">
        <v>83</v>
      </c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08">
        <f>'00 - Příprava území - kácení'!J30</f>
        <v>0</v>
      </c>
      <c r="AH95" s="209"/>
      <c r="AI95" s="209"/>
      <c r="AJ95" s="209"/>
      <c r="AK95" s="209"/>
      <c r="AL95" s="209"/>
      <c r="AM95" s="209"/>
      <c r="AN95" s="208">
        <f t="shared" si="0"/>
        <v>0</v>
      </c>
      <c r="AO95" s="209"/>
      <c r="AP95" s="209"/>
      <c r="AQ95" s="77" t="s">
        <v>84</v>
      </c>
      <c r="AR95" s="74"/>
      <c r="AS95" s="78">
        <v>0</v>
      </c>
      <c r="AT95" s="79">
        <f t="shared" si="1"/>
        <v>0</v>
      </c>
      <c r="AU95" s="80">
        <f>'00 - Příprava území - kácení'!P118</f>
        <v>0</v>
      </c>
      <c r="AV95" s="79">
        <f>'00 - Příprava území - kácení'!J33</f>
        <v>0</v>
      </c>
      <c r="AW95" s="79">
        <f>'00 - Příprava území - kácení'!J34</f>
        <v>0</v>
      </c>
      <c r="AX95" s="79">
        <f>'00 - Příprava území - kácení'!J35</f>
        <v>0</v>
      </c>
      <c r="AY95" s="79">
        <f>'00 - Příprava území - kácení'!J36</f>
        <v>0</v>
      </c>
      <c r="AZ95" s="79">
        <f>'00 - Příprava území - kácení'!F33</f>
        <v>0</v>
      </c>
      <c r="BA95" s="79">
        <f>'00 - Příprava území - kácení'!F34</f>
        <v>0</v>
      </c>
      <c r="BB95" s="79">
        <f>'00 - Příprava území - kácení'!F35</f>
        <v>0</v>
      </c>
      <c r="BC95" s="79">
        <f>'00 - Příprava území - kácení'!F36</f>
        <v>0</v>
      </c>
      <c r="BD95" s="81">
        <f>'00 - Příprava území - kácení'!F37</f>
        <v>0</v>
      </c>
      <c r="BT95" s="82" t="s">
        <v>85</v>
      </c>
      <c r="BV95" s="82" t="s">
        <v>79</v>
      </c>
      <c r="BW95" s="82" t="s">
        <v>86</v>
      </c>
      <c r="BX95" s="82" t="s">
        <v>4</v>
      </c>
      <c r="CL95" s="82" t="s">
        <v>1</v>
      </c>
      <c r="CM95" s="82" t="s">
        <v>87</v>
      </c>
    </row>
    <row r="96" spans="1:91" s="6" customFormat="1" ht="16.5" customHeight="1">
      <c r="A96" s="73" t="s">
        <v>81</v>
      </c>
      <c r="B96" s="74"/>
      <c r="C96" s="75"/>
      <c r="D96" s="210" t="s">
        <v>88</v>
      </c>
      <c r="E96" s="210"/>
      <c r="F96" s="210"/>
      <c r="G96" s="210"/>
      <c r="H96" s="210"/>
      <c r="I96" s="76"/>
      <c r="J96" s="210" t="s">
        <v>89</v>
      </c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08">
        <f>'01 - D.2.4_Parkoviště'!J30</f>
        <v>0</v>
      </c>
      <c r="AH96" s="209"/>
      <c r="AI96" s="209"/>
      <c r="AJ96" s="209"/>
      <c r="AK96" s="209"/>
      <c r="AL96" s="209"/>
      <c r="AM96" s="209"/>
      <c r="AN96" s="208">
        <f t="shared" si="0"/>
        <v>0</v>
      </c>
      <c r="AO96" s="209"/>
      <c r="AP96" s="209"/>
      <c r="AQ96" s="77" t="s">
        <v>84</v>
      </c>
      <c r="AR96" s="74"/>
      <c r="AS96" s="78">
        <v>0</v>
      </c>
      <c r="AT96" s="79">
        <f t="shared" si="1"/>
        <v>0</v>
      </c>
      <c r="AU96" s="80">
        <f>'01 - D.2.4_Parkoviště'!P126</f>
        <v>0</v>
      </c>
      <c r="AV96" s="79">
        <f>'01 - D.2.4_Parkoviště'!J33</f>
        <v>0</v>
      </c>
      <c r="AW96" s="79">
        <f>'01 - D.2.4_Parkoviště'!J34</f>
        <v>0</v>
      </c>
      <c r="AX96" s="79">
        <f>'01 - D.2.4_Parkoviště'!J35</f>
        <v>0</v>
      </c>
      <c r="AY96" s="79">
        <f>'01 - D.2.4_Parkoviště'!J36</f>
        <v>0</v>
      </c>
      <c r="AZ96" s="79">
        <f>'01 - D.2.4_Parkoviště'!F33</f>
        <v>0</v>
      </c>
      <c r="BA96" s="79">
        <f>'01 - D.2.4_Parkoviště'!F34</f>
        <v>0</v>
      </c>
      <c r="BB96" s="79">
        <f>'01 - D.2.4_Parkoviště'!F35</f>
        <v>0</v>
      </c>
      <c r="BC96" s="79">
        <f>'01 - D.2.4_Parkoviště'!F36</f>
        <v>0</v>
      </c>
      <c r="BD96" s="81">
        <f>'01 - D.2.4_Parkoviště'!F37</f>
        <v>0</v>
      </c>
      <c r="BT96" s="82" t="s">
        <v>85</v>
      </c>
      <c r="BV96" s="82" t="s">
        <v>79</v>
      </c>
      <c r="BW96" s="82" t="s">
        <v>90</v>
      </c>
      <c r="BX96" s="82" t="s">
        <v>4</v>
      </c>
      <c r="CL96" s="82" t="s">
        <v>1</v>
      </c>
      <c r="CM96" s="82" t="s">
        <v>87</v>
      </c>
    </row>
    <row r="97" spans="1:91" s="6" customFormat="1" ht="24.75" customHeight="1">
      <c r="A97" s="73" t="s">
        <v>81</v>
      </c>
      <c r="B97" s="74"/>
      <c r="C97" s="75"/>
      <c r="D97" s="210" t="s">
        <v>91</v>
      </c>
      <c r="E97" s="210"/>
      <c r="F97" s="210"/>
      <c r="G97" s="210"/>
      <c r="H97" s="210"/>
      <c r="I97" s="76"/>
      <c r="J97" s="210" t="s">
        <v>92</v>
      </c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08">
        <f>'02 - D.2.5 - Dešťová kana...'!J30</f>
        <v>0</v>
      </c>
      <c r="AH97" s="209"/>
      <c r="AI97" s="209"/>
      <c r="AJ97" s="209"/>
      <c r="AK97" s="209"/>
      <c r="AL97" s="209"/>
      <c r="AM97" s="209"/>
      <c r="AN97" s="208">
        <f t="shared" si="0"/>
        <v>0</v>
      </c>
      <c r="AO97" s="209"/>
      <c r="AP97" s="209"/>
      <c r="AQ97" s="77" t="s">
        <v>84</v>
      </c>
      <c r="AR97" s="74"/>
      <c r="AS97" s="78">
        <v>0</v>
      </c>
      <c r="AT97" s="79">
        <f t="shared" si="1"/>
        <v>0</v>
      </c>
      <c r="AU97" s="80">
        <f>'02 - D.2.5 - Dešťová kana...'!P120</f>
        <v>0</v>
      </c>
      <c r="AV97" s="79">
        <f>'02 - D.2.5 - Dešťová kana...'!J33</f>
        <v>0</v>
      </c>
      <c r="AW97" s="79">
        <f>'02 - D.2.5 - Dešťová kana...'!J34</f>
        <v>0</v>
      </c>
      <c r="AX97" s="79">
        <f>'02 - D.2.5 - Dešťová kana...'!J35</f>
        <v>0</v>
      </c>
      <c r="AY97" s="79">
        <f>'02 - D.2.5 - Dešťová kana...'!J36</f>
        <v>0</v>
      </c>
      <c r="AZ97" s="79">
        <f>'02 - D.2.5 - Dešťová kana...'!F33</f>
        <v>0</v>
      </c>
      <c r="BA97" s="79">
        <f>'02 - D.2.5 - Dešťová kana...'!F34</f>
        <v>0</v>
      </c>
      <c r="BB97" s="79">
        <f>'02 - D.2.5 - Dešťová kana...'!F35</f>
        <v>0</v>
      </c>
      <c r="BC97" s="79">
        <f>'02 - D.2.5 - Dešťová kana...'!F36</f>
        <v>0</v>
      </c>
      <c r="BD97" s="81">
        <f>'02 - D.2.5 - Dešťová kana...'!F37</f>
        <v>0</v>
      </c>
      <c r="BT97" s="82" t="s">
        <v>85</v>
      </c>
      <c r="BV97" s="82" t="s">
        <v>79</v>
      </c>
      <c r="BW97" s="82" t="s">
        <v>93</v>
      </c>
      <c r="BX97" s="82" t="s">
        <v>4</v>
      </c>
      <c r="CL97" s="82" t="s">
        <v>1</v>
      </c>
      <c r="CM97" s="82" t="s">
        <v>87</v>
      </c>
    </row>
    <row r="98" spans="1:91" s="6" customFormat="1" ht="24.75" customHeight="1">
      <c r="A98" s="73" t="s">
        <v>81</v>
      </c>
      <c r="B98" s="74"/>
      <c r="C98" s="75"/>
      <c r="D98" s="210" t="s">
        <v>94</v>
      </c>
      <c r="E98" s="210"/>
      <c r="F98" s="210"/>
      <c r="G98" s="210"/>
      <c r="H98" s="210"/>
      <c r="I98" s="76"/>
      <c r="J98" s="210" t="s">
        <v>95</v>
      </c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08">
        <f>'03 - D.2.6 - Veřejné osvě...'!J30</f>
        <v>0</v>
      </c>
      <c r="AH98" s="209"/>
      <c r="AI98" s="209"/>
      <c r="AJ98" s="209"/>
      <c r="AK98" s="209"/>
      <c r="AL98" s="209"/>
      <c r="AM98" s="209"/>
      <c r="AN98" s="208">
        <f t="shared" si="0"/>
        <v>0</v>
      </c>
      <c r="AO98" s="209"/>
      <c r="AP98" s="209"/>
      <c r="AQ98" s="77" t="s">
        <v>84</v>
      </c>
      <c r="AR98" s="74"/>
      <c r="AS98" s="78">
        <v>0</v>
      </c>
      <c r="AT98" s="79">
        <f t="shared" si="1"/>
        <v>0</v>
      </c>
      <c r="AU98" s="80">
        <f>'03 - D.2.6 - Veřejné osvě...'!P125</f>
        <v>0</v>
      </c>
      <c r="AV98" s="79">
        <f>'03 - D.2.6 - Veřejné osvě...'!J33</f>
        <v>0</v>
      </c>
      <c r="AW98" s="79">
        <f>'03 - D.2.6 - Veřejné osvě...'!J34</f>
        <v>0</v>
      </c>
      <c r="AX98" s="79">
        <f>'03 - D.2.6 - Veřejné osvě...'!J35</f>
        <v>0</v>
      </c>
      <c r="AY98" s="79">
        <f>'03 - D.2.6 - Veřejné osvě...'!J36</f>
        <v>0</v>
      </c>
      <c r="AZ98" s="79">
        <f>'03 - D.2.6 - Veřejné osvě...'!F33</f>
        <v>0</v>
      </c>
      <c r="BA98" s="79">
        <f>'03 - D.2.6 - Veřejné osvě...'!F34</f>
        <v>0</v>
      </c>
      <c r="BB98" s="79">
        <f>'03 - D.2.6 - Veřejné osvě...'!F35</f>
        <v>0</v>
      </c>
      <c r="BC98" s="79">
        <f>'03 - D.2.6 - Veřejné osvě...'!F36</f>
        <v>0</v>
      </c>
      <c r="BD98" s="81">
        <f>'03 - D.2.6 - Veřejné osvě...'!F37</f>
        <v>0</v>
      </c>
      <c r="BT98" s="82" t="s">
        <v>85</v>
      </c>
      <c r="BV98" s="82" t="s">
        <v>79</v>
      </c>
      <c r="BW98" s="82" t="s">
        <v>96</v>
      </c>
      <c r="BX98" s="82" t="s">
        <v>4</v>
      </c>
      <c r="CL98" s="82" t="s">
        <v>1</v>
      </c>
      <c r="CM98" s="82" t="s">
        <v>87</v>
      </c>
    </row>
    <row r="99" spans="1:91" s="6" customFormat="1" ht="16.5" customHeight="1">
      <c r="A99" s="73" t="s">
        <v>81</v>
      </c>
      <c r="B99" s="74"/>
      <c r="C99" s="75"/>
      <c r="D99" s="210" t="s">
        <v>97</v>
      </c>
      <c r="E99" s="210"/>
      <c r="F99" s="210"/>
      <c r="G99" s="210"/>
      <c r="H99" s="210"/>
      <c r="I99" s="76"/>
      <c r="J99" s="210" t="s">
        <v>98</v>
      </c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08">
        <f>'VRN - Vedlejší rozpočtové...'!J30</f>
        <v>0</v>
      </c>
      <c r="AH99" s="209"/>
      <c r="AI99" s="209"/>
      <c r="AJ99" s="209"/>
      <c r="AK99" s="209"/>
      <c r="AL99" s="209"/>
      <c r="AM99" s="209"/>
      <c r="AN99" s="208">
        <f t="shared" si="0"/>
        <v>0</v>
      </c>
      <c r="AO99" s="209"/>
      <c r="AP99" s="209"/>
      <c r="AQ99" s="77" t="s">
        <v>99</v>
      </c>
      <c r="AR99" s="74"/>
      <c r="AS99" s="83">
        <v>0</v>
      </c>
      <c r="AT99" s="84">
        <f t="shared" si="1"/>
        <v>0</v>
      </c>
      <c r="AU99" s="85">
        <f>'VRN - Vedlejší rozpočtové...'!P121</f>
        <v>0</v>
      </c>
      <c r="AV99" s="84">
        <f>'VRN - Vedlejší rozpočtové...'!J33</f>
        <v>0</v>
      </c>
      <c r="AW99" s="84">
        <f>'VRN - Vedlejší rozpočtové...'!J34</f>
        <v>0</v>
      </c>
      <c r="AX99" s="84">
        <f>'VRN - Vedlejší rozpočtové...'!J35</f>
        <v>0</v>
      </c>
      <c r="AY99" s="84">
        <f>'VRN - Vedlejší rozpočtové...'!J36</f>
        <v>0</v>
      </c>
      <c r="AZ99" s="84">
        <f>'VRN - Vedlejší rozpočtové...'!F33</f>
        <v>0</v>
      </c>
      <c r="BA99" s="84">
        <f>'VRN - Vedlejší rozpočtové...'!F34</f>
        <v>0</v>
      </c>
      <c r="BB99" s="84">
        <f>'VRN - Vedlejší rozpočtové...'!F35</f>
        <v>0</v>
      </c>
      <c r="BC99" s="84">
        <f>'VRN - Vedlejší rozpočtové...'!F36</f>
        <v>0</v>
      </c>
      <c r="BD99" s="86">
        <f>'VRN - Vedlejší rozpočtové...'!F37</f>
        <v>0</v>
      </c>
      <c r="BT99" s="82" t="s">
        <v>85</v>
      </c>
      <c r="BV99" s="82" t="s">
        <v>79</v>
      </c>
      <c r="BW99" s="82" t="s">
        <v>100</v>
      </c>
      <c r="BX99" s="82" t="s">
        <v>4</v>
      </c>
      <c r="CL99" s="82" t="s">
        <v>1</v>
      </c>
      <c r="CM99" s="82" t="s">
        <v>87</v>
      </c>
    </row>
    <row r="100" spans="1:91" s="1" customFormat="1" ht="30" customHeight="1">
      <c r="B100" s="31"/>
      <c r="AR100" s="31"/>
    </row>
    <row r="101" spans="1:91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31"/>
    </row>
  </sheetData>
  <mergeCells count="58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AK30:AO30"/>
    <mergeCell ref="L30:P30"/>
    <mergeCell ref="W30:AE30"/>
    <mergeCell ref="L31:P31"/>
    <mergeCell ref="AN98:AP98"/>
    <mergeCell ref="AG98:AM98"/>
    <mergeCell ref="J96:AF96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00 - Příprava území - kácení'!C2" display="/" xr:uid="{00000000-0004-0000-0000-000000000000}"/>
    <hyperlink ref="A96" location="'01 - D.2.4_Parkoviště'!C2" display="/" xr:uid="{00000000-0004-0000-0000-000001000000}"/>
    <hyperlink ref="A97" location="'02 - D.2.5 - Dešťová kana...'!C2" display="/" xr:uid="{00000000-0004-0000-0000-000002000000}"/>
    <hyperlink ref="A98" location="'03 - D.2.6 - Veřejné osvě...'!C2" display="/" xr:uid="{00000000-0004-0000-0000-000003000000}"/>
    <hyperlink ref="A99" location="'VRN - Vedlejší rozpočtové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101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8" t="str">
        <f>'Rekapitulace stavby'!K6</f>
        <v>Mariánské Lázně, Nemocnice - parkoviště_město</v>
      </c>
      <c r="F7" s="229"/>
      <c r="G7" s="229"/>
      <c r="H7" s="229"/>
      <c r="L7" s="19"/>
    </row>
    <row r="8" spans="2:46" s="1" customFormat="1" ht="12" customHeight="1">
      <c r="B8" s="31"/>
      <c r="D8" s="26" t="s">
        <v>102</v>
      </c>
      <c r="L8" s="31"/>
    </row>
    <row r="9" spans="2:46" s="1" customFormat="1" ht="16.5" customHeight="1">
      <c r="B9" s="31"/>
      <c r="E9" s="211" t="s">
        <v>103</v>
      </c>
      <c r="F9" s="227"/>
      <c r="G9" s="227"/>
      <c r="H9" s="22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14. 8. 2024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00"/>
      <c r="G18" s="200"/>
      <c r="H18" s="200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104</v>
      </c>
      <c r="I21" s="26" t="s">
        <v>28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04" t="s">
        <v>1</v>
      </c>
      <c r="F27" s="204"/>
      <c r="G27" s="204"/>
      <c r="H27" s="20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ROUND((SUM(BE118:BE156)),  2)</f>
        <v>0</v>
      </c>
      <c r="I33" s="91">
        <v>0.21</v>
      </c>
      <c r="J33" s="90">
        <f>ROUND(((SUM(BE118:BE156))*I33),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ROUND((SUM(BF118:BF156)),  2)</f>
        <v>0</v>
      </c>
      <c r="I34" s="91">
        <v>0.12</v>
      </c>
      <c r="J34" s="90">
        <f>ROUND(((SUM(BF118:BF156))*I34),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ROUND((SUM(BG118:BG156)),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ROUND((SUM(BH118:BH156)),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ROUND((SUM(BI118:BI156)),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8" t="str">
        <f>E7</f>
        <v>Mariánské Lázně, Nemocnice - parkoviště_město</v>
      </c>
      <c r="F85" s="229"/>
      <c r="G85" s="229"/>
      <c r="H85" s="229"/>
      <c r="L85" s="31"/>
    </row>
    <row r="86" spans="2:47" s="1" customFormat="1" ht="12" customHeight="1">
      <c r="B86" s="31"/>
      <c r="C86" s="26" t="s">
        <v>102</v>
      </c>
      <c r="L86" s="31"/>
    </row>
    <row r="87" spans="2:47" s="1" customFormat="1" ht="16.5" customHeight="1">
      <c r="B87" s="31"/>
      <c r="E87" s="211" t="str">
        <f>E9</f>
        <v>00 - Příprava území - kácení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Mariánské Lázně</v>
      </c>
      <c r="I89" s="26" t="s">
        <v>22</v>
      </c>
      <c r="J89" s="51" t="str">
        <f>IF(J12="","",J12)</f>
        <v>14. 8. 2024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Město Mariánské Lázně</v>
      </c>
      <c r="I91" s="26" t="s">
        <v>31</v>
      </c>
      <c r="J91" s="29" t="str">
        <f>E21</f>
        <v>AZ Consult spol. s r.o.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J118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110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899999999999999" customHeight="1">
      <c r="B98" s="107"/>
      <c r="D98" s="108" t="s">
        <v>111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112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28" t="str">
        <f>E7</f>
        <v>Mariánské Lázně, Nemocnice - parkoviště_město</v>
      </c>
      <c r="F108" s="229"/>
      <c r="G108" s="229"/>
      <c r="H108" s="229"/>
      <c r="L108" s="31"/>
    </row>
    <row r="109" spans="2:12" s="1" customFormat="1" ht="12" customHeight="1">
      <c r="B109" s="31"/>
      <c r="C109" s="26" t="s">
        <v>102</v>
      </c>
      <c r="L109" s="31"/>
    </row>
    <row r="110" spans="2:12" s="1" customFormat="1" ht="16.5" customHeight="1">
      <c r="B110" s="31"/>
      <c r="E110" s="211" t="str">
        <f>E9</f>
        <v>00 - Příprava území - kácení</v>
      </c>
      <c r="F110" s="227"/>
      <c r="G110" s="227"/>
      <c r="H110" s="227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>Mariánské Lázně</v>
      </c>
      <c r="I112" s="26" t="s">
        <v>22</v>
      </c>
      <c r="J112" s="51" t="str">
        <f>IF(J12="","",J12)</f>
        <v>14. 8. 2024</v>
      </c>
      <c r="L112" s="31"/>
    </row>
    <row r="113" spans="2:65" s="1" customFormat="1" ht="6.95" customHeight="1">
      <c r="B113" s="31"/>
      <c r="L113" s="31"/>
    </row>
    <row r="114" spans="2:65" s="1" customFormat="1" ht="25.7" customHeight="1">
      <c r="B114" s="31"/>
      <c r="C114" s="26" t="s">
        <v>24</v>
      </c>
      <c r="F114" s="24" t="str">
        <f>E15</f>
        <v>Město Mariánské Lázně</v>
      </c>
      <c r="I114" s="26" t="s">
        <v>31</v>
      </c>
      <c r="J114" s="29" t="str">
        <f>E21</f>
        <v>AZ Consult spol. s r.o.</v>
      </c>
      <c r="L114" s="31"/>
    </row>
    <row r="115" spans="2:65" s="1" customFormat="1" ht="15.2" customHeight="1">
      <c r="B115" s="31"/>
      <c r="C115" s="26" t="s">
        <v>29</v>
      </c>
      <c r="F115" s="24" t="str">
        <f>IF(E18="","",E18)</f>
        <v>Vyplň údaj</v>
      </c>
      <c r="I115" s="26" t="s">
        <v>34</v>
      </c>
      <c r="J115" s="29" t="str">
        <f>E24</f>
        <v xml:space="preserve"> 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113</v>
      </c>
      <c r="D117" s="113" t="s">
        <v>62</v>
      </c>
      <c r="E117" s="113" t="s">
        <v>58</v>
      </c>
      <c r="F117" s="113" t="s">
        <v>59</v>
      </c>
      <c r="G117" s="113" t="s">
        <v>114</v>
      </c>
      <c r="H117" s="113" t="s">
        <v>115</v>
      </c>
      <c r="I117" s="113" t="s">
        <v>116</v>
      </c>
      <c r="J117" s="113" t="s">
        <v>107</v>
      </c>
      <c r="K117" s="114" t="s">
        <v>117</v>
      </c>
      <c r="L117" s="111"/>
      <c r="M117" s="58" t="s">
        <v>1</v>
      </c>
      <c r="N117" s="59" t="s">
        <v>41</v>
      </c>
      <c r="O117" s="59" t="s">
        <v>118</v>
      </c>
      <c r="P117" s="59" t="s">
        <v>119</v>
      </c>
      <c r="Q117" s="59" t="s">
        <v>120</v>
      </c>
      <c r="R117" s="59" t="s">
        <v>121</v>
      </c>
      <c r="S117" s="59" t="s">
        <v>122</v>
      </c>
      <c r="T117" s="60" t="s">
        <v>123</v>
      </c>
    </row>
    <row r="118" spans="2:65" s="1" customFormat="1" ht="22.9" customHeight="1">
      <c r="B118" s="31"/>
      <c r="C118" s="63" t="s">
        <v>124</v>
      </c>
      <c r="J118" s="115">
        <f>BK118</f>
        <v>0</v>
      </c>
      <c r="L118" s="31"/>
      <c r="M118" s="61"/>
      <c r="N118" s="52"/>
      <c r="O118" s="52"/>
      <c r="P118" s="116">
        <f>P119</f>
        <v>0</v>
      </c>
      <c r="Q118" s="52"/>
      <c r="R118" s="116">
        <f>R119</f>
        <v>0</v>
      </c>
      <c r="S118" s="52"/>
      <c r="T118" s="117">
        <f>T119</f>
        <v>0</v>
      </c>
      <c r="AT118" s="16" t="s">
        <v>76</v>
      </c>
      <c r="AU118" s="16" t="s">
        <v>109</v>
      </c>
      <c r="BK118" s="118">
        <f>BK119</f>
        <v>0</v>
      </c>
    </row>
    <row r="119" spans="2:65" s="11" customFormat="1" ht="25.9" customHeight="1">
      <c r="B119" s="119"/>
      <c r="D119" s="120" t="s">
        <v>76</v>
      </c>
      <c r="E119" s="121" t="s">
        <v>125</v>
      </c>
      <c r="F119" s="121" t="s">
        <v>126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</v>
      </c>
      <c r="T119" s="126">
        <f>T120</f>
        <v>0</v>
      </c>
      <c r="AR119" s="120" t="s">
        <v>85</v>
      </c>
      <c r="AT119" s="127" t="s">
        <v>76</v>
      </c>
      <c r="AU119" s="127" t="s">
        <v>77</v>
      </c>
      <c r="AY119" s="120" t="s">
        <v>127</v>
      </c>
      <c r="BK119" s="128">
        <f>BK120</f>
        <v>0</v>
      </c>
    </row>
    <row r="120" spans="2:65" s="11" customFormat="1" ht="22.9" customHeight="1">
      <c r="B120" s="119"/>
      <c r="D120" s="120" t="s">
        <v>76</v>
      </c>
      <c r="E120" s="129" t="s">
        <v>85</v>
      </c>
      <c r="F120" s="129" t="s">
        <v>128</v>
      </c>
      <c r="I120" s="122"/>
      <c r="J120" s="130">
        <f>BK120</f>
        <v>0</v>
      </c>
      <c r="L120" s="119"/>
      <c r="M120" s="124"/>
      <c r="P120" s="125">
        <f>SUM(P121:P156)</f>
        <v>0</v>
      </c>
      <c r="R120" s="125">
        <f>SUM(R121:R156)</f>
        <v>0</v>
      </c>
      <c r="T120" s="126">
        <f>SUM(T121:T156)</f>
        <v>0</v>
      </c>
      <c r="AR120" s="120" t="s">
        <v>85</v>
      </c>
      <c r="AT120" s="127" t="s">
        <v>76</v>
      </c>
      <c r="AU120" s="127" t="s">
        <v>85</v>
      </c>
      <c r="AY120" s="120" t="s">
        <v>127</v>
      </c>
      <c r="BK120" s="128">
        <f>SUM(BK121:BK156)</f>
        <v>0</v>
      </c>
    </row>
    <row r="121" spans="2:65" s="1" customFormat="1" ht="49.15" customHeight="1">
      <c r="B121" s="131"/>
      <c r="C121" s="132" t="s">
        <v>85</v>
      </c>
      <c r="D121" s="132" t="s">
        <v>129</v>
      </c>
      <c r="E121" s="133" t="s">
        <v>130</v>
      </c>
      <c r="F121" s="134" t="s">
        <v>131</v>
      </c>
      <c r="G121" s="135" t="s">
        <v>132</v>
      </c>
      <c r="H121" s="136">
        <v>185</v>
      </c>
      <c r="I121" s="137"/>
      <c r="J121" s="138">
        <f>ROUND(I121*H121,2)</f>
        <v>0</v>
      </c>
      <c r="K121" s="134" t="s">
        <v>133</v>
      </c>
      <c r="L121" s="31"/>
      <c r="M121" s="139" t="s">
        <v>1</v>
      </c>
      <c r="N121" s="140" t="s">
        <v>42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134</v>
      </c>
      <c r="AT121" s="143" t="s">
        <v>129</v>
      </c>
      <c r="AU121" s="143" t="s">
        <v>87</v>
      </c>
      <c r="AY121" s="16" t="s">
        <v>127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6" t="s">
        <v>85</v>
      </c>
      <c r="BK121" s="144">
        <f>ROUND(I121*H121,2)</f>
        <v>0</v>
      </c>
      <c r="BL121" s="16" t="s">
        <v>134</v>
      </c>
      <c r="BM121" s="143" t="s">
        <v>87</v>
      </c>
    </row>
    <row r="122" spans="2:65" s="12" customFormat="1">
      <c r="B122" s="145"/>
      <c r="D122" s="146" t="s">
        <v>135</v>
      </c>
      <c r="E122" s="147" t="s">
        <v>1</v>
      </c>
      <c r="F122" s="148" t="s">
        <v>136</v>
      </c>
      <c r="H122" s="149">
        <v>185</v>
      </c>
      <c r="I122" s="150"/>
      <c r="L122" s="145"/>
      <c r="M122" s="151"/>
      <c r="T122" s="152"/>
      <c r="AT122" s="147" t="s">
        <v>135</v>
      </c>
      <c r="AU122" s="147" t="s">
        <v>87</v>
      </c>
      <c r="AV122" s="12" t="s">
        <v>87</v>
      </c>
      <c r="AW122" s="12" t="s">
        <v>33</v>
      </c>
      <c r="AX122" s="12" t="s">
        <v>77</v>
      </c>
      <c r="AY122" s="147" t="s">
        <v>127</v>
      </c>
    </row>
    <row r="123" spans="2:65" s="13" customFormat="1">
      <c r="B123" s="153"/>
      <c r="D123" s="146" t="s">
        <v>135</v>
      </c>
      <c r="E123" s="154" t="s">
        <v>1</v>
      </c>
      <c r="F123" s="155" t="s">
        <v>137</v>
      </c>
      <c r="H123" s="156">
        <v>185</v>
      </c>
      <c r="I123" s="157"/>
      <c r="L123" s="153"/>
      <c r="M123" s="158"/>
      <c r="T123" s="159"/>
      <c r="AT123" s="154" t="s">
        <v>135</v>
      </c>
      <c r="AU123" s="154" t="s">
        <v>87</v>
      </c>
      <c r="AV123" s="13" t="s">
        <v>134</v>
      </c>
      <c r="AW123" s="13" t="s">
        <v>33</v>
      </c>
      <c r="AX123" s="13" t="s">
        <v>85</v>
      </c>
      <c r="AY123" s="154" t="s">
        <v>127</v>
      </c>
    </row>
    <row r="124" spans="2:65" s="1" customFormat="1" ht="33" customHeight="1">
      <c r="B124" s="131"/>
      <c r="C124" s="132" t="s">
        <v>87</v>
      </c>
      <c r="D124" s="132" t="s">
        <v>129</v>
      </c>
      <c r="E124" s="133" t="s">
        <v>138</v>
      </c>
      <c r="F124" s="134" t="s">
        <v>139</v>
      </c>
      <c r="G124" s="135" t="s">
        <v>140</v>
      </c>
      <c r="H124" s="136">
        <v>1</v>
      </c>
      <c r="I124" s="137"/>
      <c r="J124" s="138">
        <f>ROUND(I124*H124,2)</f>
        <v>0</v>
      </c>
      <c r="K124" s="134" t="s">
        <v>133</v>
      </c>
      <c r="L124" s="31"/>
      <c r="M124" s="139" t="s">
        <v>1</v>
      </c>
      <c r="N124" s="140" t="s">
        <v>42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134</v>
      </c>
      <c r="AT124" s="143" t="s">
        <v>129</v>
      </c>
      <c r="AU124" s="143" t="s">
        <v>87</v>
      </c>
      <c r="AY124" s="16" t="s">
        <v>127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85</v>
      </c>
      <c r="BK124" s="144">
        <f>ROUND(I124*H124,2)</f>
        <v>0</v>
      </c>
      <c r="BL124" s="16" t="s">
        <v>134</v>
      </c>
      <c r="BM124" s="143" t="s">
        <v>134</v>
      </c>
    </row>
    <row r="125" spans="2:65" s="12" customFormat="1">
      <c r="B125" s="145"/>
      <c r="D125" s="146" t="s">
        <v>135</v>
      </c>
      <c r="E125" s="147" t="s">
        <v>1</v>
      </c>
      <c r="F125" s="148" t="s">
        <v>141</v>
      </c>
      <c r="H125" s="149">
        <v>1</v>
      </c>
      <c r="I125" s="150"/>
      <c r="L125" s="145"/>
      <c r="M125" s="151"/>
      <c r="T125" s="152"/>
      <c r="AT125" s="147" t="s">
        <v>135</v>
      </c>
      <c r="AU125" s="147" t="s">
        <v>87</v>
      </c>
      <c r="AV125" s="12" t="s">
        <v>87</v>
      </c>
      <c r="AW125" s="12" t="s">
        <v>33</v>
      </c>
      <c r="AX125" s="12" t="s">
        <v>77</v>
      </c>
      <c r="AY125" s="147" t="s">
        <v>127</v>
      </c>
    </row>
    <row r="126" spans="2:65" s="13" customFormat="1">
      <c r="B126" s="153"/>
      <c r="D126" s="146" t="s">
        <v>135</v>
      </c>
      <c r="E126" s="154" t="s">
        <v>1</v>
      </c>
      <c r="F126" s="155" t="s">
        <v>137</v>
      </c>
      <c r="H126" s="156">
        <v>1</v>
      </c>
      <c r="I126" s="157"/>
      <c r="L126" s="153"/>
      <c r="M126" s="158"/>
      <c r="T126" s="159"/>
      <c r="AT126" s="154" t="s">
        <v>135</v>
      </c>
      <c r="AU126" s="154" t="s">
        <v>87</v>
      </c>
      <c r="AV126" s="13" t="s">
        <v>134</v>
      </c>
      <c r="AW126" s="13" t="s">
        <v>33</v>
      </c>
      <c r="AX126" s="13" t="s">
        <v>85</v>
      </c>
      <c r="AY126" s="154" t="s">
        <v>127</v>
      </c>
    </row>
    <row r="127" spans="2:65" s="1" customFormat="1" ht="33" customHeight="1">
      <c r="B127" s="131"/>
      <c r="C127" s="132" t="s">
        <v>142</v>
      </c>
      <c r="D127" s="132" t="s">
        <v>129</v>
      </c>
      <c r="E127" s="133" t="s">
        <v>143</v>
      </c>
      <c r="F127" s="134" t="s">
        <v>144</v>
      </c>
      <c r="G127" s="135" t="s">
        <v>140</v>
      </c>
      <c r="H127" s="136">
        <v>4</v>
      </c>
      <c r="I127" s="137"/>
      <c r="J127" s="138">
        <f>ROUND(I127*H127,2)</f>
        <v>0</v>
      </c>
      <c r="K127" s="134" t="s">
        <v>133</v>
      </c>
      <c r="L127" s="31"/>
      <c r="M127" s="139" t="s">
        <v>1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134</v>
      </c>
      <c r="AT127" s="143" t="s">
        <v>129</v>
      </c>
      <c r="AU127" s="143" t="s">
        <v>87</v>
      </c>
      <c r="AY127" s="16" t="s">
        <v>127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85</v>
      </c>
      <c r="BK127" s="144">
        <f>ROUND(I127*H127,2)</f>
        <v>0</v>
      </c>
      <c r="BL127" s="16" t="s">
        <v>134</v>
      </c>
      <c r="BM127" s="143" t="s">
        <v>145</v>
      </c>
    </row>
    <row r="128" spans="2:65" s="12" customFormat="1">
      <c r="B128" s="145"/>
      <c r="D128" s="146" t="s">
        <v>135</v>
      </c>
      <c r="E128" s="147" t="s">
        <v>1</v>
      </c>
      <c r="F128" s="148" t="s">
        <v>146</v>
      </c>
      <c r="H128" s="149">
        <v>4</v>
      </c>
      <c r="I128" s="150"/>
      <c r="L128" s="145"/>
      <c r="M128" s="151"/>
      <c r="T128" s="152"/>
      <c r="AT128" s="147" t="s">
        <v>135</v>
      </c>
      <c r="AU128" s="147" t="s">
        <v>87</v>
      </c>
      <c r="AV128" s="12" t="s">
        <v>87</v>
      </c>
      <c r="AW128" s="12" t="s">
        <v>33</v>
      </c>
      <c r="AX128" s="12" t="s">
        <v>77</v>
      </c>
      <c r="AY128" s="147" t="s">
        <v>127</v>
      </c>
    </row>
    <row r="129" spans="2:65" s="13" customFormat="1">
      <c r="B129" s="153"/>
      <c r="D129" s="146" t="s">
        <v>135</v>
      </c>
      <c r="E129" s="154" t="s">
        <v>1</v>
      </c>
      <c r="F129" s="155" t="s">
        <v>137</v>
      </c>
      <c r="H129" s="156">
        <v>4</v>
      </c>
      <c r="I129" s="157"/>
      <c r="L129" s="153"/>
      <c r="M129" s="158"/>
      <c r="T129" s="159"/>
      <c r="AT129" s="154" t="s">
        <v>135</v>
      </c>
      <c r="AU129" s="154" t="s">
        <v>87</v>
      </c>
      <c r="AV129" s="13" t="s">
        <v>134</v>
      </c>
      <c r="AW129" s="13" t="s">
        <v>33</v>
      </c>
      <c r="AX129" s="13" t="s">
        <v>85</v>
      </c>
      <c r="AY129" s="154" t="s">
        <v>127</v>
      </c>
    </row>
    <row r="130" spans="2:65" s="1" customFormat="1" ht="33" customHeight="1">
      <c r="B130" s="131"/>
      <c r="C130" s="132" t="s">
        <v>134</v>
      </c>
      <c r="D130" s="132" t="s">
        <v>129</v>
      </c>
      <c r="E130" s="133" t="s">
        <v>147</v>
      </c>
      <c r="F130" s="134" t="s">
        <v>148</v>
      </c>
      <c r="G130" s="135" t="s">
        <v>140</v>
      </c>
      <c r="H130" s="136">
        <v>2</v>
      </c>
      <c r="I130" s="137"/>
      <c r="J130" s="138">
        <f t="shared" ref="J130:J136" si="0">ROUND(I130*H130,2)</f>
        <v>0</v>
      </c>
      <c r="K130" s="134" t="s">
        <v>133</v>
      </c>
      <c r="L130" s="31"/>
      <c r="M130" s="139" t="s">
        <v>1</v>
      </c>
      <c r="N130" s="140" t="s">
        <v>42</v>
      </c>
      <c r="P130" s="141">
        <f t="shared" ref="P130:P136" si="1">O130*H130</f>
        <v>0</v>
      </c>
      <c r="Q130" s="141">
        <v>0</v>
      </c>
      <c r="R130" s="141">
        <f t="shared" ref="R130:R136" si="2">Q130*H130</f>
        <v>0</v>
      </c>
      <c r="S130" s="141">
        <v>0</v>
      </c>
      <c r="T130" s="142">
        <f t="shared" ref="T130:T136" si="3">S130*H130</f>
        <v>0</v>
      </c>
      <c r="AR130" s="143" t="s">
        <v>134</v>
      </c>
      <c r="AT130" s="143" t="s">
        <v>129</v>
      </c>
      <c r="AU130" s="143" t="s">
        <v>87</v>
      </c>
      <c r="AY130" s="16" t="s">
        <v>127</v>
      </c>
      <c r="BE130" s="144">
        <f t="shared" ref="BE130:BE136" si="4">IF(N130="základní",J130,0)</f>
        <v>0</v>
      </c>
      <c r="BF130" s="144">
        <f t="shared" ref="BF130:BF136" si="5">IF(N130="snížená",J130,0)</f>
        <v>0</v>
      </c>
      <c r="BG130" s="144">
        <f t="shared" ref="BG130:BG136" si="6">IF(N130="zákl. přenesená",J130,0)</f>
        <v>0</v>
      </c>
      <c r="BH130" s="144">
        <f t="shared" ref="BH130:BH136" si="7">IF(N130="sníž. přenesená",J130,0)</f>
        <v>0</v>
      </c>
      <c r="BI130" s="144">
        <f t="shared" ref="BI130:BI136" si="8">IF(N130="nulová",J130,0)</f>
        <v>0</v>
      </c>
      <c r="BJ130" s="16" t="s">
        <v>85</v>
      </c>
      <c r="BK130" s="144">
        <f t="shared" ref="BK130:BK136" si="9">ROUND(I130*H130,2)</f>
        <v>0</v>
      </c>
      <c r="BL130" s="16" t="s">
        <v>134</v>
      </c>
      <c r="BM130" s="143" t="s">
        <v>149</v>
      </c>
    </row>
    <row r="131" spans="2:65" s="1" customFormat="1" ht="37.9" customHeight="1">
      <c r="B131" s="131"/>
      <c r="C131" s="132" t="s">
        <v>150</v>
      </c>
      <c r="D131" s="132" t="s">
        <v>129</v>
      </c>
      <c r="E131" s="133" t="s">
        <v>151</v>
      </c>
      <c r="F131" s="134" t="s">
        <v>152</v>
      </c>
      <c r="G131" s="135" t="s">
        <v>140</v>
      </c>
      <c r="H131" s="136">
        <v>8</v>
      </c>
      <c r="I131" s="137"/>
      <c r="J131" s="138">
        <f t="shared" si="0"/>
        <v>0</v>
      </c>
      <c r="K131" s="134" t="s">
        <v>133</v>
      </c>
      <c r="L131" s="31"/>
      <c r="M131" s="139" t="s">
        <v>1</v>
      </c>
      <c r="N131" s="140" t="s">
        <v>42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134</v>
      </c>
      <c r="AT131" s="143" t="s">
        <v>129</v>
      </c>
      <c r="AU131" s="143" t="s">
        <v>87</v>
      </c>
      <c r="AY131" s="16" t="s">
        <v>127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6" t="s">
        <v>85</v>
      </c>
      <c r="BK131" s="144">
        <f t="shared" si="9"/>
        <v>0</v>
      </c>
      <c r="BL131" s="16" t="s">
        <v>134</v>
      </c>
      <c r="BM131" s="143" t="s">
        <v>153</v>
      </c>
    </row>
    <row r="132" spans="2:65" s="1" customFormat="1" ht="37.9" customHeight="1">
      <c r="B132" s="131"/>
      <c r="C132" s="132" t="s">
        <v>145</v>
      </c>
      <c r="D132" s="132" t="s">
        <v>129</v>
      </c>
      <c r="E132" s="133" t="s">
        <v>154</v>
      </c>
      <c r="F132" s="134" t="s">
        <v>155</v>
      </c>
      <c r="G132" s="135" t="s">
        <v>140</v>
      </c>
      <c r="H132" s="136">
        <v>2</v>
      </c>
      <c r="I132" s="137"/>
      <c r="J132" s="138">
        <f t="shared" si="0"/>
        <v>0</v>
      </c>
      <c r="K132" s="134" t="s">
        <v>133</v>
      </c>
      <c r="L132" s="31"/>
      <c r="M132" s="139" t="s">
        <v>1</v>
      </c>
      <c r="N132" s="140" t="s">
        <v>42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134</v>
      </c>
      <c r="AT132" s="143" t="s">
        <v>129</v>
      </c>
      <c r="AU132" s="143" t="s">
        <v>87</v>
      </c>
      <c r="AY132" s="16" t="s">
        <v>127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6" t="s">
        <v>85</v>
      </c>
      <c r="BK132" s="144">
        <f t="shared" si="9"/>
        <v>0</v>
      </c>
      <c r="BL132" s="16" t="s">
        <v>134</v>
      </c>
      <c r="BM132" s="143" t="s">
        <v>8</v>
      </c>
    </row>
    <row r="133" spans="2:65" s="1" customFormat="1" ht="33" customHeight="1">
      <c r="B133" s="131"/>
      <c r="C133" s="132" t="s">
        <v>156</v>
      </c>
      <c r="D133" s="132" t="s">
        <v>129</v>
      </c>
      <c r="E133" s="133" t="s">
        <v>157</v>
      </c>
      <c r="F133" s="134" t="s">
        <v>158</v>
      </c>
      <c r="G133" s="135" t="s">
        <v>132</v>
      </c>
      <c r="H133" s="136">
        <v>185</v>
      </c>
      <c r="I133" s="137"/>
      <c r="J133" s="138">
        <f t="shared" si="0"/>
        <v>0</v>
      </c>
      <c r="K133" s="134" t="s">
        <v>133</v>
      </c>
      <c r="L133" s="31"/>
      <c r="M133" s="139" t="s">
        <v>1</v>
      </c>
      <c r="N133" s="140" t="s">
        <v>42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134</v>
      </c>
      <c r="AT133" s="143" t="s">
        <v>129</v>
      </c>
      <c r="AU133" s="143" t="s">
        <v>87</v>
      </c>
      <c r="AY133" s="16" t="s">
        <v>127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6" t="s">
        <v>85</v>
      </c>
      <c r="BK133" s="144">
        <f t="shared" si="9"/>
        <v>0</v>
      </c>
      <c r="BL133" s="16" t="s">
        <v>134</v>
      </c>
      <c r="BM133" s="143" t="s">
        <v>159</v>
      </c>
    </row>
    <row r="134" spans="2:65" s="1" customFormat="1" ht="33" customHeight="1">
      <c r="B134" s="131"/>
      <c r="C134" s="132" t="s">
        <v>149</v>
      </c>
      <c r="D134" s="132" t="s">
        <v>129</v>
      </c>
      <c r="E134" s="133" t="s">
        <v>160</v>
      </c>
      <c r="F134" s="134" t="s">
        <v>161</v>
      </c>
      <c r="G134" s="135" t="s">
        <v>140</v>
      </c>
      <c r="H134" s="136">
        <v>1</v>
      </c>
      <c r="I134" s="137"/>
      <c r="J134" s="138">
        <f t="shared" si="0"/>
        <v>0</v>
      </c>
      <c r="K134" s="134" t="s">
        <v>133</v>
      </c>
      <c r="L134" s="31"/>
      <c r="M134" s="139" t="s">
        <v>1</v>
      </c>
      <c r="N134" s="140" t="s">
        <v>42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134</v>
      </c>
      <c r="AT134" s="143" t="s">
        <v>129</v>
      </c>
      <c r="AU134" s="143" t="s">
        <v>87</v>
      </c>
      <c r="AY134" s="16" t="s">
        <v>127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6" t="s">
        <v>85</v>
      </c>
      <c r="BK134" s="144">
        <f t="shared" si="9"/>
        <v>0</v>
      </c>
      <c r="BL134" s="16" t="s">
        <v>134</v>
      </c>
      <c r="BM134" s="143" t="s">
        <v>162</v>
      </c>
    </row>
    <row r="135" spans="2:65" s="1" customFormat="1" ht="33" customHeight="1">
      <c r="B135" s="131"/>
      <c r="C135" s="132" t="s">
        <v>163</v>
      </c>
      <c r="D135" s="132" t="s">
        <v>129</v>
      </c>
      <c r="E135" s="133" t="s">
        <v>164</v>
      </c>
      <c r="F135" s="134" t="s">
        <v>165</v>
      </c>
      <c r="G135" s="135" t="s">
        <v>140</v>
      </c>
      <c r="H135" s="136">
        <v>4</v>
      </c>
      <c r="I135" s="137"/>
      <c r="J135" s="138">
        <f t="shared" si="0"/>
        <v>0</v>
      </c>
      <c r="K135" s="134" t="s">
        <v>133</v>
      </c>
      <c r="L135" s="31"/>
      <c r="M135" s="139" t="s">
        <v>1</v>
      </c>
      <c r="N135" s="140" t="s">
        <v>42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134</v>
      </c>
      <c r="AT135" s="143" t="s">
        <v>129</v>
      </c>
      <c r="AU135" s="143" t="s">
        <v>87</v>
      </c>
      <c r="AY135" s="16" t="s">
        <v>127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6" t="s">
        <v>85</v>
      </c>
      <c r="BK135" s="144">
        <f t="shared" si="9"/>
        <v>0</v>
      </c>
      <c r="BL135" s="16" t="s">
        <v>134</v>
      </c>
      <c r="BM135" s="143" t="s">
        <v>166</v>
      </c>
    </row>
    <row r="136" spans="2:65" s="1" customFormat="1" ht="33" customHeight="1">
      <c r="B136" s="131"/>
      <c r="C136" s="132" t="s">
        <v>153</v>
      </c>
      <c r="D136" s="132" t="s">
        <v>129</v>
      </c>
      <c r="E136" s="133" t="s">
        <v>167</v>
      </c>
      <c r="F136" s="134" t="s">
        <v>168</v>
      </c>
      <c r="G136" s="135" t="s">
        <v>140</v>
      </c>
      <c r="H136" s="136">
        <v>2</v>
      </c>
      <c r="I136" s="137"/>
      <c r="J136" s="138">
        <f t="shared" si="0"/>
        <v>0</v>
      </c>
      <c r="K136" s="134" t="s">
        <v>133</v>
      </c>
      <c r="L136" s="31"/>
      <c r="M136" s="139" t="s">
        <v>1</v>
      </c>
      <c r="N136" s="140" t="s">
        <v>42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134</v>
      </c>
      <c r="AT136" s="143" t="s">
        <v>129</v>
      </c>
      <c r="AU136" s="143" t="s">
        <v>87</v>
      </c>
      <c r="AY136" s="16" t="s">
        <v>127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6" t="s">
        <v>85</v>
      </c>
      <c r="BK136" s="144">
        <f t="shared" si="9"/>
        <v>0</v>
      </c>
      <c r="BL136" s="16" t="s">
        <v>134</v>
      </c>
      <c r="BM136" s="143" t="s">
        <v>169</v>
      </c>
    </row>
    <row r="137" spans="2:65" s="12" customFormat="1">
      <c r="B137" s="145"/>
      <c r="D137" s="146" t="s">
        <v>135</v>
      </c>
      <c r="E137" s="147" t="s">
        <v>1</v>
      </c>
      <c r="F137" s="148" t="s">
        <v>170</v>
      </c>
      <c r="H137" s="149">
        <v>2</v>
      </c>
      <c r="I137" s="150"/>
      <c r="L137" s="145"/>
      <c r="M137" s="151"/>
      <c r="T137" s="152"/>
      <c r="AT137" s="147" t="s">
        <v>135</v>
      </c>
      <c r="AU137" s="147" t="s">
        <v>87</v>
      </c>
      <c r="AV137" s="12" t="s">
        <v>87</v>
      </c>
      <c r="AW137" s="12" t="s">
        <v>33</v>
      </c>
      <c r="AX137" s="12" t="s">
        <v>77</v>
      </c>
      <c r="AY137" s="147" t="s">
        <v>127</v>
      </c>
    </row>
    <row r="138" spans="2:65" s="13" customFormat="1">
      <c r="B138" s="153"/>
      <c r="D138" s="146" t="s">
        <v>135</v>
      </c>
      <c r="E138" s="154" t="s">
        <v>1</v>
      </c>
      <c r="F138" s="155" t="s">
        <v>137</v>
      </c>
      <c r="H138" s="156">
        <v>2</v>
      </c>
      <c r="I138" s="157"/>
      <c r="L138" s="153"/>
      <c r="M138" s="158"/>
      <c r="T138" s="159"/>
      <c r="AT138" s="154" t="s">
        <v>135</v>
      </c>
      <c r="AU138" s="154" t="s">
        <v>87</v>
      </c>
      <c r="AV138" s="13" t="s">
        <v>134</v>
      </c>
      <c r="AW138" s="13" t="s">
        <v>33</v>
      </c>
      <c r="AX138" s="13" t="s">
        <v>85</v>
      </c>
      <c r="AY138" s="154" t="s">
        <v>127</v>
      </c>
    </row>
    <row r="139" spans="2:65" s="1" customFormat="1" ht="33" customHeight="1">
      <c r="B139" s="131"/>
      <c r="C139" s="132" t="s">
        <v>171</v>
      </c>
      <c r="D139" s="132" t="s">
        <v>129</v>
      </c>
      <c r="E139" s="133" t="s">
        <v>172</v>
      </c>
      <c r="F139" s="134" t="s">
        <v>173</v>
      </c>
      <c r="G139" s="135" t="s">
        <v>140</v>
      </c>
      <c r="H139" s="136">
        <v>2</v>
      </c>
      <c r="I139" s="137"/>
      <c r="J139" s="138">
        <f t="shared" ref="J139:J145" si="10">ROUND(I139*H139,2)</f>
        <v>0</v>
      </c>
      <c r="K139" s="134" t="s">
        <v>133</v>
      </c>
      <c r="L139" s="31"/>
      <c r="M139" s="139" t="s">
        <v>1</v>
      </c>
      <c r="N139" s="140" t="s">
        <v>42</v>
      </c>
      <c r="P139" s="141">
        <f t="shared" ref="P139:P145" si="11">O139*H139</f>
        <v>0</v>
      </c>
      <c r="Q139" s="141">
        <v>0</v>
      </c>
      <c r="R139" s="141">
        <f t="shared" ref="R139:R145" si="12">Q139*H139</f>
        <v>0</v>
      </c>
      <c r="S139" s="141">
        <v>0</v>
      </c>
      <c r="T139" s="142">
        <f t="shared" ref="T139:T145" si="13">S139*H139</f>
        <v>0</v>
      </c>
      <c r="AR139" s="143" t="s">
        <v>134</v>
      </c>
      <c r="AT139" s="143" t="s">
        <v>129</v>
      </c>
      <c r="AU139" s="143" t="s">
        <v>87</v>
      </c>
      <c r="AY139" s="16" t="s">
        <v>127</v>
      </c>
      <c r="BE139" s="144">
        <f t="shared" ref="BE139:BE145" si="14">IF(N139="základní",J139,0)</f>
        <v>0</v>
      </c>
      <c r="BF139" s="144">
        <f t="shared" ref="BF139:BF145" si="15">IF(N139="snížená",J139,0)</f>
        <v>0</v>
      </c>
      <c r="BG139" s="144">
        <f t="shared" ref="BG139:BG145" si="16">IF(N139="zákl. přenesená",J139,0)</f>
        <v>0</v>
      </c>
      <c r="BH139" s="144">
        <f t="shared" ref="BH139:BH145" si="17">IF(N139="sníž. přenesená",J139,0)</f>
        <v>0</v>
      </c>
      <c r="BI139" s="144">
        <f t="shared" ref="BI139:BI145" si="18">IF(N139="nulová",J139,0)</f>
        <v>0</v>
      </c>
      <c r="BJ139" s="16" t="s">
        <v>85</v>
      </c>
      <c r="BK139" s="144">
        <f t="shared" ref="BK139:BK145" si="19">ROUND(I139*H139,2)</f>
        <v>0</v>
      </c>
      <c r="BL139" s="16" t="s">
        <v>134</v>
      </c>
      <c r="BM139" s="143" t="s">
        <v>174</v>
      </c>
    </row>
    <row r="140" spans="2:65" s="1" customFormat="1" ht="44.25" customHeight="1">
      <c r="B140" s="131"/>
      <c r="C140" s="132" t="s">
        <v>8</v>
      </c>
      <c r="D140" s="132" t="s">
        <v>129</v>
      </c>
      <c r="E140" s="133" t="s">
        <v>175</v>
      </c>
      <c r="F140" s="134" t="s">
        <v>176</v>
      </c>
      <c r="G140" s="135" t="s">
        <v>140</v>
      </c>
      <c r="H140" s="136">
        <v>8</v>
      </c>
      <c r="I140" s="137"/>
      <c r="J140" s="138">
        <f t="shared" si="10"/>
        <v>0</v>
      </c>
      <c r="K140" s="134" t="s">
        <v>133</v>
      </c>
      <c r="L140" s="31"/>
      <c r="M140" s="139" t="s">
        <v>1</v>
      </c>
      <c r="N140" s="140" t="s">
        <v>42</v>
      </c>
      <c r="P140" s="141">
        <f t="shared" si="11"/>
        <v>0</v>
      </c>
      <c r="Q140" s="141">
        <v>0</v>
      </c>
      <c r="R140" s="141">
        <f t="shared" si="12"/>
        <v>0</v>
      </c>
      <c r="S140" s="141">
        <v>0</v>
      </c>
      <c r="T140" s="142">
        <f t="shared" si="13"/>
        <v>0</v>
      </c>
      <c r="AR140" s="143" t="s">
        <v>134</v>
      </c>
      <c r="AT140" s="143" t="s">
        <v>129</v>
      </c>
      <c r="AU140" s="143" t="s">
        <v>87</v>
      </c>
      <c r="AY140" s="16" t="s">
        <v>127</v>
      </c>
      <c r="BE140" s="144">
        <f t="shared" si="14"/>
        <v>0</v>
      </c>
      <c r="BF140" s="144">
        <f t="shared" si="15"/>
        <v>0</v>
      </c>
      <c r="BG140" s="144">
        <f t="shared" si="16"/>
        <v>0</v>
      </c>
      <c r="BH140" s="144">
        <f t="shared" si="17"/>
        <v>0</v>
      </c>
      <c r="BI140" s="144">
        <f t="shared" si="18"/>
        <v>0</v>
      </c>
      <c r="BJ140" s="16" t="s">
        <v>85</v>
      </c>
      <c r="BK140" s="144">
        <f t="shared" si="19"/>
        <v>0</v>
      </c>
      <c r="BL140" s="16" t="s">
        <v>134</v>
      </c>
      <c r="BM140" s="143" t="s">
        <v>177</v>
      </c>
    </row>
    <row r="141" spans="2:65" s="1" customFormat="1" ht="44.25" customHeight="1">
      <c r="B141" s="131"/>
      <c r="C141" s="132" t="s">
        <v>178</v>
      </c>
      <c r="D141" s="132" t="s">
        <v>129</v>
      </c>
      <c r="E141" s="133" t="s">
        <v>179</v>
      </c>
      <c r="F141" s="134" t="s">
        <v>180</v>
      </c>
      <c r="G141" s="135" t="s">
        <v>140</v>
      </c>
      <c r="H141" s="136">
        <v>2</v>
      </c>
      <c r="I141" s="137"/>
      <c r="J141" s="138">
        <f t="shared" si="10"/>
        <v>0</v>
      </c>
      <c r="K141" s="134" t="s">
        <v>133</v>
      </c>
      <c r="L141" s="31"/>
      <c r="M141" s="139" t="s">
        <v>1</v>
      </c>
      <c r="N141" s="140" t="s">
        <v>42</v>
      </c>
      <c r="P141" s="141">
        <f t="shared" si="11"/>
        <v>0</v>
      </c>
      <c r="Q141" s="141">
        <v>0</v>
      </c>
      <c r="R141" s="141">
        <f t="shared" si="12"/>
        <v>0</v>
      </c>
      <c r="S141" s="141">
        <v>0</v>
      </c>
      <c r="T141" s="142">
        <f t="shared" si="13"/>
        <v>0</v>
      </c>
      <c r="AR141" s="143" t="s">
        <v>134</v>
      </c>
      <c r="AT141" s="143" t="s">
        <v>129</v>
      </c>
      <c r="AU141" s="143" t="s">
        <v>87</v>
      </c>
      <c r="AY141" s="16" t="s">
        <v>127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6" t="s">
        <v>85</v>
      </c>
      <c r="BK141" s="144">
        <f t="shared" si="19"/>
        <v>0</v>
      </c>
      <c r="BL141" s="16" t="s">
        <v>134</v>
      </c>
      <c r="BM141" s="143" t="s">
        <v>181</v>
      </c>
    </row>
    <row r="142" spans="2:65" s="1" customFormat="1" ht="37.9" customHeight="1">
      <c r="B142" s="131"/>
      <c r="C142" s="132" t="s">
        <v>159</v>
      </c>
      <c r="D142" s="132" t="s">
        <v>129</v>
      </c>
      <c r="E142" s="133" t="s">
        <v>182</v>
      </c>
      <c r="F142" s="134" t="s">
        <v>183</v>
      </c>
      <c r="G142" s="135" t="s">
        <v>140</v>
      </c>
      <c r="H142" s="136">
        <v>5</v>
      </c>
      <c r="I142" s="137"/>
      <c r="J142" s="138">
        <f t="shared" si="10"/>
        <v>0</v>
      </c>
      <c r="K142" s="134" t="s">
        <v>133</v>
      </c>
      <c r="L142" s="31"/>
      <c r="M142" s="139" t="s">
        <v>1</v>
      </c>
      <c r="N142" s="140" t="s">
        <v>42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134</v>
      </c>
      <c r="AT142" s="143" t="s">
        <v>129</v>
      </c>
      <c r="AU142" s="143" t="s">
        <v>87</v>
      </c>
      <c r="AY142" s="16" t="s">
        <v>127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6" t="s">
        <v>85</v>
      </c>
      <c r="BK142" s="144">
        <f t="shared" si="19"/>
        <v>0</v>
      </c>
      <c r="BL142" s="16" t="s">
        <v>134</v>
      </c>
      <c r="BM142" s="143" t="s">
        <v>184</v>
      </c>
    </row>
    <row r="143" spans="2:65" s="1" customFormat="1" ht="37.9" customHeight="1">
      <c r="B143" s="131"/>
      <c r="C143" s="132" t="s">
        <v>185</v>
      </c>
      <c r="D143" s="132" t="s">
        <v>129</v>
      </c>
      <c r="E143" s="133" t="s">
        <v>186</v>
      </c>
      <c r="F143" s="134" t="s">
        <v>187</v>
      </c>
      <c r="G143" s="135" t="s">
        <v>140</v>
      </c>
      <c r="H143" s="136">
        <v>2</v>
      </c>
      <c r="I143" s="137"/>
      <c r="J143" s="138">
        <f t="shared" si="10"/>
        <v>0</v>
      </c>
      <c r="K143" s="134" t="s">
        <v>133</v>
      </c>
      <c r="L143" s="31"/>
      <c r="M143" s="139" t="s">
        <v>1</v>
      </c>
      <c r="N143" s="140" t="s">
        <v>42</v>
      </c>
      <c r="P143" s="141">
        <f t="shared" si="11"/>
        <v>0</v>
      </c>
      <c r="Q143" s="141">
        <v>0</v>
      </c>
      <c r="R143" s="141">
        <f t="shared" si="12"/>
        <v>0</v>
      </c>
      <c r="S143" s="141">
        <v>0</v>
      </c>
      <c r="T143" s="142">
        <f t="shared" si="13"/>
        <v>0</v>
      </c>
      <c r="AR143" s="143" t="s">
        <v>134</v>
      </c>
      <c r="AT143" s="143" t="s">
        <v>129</v>
      </c>
      <c r="AU143" s="143" t="s">
        <v>87</v>
      </c>
      <c r="AY143" s="16" t="s">
        <v>127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6" t="s">
        <v>85</v>
      </c>
      <c r="BK143" s="144">
        <f t="shared" si="19"/>
        <v>0</v>
      </c>
      <c r="BL143" s="16" t="s">
        <v>134</v>
      </c>
      <c r="BM143" s="143" t="s">
        <v>188</v>
      </c>
    </row>
    <row r="144" spans="2:65" s="1" customFormat="1" ht="37.9" customHeight="1">
      <c r="B144" s="131"/>
      <c r="C144" s="132" t="s">
        <v>162</v>
      </c>
      <c r="D144" s="132" t="s">
        <v>129</v>
      </c>
      <c r="E144" s="133" t="s">
        <v>189</v>
      </c>
      <c r="F144" s="134" t="s">
        <v>190</v>
      </c>
      <c r="G144" s="135" t="s">
        <v>140</v>
      </c>
      <c r="H144" s="136">
        <v>2</v>
      </c>
      <c r="I144" s="137"/>
      <c r="J144" s="138">
        <f t="shared" si="10"/>
        <v>0</v>
      </c>
      <c r="K144" s="134" t="s">
        <v>133</v>
      </c>
      <c r="L144" s="31"/>
      <c r="M144" s="139" t="s">
        <v>1</v>
      </c>
      <c r="N144" s="140" t="s">
        <v>42</v>
      </c>
      <c r="P144" s="141">
        <f t="shared" si="11"/>
        <v>0</v>
      </c>
      <c r="Q144" s="141">
        <v>0</v>
      </c>
      <c r="R144" s="141">
        <f t="shared" si="12"/>
        <v>0</v>
      </c>
      <c r="S144" s="141">
        <v>0</v>
      </c>
      <c r="T144" s="142">
        <f t="shared" si="13"/>
        <v>0</v>
      </c>
      <c r="AR144" s="143" t="s">
        <v>134</v>
      </c>
      <c r="AT144" s="143" t="s">
        <v>129</v>
      </c>
      <c r="AU144" s="143" t="s">
        <v>87</v>
      </c>
      <c r="AY144" s="16" t="s">
        <v>127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6" t="s">
        <v>85</v>
      </c>
      <c r="BK144" s="144">
        <f t="shared" si="19"/>
        <v>0</v>
      </c>
      <c r="BL144" s="16" t="s">
        <v>134</v>
      </c>
      <c r="BM144" s="143" t="s">
        <v>191</v>
      </c>
    </row>
    <row r="145" spans="2:65" s="1" customFormat="1" ht="62.65" customHeight="1">
      <c r="B145" s="131"/>
      <c r="C145" s="132" t="s">
        <v>192</v>
      </c>
      <c r="D145" s="132" t="s">
        <v>129</v>
      </c>
      <c r="E145" s="133" t="s">
        <v>193</v>
      </c>
      <c r="F145" s="134" t="s">
        <v>194</v>
      </c>
      <c r="G145" s="135" t="s">
        <v>140</v>
      </c>
      <c r="H145" s="136">
        <v>32</v>
      </c>
      <c r="I145" s="137"/>
      <c r="J145" s="138">
        <f t="shared" si="10"/>
        <v>0</v>
      </c>
      <c r="K145" s="134" t="s">
        <v>133</v>
      </c>
      <c r="L145" s="31"/>
      <c r="M145" s="139" t="s">
        <v>1</v>
      </c>
      <c r="N145" s="140" t="s">
        <v>42</v>
      </c>
      <c r="P145" s="141">
        <f t="shared" si="11"/>
        <v>0</v>
      </c>
      <c r="Q145" s="141">
        <v>0</v>
      </c>
      <c r="R145" s="141">
        <f t="shared" si="12"/>
        <v>0</v>
      </c>
      <c r="S145" s="141">
        <v>0</v>
      </c>
      <c r="T145" s="142">
        <f t="shared" si="13"/>
        <v>0</v>
      </c>
      <c r="AR145" s="143" t="s">
        <v>134</v>
      </c>
      <c r="AT145" s="143" t="s">
        <v>129</v>
      </c>
      <c r="AU145" s="143" t="s">
        <v>87</v>
      </c>
      <c r="AY145" s="16" t="s">
        <v>127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6" t="s">
        <v>85</v>
      </c>
      <c r="BK145" s="144">
        <f t="shared" si="19"/>
        <v>0</v>
      </c>
      <c r="BL145" s="16" t="s">
        <v>134</v>
      </c>
      <c r="BM145" s="143" t="s">
        <v>195</v>
      </c>
    </row>
    <row r="146" spans="2:65" s="12" customFormat="1">
      <c r="B146" s="145"/>
      <c r="D146" s="146" t="s">
        <v>135</v>
      </c>
      <c r="E146" s="147" t="s">
        <v>1</v>
      </c>
      <c r="F146" s="148" t="s">
        <v>196</v>
      </c>
      <c r="H146" s="149">
        <v>32</v>
      </c>
      <c r="I146" s="150"/>
      <c r="L146" s="145"/>
      <c r="M146" s="151"/>
      <c r="T146" s="152"/>
      <c r="AT146" s="147" t="s">
        <v>135</v>
      </c>
      <c r="AU146" s="147" t="s">
        <v>87</v>
      </c>
      <c r="AV146" s="12" t="s">
        <v>87</v>
      </c>
      <c r="AW146" s="12" t="s">
        <v>33</v>
      </c>
      <c r="AX146" s="12" t="s">
        <v>77</v>
      </c>
      <c r="AY146" s="147" t="s">
        <v>127</v>
      </c>
    </row>
    <row r="147" spans="2:65" s="13" customFormat="1">
      <c r="B147" s="153"/>
      <c r="D147" s="146" t="s">
        <v>135</v>
      </c>
      <c r="E147" s="154" t="s">
        <v>1</v>
      </c>
      <c r="F147" s="155" t="s">
        <v>137</v>
      </c>
      <c r="H147" s="156">
        <v>32</v>
      </c>
      <c r="I147" s="157"/>
      <c r="L147" s="153"/>
      <c r="M147" s="158"/>
      <c r="T147" s="159"/>
      <c r="AT147" s="154" t="s">
        <v>135</v>
      </c>
      <c r="AU147" s="154" t="s">
        <v>87</v>
      </c>
      <c r="AV147" s="13" t="s">
        <v>134</v>
      </c>
      <c r="AW147" s="13" t="s">
        <v>33</v>
      </c>
      <c r="AX147" s="13" t="s">
        <v>85</v>
      </c>
      <c r="AY147" s="154" t="s">
        <v>127</v>
      </c>
    </row>
    <row r="148" spans="2:65" s="1" customFormat="1" ht="55.5" customHeight="1">
      <c r="B148" s="131"/>
      <c r="C148" s="132" t="s">
        <v>166</v>
      </c>
      <c r="D148" s="132" t="s">
        <v>129</v>
      </c>
      <c r="E148" s="133" t="s">
        <v>197</v>
      </c>
      <c r="F148" s="134" t="s">
        <v>198</v>
      </c>
      <c r="G148" s="135" t="s">
        <v>140</v>
      </c>
      <c r="H148" s="136">
        <v>20</v>
      </c>
      <c r="I148" s="137"/>
      <c r="J148" s="138">
        <f>ROUND(I148*H148,2)</f>
        <v>0</v>
      </c>
      <c r="K148" s="134" t="s">
        <v>133</v>
      </c>
      <c r="L148" s="31"/>
      <c r="M148" s="139" t="s">
        <v>1</v>
      </c>
      <c r="N148" s="140" t="s">
        <v>42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134</v>
      </c>
      <c r="AT148" s="143" t="s">
        <v>129</v>
      </c>
      <c r="AU148" s="143" t="s">
        <v>87</v>
      </c>
      <c r="AY148" s="16" t="s">
        <v>127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85</v>
      </c>
      <c r="BK148" s="144">
        <f>ROUND(I148*H148,2)</f>
        <v>0</v>
      </c>
      <c r="BL148" s="16" t="s">
        <v>134</v>
      </c>
      <c r="BM148" s="143" t="s">
        <v>199</v>
      </c>
    </row>
    <row r="149" spans="2:65" s="12" customFormat="1">
      <c r="B149" s="145"/>
      <c r="D149" s="146" t="s">
        <v>135</v>
      </c>
      <c r="E149" s="147" t="s">
        <v>1</v>
      </c>
      <c r="F149" s="148" t="s">
        <v>200</v>
      </c>
      <c r="H149" s="149">
        <v>20</v>
      </c>
      <c r="I149" s="150"/>
      <c r="L149" s="145"/>
      <c r="M149" s="151"/>
      <c r="T149" s="152"/>
      <c r="AT149" s="147" t="s">
        <v>135</v>
      </c>
      <c r="AU149" s="147" t="s">
        <v>87</v>
      </c>
      <c r="AV149" s="12" t="s">
        <v>87</v>
      </c>
      <c r="AW149" s="12" t="s">
        <v>33</v>
      </c>
      <c r="AX149" s="12" t="s">
        <v>77</v>
      </c>
      <c r="AY149" s="147" t="s">
        <v>127</v>
      </c>
    </row>
    <row r="150" spans="2:65" s="13" customFormat="1">
      <c r="B150" s="153"/>
      <c r="D150" s="146" t="s">
        <v>135</v>
      </c>
      <c r="E150" s="154" t="s">
        <v>1</v>
      </c>
      <c r="F150" s="155" t="s">
        <v>137</v>
      </c>
      <c r="H150" s="156">
        <v>20</v>
      </c>
      <c r="I150" s="157"/>
      <c r="L150" s="153"/>
      <c r="M150" s="158"/>
      <c r="T150" s="159"/>
      <c r="AT150" s="154" t="s">
        <v>135</v>
      </c>
      <c r="AU150" s="154" t="s">
        <v>87</v>
      </c>
      <c r="AV150" s="13" t="s">
        <v>134</v>
      </c>
      <c r="AW150" s="13" t="s">
        <v>33</v>
      </c>
      <c r="AX150" s="13" t="s">
        <v>85</v>
      </c>
      <c r="AY150" s="154" t="s">
        <v>127</v>
      </c>
    </row>
    <row r="151" spans="2:65" s="1" customFormat="1" ht="55.5" customHeight="1">
      <c r="B151" s="131"/>
      <c r="C151" s="132" t="s">
        <v>201</v>
      </c>
      <c r="D151" s="132" t="s">
        <v>129</v>
      </c>
      <c r="E151" s="133" t="s">
        <v>202</v>
      </c>
      <c r="F151" s="134" t="s">
        <v>203</v>
      </c>
      <c r="G151" s="135" t="s">
        <v>140</v>
      </c>
      <c r="H151" s="136">
        <v>8</v>
      </c>
      <c r="I151" s="137"/>
      <c r="J151" s="138">
        <f>ROUND(I151*H151,2)</f>
        <v>0</v>
      </c>
      <c r="K151" s="134" t="s">
        <v>133</v>
      </c>
      <c r="L151" s="31"/>
      <c r="M151" s="139" t="s">
        <v>1</v>
      </c>
      <c r="N151" s="140" t="s">
        <v>42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134</v>
      </c>
      <c r="AT151" s="143" t="s">
        <v>129</v>
      </c>
      <c r="AU151" s="143" t="s">
        <v>87</v>
      </c>
      <c r="AY151" s="16" t="s">
        <v>127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85</v>
      </c>
      <c r="BK151" s="144">
        <f>ROUND(I151*H151,2)</f>
        <v>0</v>
      </c>
      <c r="BL151" s="16" t="s">
        <v>134</v>
      </c>
      <c r="BM151" s="143" t="s">
        <v>204</v>
      </c>
    </row>
    <row r="152" spans="2:65" s="12" customFormat="1">
      <c r="B152" s="145"/>
      <c r="D152" s="146" t="s">
        <v>135</v>
      </c>
      <c r="E152" s="147" t="s">
        <v>1</v>
      </c>
      <c r="F152" s="148" t="s">
        <v>205</v>
      </c>
      <c r="H152" s="149">
        <v>8</v>
      </c>
      <c r="I152" s="150"/>
      <c r="L152" s="145"/>
      <c r="M152" s="151"/>
      <c r="T152" s="152"/>
      <c r="AT152" s="147" t="s">
        <v>135</v>
      </c>
      <c r="AU152" s="147" t="s">
        <v>87</v>
      </c>
      <c r="AV152" s="12" t="s">
        <v>87</v>
      </c>
      <c r="AW152" s="12" t="s">
        <v>33</v>
      </c>
      <c r="AX152" s="12" t="s">
        <v>77</v>
      </c>
      <c r="AY152" s="147" t="s">
        <v>127</v>
      </c>
    </row>
    <row r="153" spans="2:65" s="13" customFormat="1">
      <c r="B153" s="153"/>
      <c r="D153" s="146" t="s">
        <v>135</v>
      </c>
      <c r="E153" s="154" t="s">
        <v>1</v>
      </c>
      <c r="F153" s="155" t="s">
        <v>137</v>
      </c>
      <c r="H153" s="156">
        <v>8</v>
      </c>
      <c r="I153" s="157"/>
      <c r="L153" s="153"/>
      <c r="M153" s="158"/>
      <c r="T153" s="159"/>
      <c r="AT153" s="154" t="s">
        <v>135</v>
      </c>
      <c r="AU153" s="154" t="s">
        <v>87</v>
      </c>
      <c r="AV153" s="13" t="s">
        <v>134</v>
      </c>
      <c r="AW153" s="13" t="s">
        <v>33</v>
      </c>
      <c r="AX153" s="13" t="s">
        <v>85</v>
      </c>
      <c r="AY153" s="154" t="s">
        <v>127</v>
      </c>
    </row>
    <row r="154" spans="2:65" s="1" customFormat="1" ht="55.5" customHeight="1">
      <c r="B154" s="131"/>
      <c r="C154" s="132" t="s">
        <v>169</v>
      </c>
      <c r="D154" s="132" t="s">
        <v>129</v>
      </c>
      <c r="E154" s="133" t="s">
        <v>206</v>
      </c>
      <c r="F154" s="134" t="s">
        <v>207</v>
      </c>
      <c r="G154" s="135" t="s">
        <v>140</v>
      </c>
      <c r="H154" s="136">
        <v>8</v>
      </c>
      <c r="I154" s="137"/>
      <c r="J154" s="138">
        <f>ROUND(I154*H154,2)</f>
        <v>0</v>
      </c>
      <c r="K154" s="134" t="s">
        <v>133</v>
      </c>
      <c r="L154" s="31"/>
      <c r="M154" s="139" t="s">
        <v>1</v>
      </c>
      <c r="N154" s="140" t="s">
        <v>42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134</v>
      </c>
      <c r="AT154" s="143" t="s">
        <v>129</v>
      </c>
      <c r="AU154" s="143" t="s">
        <v>87</v>
      </c>
      <c r="AY154" s="16" t="s">
        <v>127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85</v>
      </c>
      <c r="BK154" s="144">
        <f>ROUND(I154*H154,2)</f>
        <v>0</v>
      </c>
      <c r="BL154" s="16" t="s">
        <v>134</v>
      </c>
      <c r="BM154" s="143" t="s">
        <v>208</v>
      </c>
    </row>
    <row r="155" spans="2:65" s="12" customFormat="1">
      <c r="B155" s="145"/>
      <c r="D155" s="146" t="s">
        <v>135</v>
      </c>
      <c r="E155" s="147" t="s">
        <v>1</v>
      </c>
      <c r="F155" s="148" t="s">
        <v>205</v>
      </c>
      <c r="H155" s="149">
        <v>8</v>
      </c>
      <c r="I155" s="150"/>
      <c r="L155" s="145"/>
      <c r="M155" s="151"/>
      <c r="T155" s="152"/>
      <c r="AT155" s="147" t="s">
        <v>135</v>
      </c>
      <c r="AU155" s="147" t="s">
        <v>87</v>
      </c>
      <c r="AV155" s="12" t="s">
        <v>87</v>
      </c>
      <c r="AW155" s="12" t="s">
        <v>33</v>
      </c>
      <c r="AX155" s="12" t="s">
        <v>77</v>
      </c>
      <c r="AY155" s="147" t="s">
        <v>127</v>
      </c>
    </row>
    <row r="156" spans="2:65" s="13" customFormat="1">
      <c r="B156" s="153"/>
      <c r="D156" s="146" t="s">
        <v>135</v>
      </c>
      <c r="E156" s="154" t="s">
        <v>1</v>
      </c>
      <c r="F156" s="155" t="s">
        <v>137</v>
      </c>
      <c r="H156" s="156">
        <v>8</v>
      </c>
      <c r="I156" s="157"/>
      <c r="L156" s="153"/>
      <c r="M156" s="160"/>
      <c r="N156" s="161"/>
      <c r="O156" s="161"/>
      <c r="P156" s="161"/>
      <c r="Q156" s="161"/>
      <c r="R156" s="161"/>
      <c r="S156" s="161"/>
      <c r="T156" s="162"/>
      <c r="AT156" s="154" t="s">
        <v>135</v>
      </c>
      <c r="AU156" s="154" t="s">
        <v>87</v>
      </c>
      <c r="AV156" s="13" t="s">
        <v>134</v>
      </c>
      <c r="AW156" s="13" t="s">
        <v>33</v>
      </c>
      <c r="AX156" s="13" t="s">
        <v>85</v>
      </c>
      <c r="AY156" s="154" t="s">
        <v>127</v>
      </c>
    </row>
    <row r="157" spans="2:65" s="1" customFormat="1" ht="6.95" customHeight="1"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31"/>
    </row>
  </sheetData>
  <autoFilter ref="C117:K156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9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101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8" t="str">
        <f>'Rekapitulace stavby'!K6</f>
        <v>Mariánské Lázně, Nemocnice - parkoviště_město</v>
      </c>
      <c r="F7" s="229"/>
      <c r="G7" s="229"/>
      <c r="H7" s="229"/>
      <c r="L7" s="19"/>
    </row>
    <row r="8" spans="2:46" s="1" customFormat="1" ht="12" customHeight="1">
      <c r="B8" s="31"/>
      <c r="D8" s="26" t="s">
        <v>102</v>
      </c>
      <c r="L8" s="31"/>
    </row>
    <row r="9" spans="2:46" s="1" customFormat="1" ht="16.5" customHeight="1">
      <c r="B9" s="31"/>
      <c r="E9" s="211" t="s">
        <v>209</v>
      </c>
      <c r="F9" s="227"/>
      <c r="G9" s="227"/>
      <c r="H9" s="22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14. 8. 2024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00"/>
      <c r="G18" s="200"/>
      <c r="H18" s="200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104</v>
      </c>
      <c r="I21" s="26" t="s">
        <v>28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04" t="s">
        <v>1</v>
      </c>
      <c r="F27" s="204"/>
      <c r="G27" s="204"/>
      <c r="H27" s="20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ROUND((SUM(BE126:BE392)),  2)</f>
        <v>0</v>
      </c>
      <c r="I33" s="91">
        <v>0.21</v>
      </c>
      <c r="J33" s="90">
        <f>ROUND(((SUM(BE126:BE392))*I33),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ROUND((SUM(BF126:BF392)),  2)</f>
        <v>0</v>
      </c>
      <c r="I34" s="91">
        <v>0.12</v>
      </c>
      <c r="J34" s="90">
        <f>ROUND(((SUM(BF126:BF392))*I34),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ROUND((SUM(BG126:BG392)),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ROUND((SUM(BH126:BH392)),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ROUND((SUM(BI126:BI392)),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8" t="str">
        <f>E7</f>
        <v>Mariánské Lázně, Nemocnice - parkoviště_město</v>
      </c>
      <c r="F85" s="229"/>
      <c r="G85" s="229"/>
      <c r="H85" s="229"/>
      <c r="L85" s="31"/>
    </row>
    <row r="86" spans="2:47" s="1" customFormat="1" ht="12" customHeight="1">
      <c r="B86" s="31"/>
      <c r="C86" s="26" t="s">
        <v>102</v>
      </c>
      <c r="L86" s="31"/>
    </row>
    <row r="87" spans="2:47" s="1" customFormat="1" ht="16.5" customHeight="1">
      <c r="B87" s="31"/>
      <c r="E87" s="211" t="str">
        <f>E9</f>
        <v>01 - D.2.4_Parkoviště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Mariánské Lázně</v>
      </c>
      <c r="I89" s="26" t="s">
        <v>22</v>
      </c>
      <c r="J89" s="51" t="str">
        <f>IF(J12="","",J12)</f>
        <v>14. 8. 2024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Město Mariánské Lázně</v>
      </c>
      <c r="I91" s="26" t="s">
        <v>31</v>
      </c>
      <c r="J91" s="29" t="str">
        <f>E21</f>
        <v>AZ Consult spol. s r.o.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J126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110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9" customFormat="1" ht="19.899999999999999" customHeight="1">
      <c r="B98" s="107"/>
      <c r="D98" s="108" t="s">
        <v>111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12" s="9" customFormat="1" ht="19.899999999999999" customHeight="1">
      <c r="B99" s="107"/>
      <c r="D99" s="108" t="s">
        <v>210</v>
      </c>
      <c r="E99" s="109"/>
      <c r="F99" s="109"/>
      <c r="G99" s="109"/>
      <c r="H99" s="109"/>
      <c r="I99" s="109"/>
      <c r="J99" s="110">
        <f>J188</f>
        <v>0</v>
      </c>
      <c r="L99" s="107"/>
    </row>
    <row r="100" spans="2:12" s="9" customFormat="1" ht="19.899999999999999" customHeight="1">
      <c r="B100" s="107"/>
      <c r="D100" s="108" t="s">
        <v>211</v>
      </c>
      <c r="E100" s="109"/>
      <c r="F100" s="109"/>
      <c r="G100" s="109"/>
      <c r="H100" s="109"/>
      <c r="I100" s="109"/>
      <c r="J100" s="110">
        <f>J193</f>
        <v>0</v>
      </c>
      <c r="L100" s="107"/>
    </row>
    <row r="101" spans="2:12" s="9" customFormat="1" ht="19.899999999999999" customHeight="1">
      <c r="B101" s="107"/>
      <c r="D101" s="108" t="s">
        <v>212</v>
      </c>
      <c r="E101" s="109"/>
      <c r="F101" s="109"/>
      <c r="G101" s="109"/>
      <c r="H101" s="109"/>
      <c r="I101" s="109"/>
      <c r="J101" s="110">
        <f>J203</f>
        <v>0</v>
      </c>
      <c r="L101" s="107"/>
    </row>
    <row r="102" spans="2:12" s="9" customFormat="1" ht="19.899999999999999" customHeight="1">
      <c r="B102" s="107"/>
      <c r="D102" s="108" t="s">
        <v>213</v>
      </c>
      <c r="E102" s="109"/>
      <c r="F102" s="109"/>
      <c r="G102" s="109"/>
      <c r="H102" s="109"/>
      <c r="I102" s="109"/>
      <c r="J102" s="110">
        <f>J251</f>
        <v>0</v>
      </c>
      <c r="L102" s="107"/>
    </row>
    <row r="103" spans="2:12" s="9" customFormat="1" ht="19.899999999999999" customHeight="1">
      <c r="B103" s="107"/>
      <c r="D103" s="108" t="s">
        <v>214</v>
      </c>
      <c r="E103" s="109"/>
      <c r="F103" s="109"/>
      <c r="G103" s="109"/>
      <c r="H103" s="109"/>
      <c r="I103" s="109"/>
      <c r="J103" s="110">
        <f>J261</f>
        <v>0</v>
      </c>
      <c r="L103" s="107"/>
    </row>
    <row r="104" spans="2:12" s="9" customFormat="1" ht="19.899999999999999" customHeight="1">
      <c r="B104" s="107"/>
      <c r="D104" s="108" t="s">
        <v>215</v>
      </c>
      <c r="E104" s="109"/>
      <c r="F104" s="109"/>
      <c r="G104" s="109"/>
      <c r="H104" s="109"/>
      <c r="I104" s="109"/>
      <c r="J104" s="110">
        <f>J348</f>
        <v>0</v>
      </c>
      <c r="L104" s="107"/>
    </row>
    <row r="105" spans="2:12" s="9" customFormat="1" ht="19.899999999999999" customHeight="1">
      <c r="B105" s="107"/>
      <c r="D105" s="108" t="s">
        <v>216</v>
      </c>
      <c r="E105" s="109"/>
      <c r="F105" s="109"/>
      <c r="G105" s="109"/>
      <c r="H105" s="109"/>
      <c r="I105" s="109"/>
      <c r="J105" s="110">
        <f>J385</f>
        <v>0</v>
      </c>
      <c r="L105" s="107"/>
    </row>
    <row r="106" spans="2:12" s="9" customFormat="1" ht="19.899999999999999" customHeight="1">
      <c r="B106" s="107"/>
      <c r="D106" s="108" t="s">
        <v>217</v>
      </c>
      <c r="E106" s="109"/>
      <c r="F106" s="109"/>
      <c r="G106" s="109"/>
      <c r="H106" s="109"/>
      <c r="I106" s="109"/>
      <c r="J106" s="110">
        <f>J387</f>
        <v>0</v>
      </c>
      <c r="L106" s="107"/>
    </row>
    <row r="107" spans="2:12" s="1" customFormat="1" ht="21.75" customHeight="1">
      <c r="B107" s="31"/>
      <c r="L107" s="31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20" t="s">
        <v>112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6" t="s">
        <v>16</v>
      </c>
      <c r="L115" s="31"/>
    </row>
    <row r="116" spans="2:63" s="1" customFormat="1" ht="16.5" customHeight="1">
      <c r="B116" s="31"/>
      <c r="E116" s="228" t="str">
        <f>E7</f>
        <v>Mariánské Lázně, Nemocnice - parkoviště_město</v>
      </c>
      <c r="F116" s="229"/>
      <c r="G116" s="229"/>
      <c r="H116" s="229"/>
      <c r="L116" s="31"/>
    </row>
    <row r="117" spans="2:63" s="1" customFormat="1" ht="12" customHeight="1">
      <c r="B117" s="31"/>
      <c r="C117" s="26" t="s">
        <v>102</v>
      </c>
      <c r="L117" s="31"/>
    </row>
    <row r="118" spans="2:63" s="1" customFormat="1" ht="16.5" customHeight="1">
      <c r="B118" s="31"/>
      <c r="E118" s="211" t="str">
        <f>E9</f>
        <v>01 - D.2.4_Parkoviště</v>
      </c>
      <c r="F118" s="227"/>
      <c r="G118" s="227"/>
      <c r="H118" s="227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F12</f>
        <v>Mariánské Lázně</v>
      </c>
      <c r="I120" s="26" t="s">
        <v>22</v>
      </c>
      <c r="J120" s="51" t="str">
        <f>IF(J12="","",J12)</f>
        <v>14. 8. 2024</v>
      </c>
      <c r="L120" s="31"/>
    </row>
    <row r="121" spans="2:63" s="1" customFormat="1" ht="6.95" customHeight="1">
      <c r="B121" s="31"/>
      <c r="L121" s="31"/>
    </row>
    <row r="122" spans="2:63" s="1" customFormat="1" ht="25.7" customHeight="1">
      <c r="B122" s="31"/>
      <c r="C122" s="26" t="s">
        <v>24</v>
      </c>
      <c r="F122" s="24" t="str">
        <f>E15</f>
        <v>Město Mariánské Lázně</v>
      </c>
      <c r="I122" s="26" t="s">
        <v>31</v>
      </c>
      <c r="J122" s="29" t="str">
        <f>E21</f>
        <v>AZ Consult spol. s r.o.</v>
      </c>
      <c r="L122" s="31"/>
    </row>
    <row r="123" spans="2:63" s="1" customFormat="1" ht="15.2" customHeight="1">
      <c r="B123" s="31"/>
      <c r="C123" s="26" t="s">
        <v>29</v>
      </c>
      <c r="F123" s="24" t="str">
        <f>IF(E18="","",E18)</f>
        <v>Vyplň údaj</v>
      </c>
      <c r="I123" s="26" t="s">
        <v>34</v>
      </c>
      <c r="J123" s="29" t="str">
        <f>E24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1"/>
      <c r="C125" s="112" t="s">
        <v>113</v>
      </c>
      <c r="D125" s="113" t="s">
        <v>62</v>
      </c>
      <c r="E125" s="113" t="s">
        <v>58</v>
      </c>
      <c r="F125" s="113" t="s">
        <v>59</v>
      </c>
      <c r="G125" s="113" t="s">
        <v>114</v>
      </c>
      <c r="H125" s="113" t="s">
        <v>115</v>
      </c>
      <c r="I125" s="113" t="s">
        <v>116</v>
      </c>
      <c r="J125" s="113" t="s">
        <v>107</v>
      </c>
      <c r="K125" s="114" t="s">
        <v>117</v>
      </c>
      <c r="L125" s="111"/>
      <c r="M125" s="58" t="s">
        <v>1</v>
      </c>
      <c r="N125" s="59" t="s">
        <v>41</v>
      </c>
      <c r="O125" s="59" t="s">
        <v>118</v>
      </c>
      <c r="P125" s="59" t="s">
        <v>119</v>
      </c>
      <c r="Q125" s="59" t="s">
        <v>120</v>
      </c>
      <c r="R125" s="59" t="s">
        <v>121</v>
      </c>
      <c r="S125" s="59" t="s">
        <v>122</v>
      </c>
      <c r="T125" s="60" t="s">
        <v>123</v>
      </c>
    </row>
    <row r="126" spans="2:63" s="1" customFormat="1" ht="22.9" customHeight="1">
      <c r="B126" s="31"/>
      <c r="C126" s="63" t="s">
        <v>124</v>
      </c>
      <c r="J126" s="115">
        <f>BK126</f>
        <v>0</v>
      </c>
      <c r="L126" s="31"/>
      <c r="M126" s="61"/>
      <c r="N126" s="52"/>
      <c r="O126" s="52"/>
      <c r="P126" s="116">
        <f>P127</f>
        <v>0</v>
      </c>
      <c r="Q126" s="52"/>
      <c r="R126" s="116">
        <f>R127</f>
        <v>0</v>
      </c>
      <c r="S126" s="52"/>
      <c r="T126" s="117">
        <f>T127</f>
        <v>0</v>
      </c>
      <c r="AT126" s="16" t="s">
        <v>76</v>
      </c>
      <c r="AU126" s="16" t="s">
        <v>109</v>
      </c>
      <c r="BK126" s="118">
        <f>BK127</f>
        <v>0</v>
      </c>
    </row>
    <row r="127" spans="2:63" s="11" customFormat="1" ht="25.9" customHeight="1">
      <c r="B127" s="119"/>
      <c r="D127" s="120" t="s">
        <v>76</v>
      </c>
      <c r="E127" s="121" t="s">
        <v>125</v>
      </c>
      <c r="F127" s="121" t="s">
        <v>126</v>
      </c>
      <c r="I127" s="122"/>
      <c r="J127" s="123">
        <f>BK127</f>
        <v>0</v>
      </c>
      <c r="L127" s="119"/>
      <c r="M127" s="124"/>
      <c r="P127" s="125">
        <f>P128+P188+P193+P203+P251+P261+P348+P385+P387</f>
        <v>0</v>
      </c>
      <c r="R127" s="125">
        <f>R128+R188+R193+R203+R251+R261+R348+R385+R387</f>
        <v>0</v>
      </c>
      <c r="T127" s="126">
        <f>T128+T188+T193+T203+T251+T261+T348+T385+T387</f>
        <v>0</v>
      </c>
      <c r="AR127" s="120" t="s">
        <v>85</v>
      </c>
      <c r="AT127" s="127" t="s">
        <v>76</v>
      </c>
      <c r="AU127" s="127" t="s">
        <v>77</v>
      </c>
      <c r="AY127" s="120" t="s">
        <v>127</v>
      </c>
      <c r="BK127" s="128">
        <f>BK128+BK188+BK193+BK203+BK251+BK261+BK348+BK385+BK387</f>
        <v>0</v>
      </c>
    </row>
    <row r="128" spans="2:63" s="11" customFormat="1" ht="22.9" customHeight="1">
      <c r="B128" s="119"/>
      <c r="D128" s="120" t="s">
        <v>76</v>
      </c>
      <c r="E128" s="129" t="s">
        <v>85</v>
      </c>
      <c r="F128" s="129" t="s">
        <v>128</v>
      </c>
      <c r="I128" s="122"/>
      <c r="J128" s="130">
        <f>BK128</f>
        <v>0</v>
      </c>
      <c r="L128" s="119"/>
      <c r="M128" s="124"/>
      <c r="P128" s="125">
        <f>SUM(P129:P187)</f>
        <v>0</v>
      </c>
      <c r="R128" s="125">
        <f>SUM(R129:R187)</f>
        <v>0</v>
      </c>
      <c r="T128" s="126">
        <f>SUM(T129:T187)</f>
        <v>0</v>
      </c>
      <c r="AR128" s="120" t="s">
        <v>85</v>
      </c>
      <c r="AT128" s="127" t="s">
        <v>76</v>
      </c>
      <c r="AU128" s="127" t="s">
        <v>85</v>
      </c>
      <c r="AY128" s="120" t="s">
        <v>127</v>
      </c>
      <c r="BK128" s="128">
        <f>SUM(BK129:BK187)</f>
        <v>0</v>
      </c>
    </row>
    <row r="129" spans="2:65" s="1" customFormat="1" ht="66.75" customHeight="1">
      <c r="B129" s="131"/>
      <c r="C129" s="132" t="s">
        <v>85</v>
      </c>
      <c r="D129" s="132" t="s">
        <v>129</v>
      </c>
      <c r="E129" s="133" t="s">
        <v>218</v>
      </c>
      <c r="F129" s="134" t="s">
        <v>219</v>
      </c>
      <c r="G129" s="135" t="s">
        <v>132</v>
      </c>
      <c r="H129" s="136">
        <v>217.8</v>
      </c>
      <c r="I129" s="137"/>
      <c r="J129" s="138">
        <f>ROUND(I129*H129,2)</f>
        <v>0</v>
      </c>
      <c r="K129" s="134" t="s">
        <v>133</v>
      </c>
      <c r="L129" s="31"/>
      <c r="M129" s="139" t="s">
        <v>1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134</v>
      </c>
      <c r="AT129" s="143" t="s">
        <v>129</v>
      </c>
      <c r="AU129" s="143" t="s">
        <v>87</v>
      </c>
      <c r="AY129" s="16" t="s">
        <v>127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85</v>
      </c>
      <c r="BK129" s="144">
        <f>ROUND(I129*H129,2)</f>
        <v>0</v>
      </c>
      <c r="BL129" s="16" t="s">
        <v>134</v>
      </c>
      <c r="BM129" s="143" t="s">
        <v>87</v>
      </c>
    </row>
    <row r="130" spans="2:65" s="12" customFormat="1" ht="22.5">
      <c r="B130" s="145"/>
      <c r="D130" s="146" t="s">
        <v>135</v>
      </c>
      <c r="E130" s="147" t="s">
        <v>1</v>
      </c>
      <c r="F130" s="148" t="s">
        <v>220</v>
      </c>
      <c r="H130" s="149">
        <v>84.3</v>
      </c>
      <c r="I130" s="150"/>
      <c r="L130" s="145"/>
      <c r="M130" s="151"/>
      <c r="T130" s="152"/>
      <c r="AT130" s="147" t="s">
        <v>135</v>
      </c>
      <c r="AU130" s="147" t="s">
        <v>87</v>
      </c>
      <c r="AV130" s="12" t="s">
        <v>87</v>
      </c>
      <c r="AW130" s="12" t="s">
        <v>33</v>
      </c>
      <c r="AX130" s="12" t="s">
        <v>77</v>
      </c>
      <c r="AY130" s="147" t="s">
        <v>127</v>
      </c>
    </row>
    <row r="131" spans="2:65" s="12" customFormat="1">
      <c r="B131" s="145"/>
      <c r="D131" s="146" t="s">
        <v>135</v>
      </c>
      <c r="E131" s="147" t="s">
        <v>1</v>
      </c>
      <c r="F131" s="148" t="s">
        <v>221</v>
      </c>
      <c r="H131" s="149">
        <v>133.5</v>
      </c>
      <c r="I131" s="150"/>
      <c r="L131" s="145"/>
      <c r="M131" s="151"/>
      <c r="T131" s="152"/>
      <c r="AT131" s="147" t="s">
        <v>135</v>
      </c>
      <c r="AU131" s="147" t="s">
        <v>87</v>
      </c>
      <c r="AV131" s="12" t="s">
        <v>87</v>
      </c>
      <c r="AW131" s="12" t="s">
        <v>33</v>
      </c>
      <c r="AX131" s="12" t="s">
        <v>77</v>
      </c>
      <c r="AY131" s="147" t="s">
        <v>127</v>
      </c>
    </row>
    <row r="132" spans="2:65" s="13" customFormat="1">
      <c r="B132" s="153"/>
      <c r="D132" s="146" t="s">
        <v>135</v>
      </c>
      <c r="E132" s="154" t="s">
        <v>1</v>
      </c>
      <c r="F132" s="155" t="s">
        <v>137</v>
      </c>
      <c r="H132" s="156">
        <v>217.8</v>
      </c>
      <c r="I132" s="157"/>
      <c r="L132" s="153"/>
      <c r="M132" s="158"/>
      <c r="T132" s="159"/>
      <c r="AT132" s="154" t="s">
        <v>135</v>
      </c>
      <c r="AU132" s="154" t="s">
        <v>87</v>
      </c>
      <c r="AV132" s="13" t="s">
        <v>134</v>
      </c>
      <c r="AW132" s="13" t="s">
        <v>33</v>
      </c>
      <c r="AX132" s="13" t="s">
        <v>85</v>
      </c>
      <c r="AY132" s="154" t="s">
        <v>127</v>
      </c>
    </row>
    <row r="133" spans="2:65" s="1" customFormat="1" ht="44.25" customHeight="1">
      <c r="B133" s="131"/>
      <c r="C133" s="132" t="s">
        <v>87</v>
      </c>
      <c r="D133" s="132" t="s">
        <v>129</v>
      </c>
      <c r="E133" s="133" t="s">
        <v>222</v>
      </c>
      <c r="F133" s="134" t="s">
        <v>223</v>
      </c>
      <c r="G133" s="135" t="s">
        <v>132</v>
      </c>
      <c r="H133" s="136">
        <v>240</v>
      </c>
      <c r="I133" s="137"/>
      <c r="J133" s="138">
        <f>ROUND(I133*H133,2)</f>
        <v>0</v>
      </c>
      <c r="K133" s="134" t="s">
        <v>133</v>
      </c>
      <c r="L133" s="31"/>
      <c r="M133" s="139" t="s">
        <v>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134</v>
      </c>
      <c r="AT133" s="143" t="s">
        <v>129</v>
      </c>
      <c r="AU133" s="143" t="s">
        <v>87</v>
      </c>
      <c r="AY133" s="16" t="s">
        <v>127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85</v>
      </c>
      <c r="BK133" s="144">
        <f>ROUND(I133*H133,2)</f>
        <v>0</v>
      </c>
      <c r="BL133" s="16" t="s">
        <v>134</v>
      </c>
      <c r="BM133" s="143" t="s">
        <v>134</v>
      </c>
    </row>
    <row r="134" spans="2:65" s="14" customFormat="1">
      <c r="B134" s="163"/>
      <c r="D134" s="146" t="s">
        <v>135</v>
      </c>
      <c r="E134" s="164" t="s">
        <v>1</v>
      </c>
      <c r="F134" s="165" t="s">
        <v>224</v>
      </c>
      <c r="H134" s="164" t="s">
        <v>1</v>
      </c>
      <c r="I134" s="166"/>
      <c r="L134" s="163"/>
      <c r="M134" s="167"/>
      <c r="T134" s="168"/>
      <c r="AT134" s="164" t="s">
        <v>135</v>
      </c>
      <c r="AU134" s="164" t="s">
        <v>87</v>
      </c>
      <c r="AV134" s="14" t="s">
        <v>85</v>
      </c>
      <c r="AW134" s="14" t="s">
        <v>33</v>
      </c>
      <c r="AX134" s="14" t="s">
        <v>77</v>
      </c>
      <c r="AY134" s="164" t="s">
        <v>127</v>
      </c>
    </row>
    <row r="135" spans="2:65" s="12" customFormat="1">
      <c r="B135" s="145"/>
      <c r="D135" s="146" t="s">
        <v>135</v>
      </c>
      <c r="E135" s="147" t="s">
        <v>1</v>
      </c>
      <c r="F135" s="148" t="s">
        <v>225</v>
      </c>
      <c r="H135" s="149">
        <v>240</v>
      </c>
      <c r="I135" s="150"/>
      <c r="L135" s="145"/>
      <c r="M135" s="151"/>
      <c r="T135" s="152"/>
      <c r="AT135" s="147" t="s">
        <v>135</v>
      </c>
      <c r="AU135" s="147" t="s">
        <v>87</v>
      </c>
      <c r="AV135" s="12" t="s">
        <v>87</v>
      </c>
      <c r="AW135" s="12" t="s">
        <v>33</v>
      </c>
      <c r="AX135" s="12" t="s">
        <v>77</v>
      </c>
      <c r="AY135" s="147" t="s">
        <v>127</v>
      </c>
    </row>
    <row r="136" spans="2:65" s="13" customFormat="1">
      <c r="B136" s="153"/>
      <c r="D136" s="146" t="s">
        <v>135</v>
      </c>
      <c r="E136" s="154" t="s">
        <v>1</v>
      </c>
      <c r="F136" s="155" t="s">
        <v>137</v>
      </c>
      <c r="H136" s="156">
        <v>240</v>
      </c>
      <c r="I136" s="157"/>
      <c r="L136" s="153"/>
      <c r="M136" s="158"/>
      <c r="T136" s="159"/>
      <c r="AT136" s="154" t="s">
        <v>135</v>
      </c>
      <c r="AU136" s="154" t="s">
        <v>87</v>
      </c>
      <c r="AV136" s="13" t="s">
        <v>134</v>
      </c>
      <c r="AW136" s="13" t="s">
        <v>33</v>
      </c>
      <c r="AX136" s="13" t="s">
        <v>85</v>
      </c>
      <c r="AY136" s="154" t="s">
        <v>127</v>
      </c>
    </row>
    <row r="137" spans="2:65" s="1" customFormat="1" ht="44.25" customHeight="1">
      <c r="B137" s="131"/>
      <c r="C137" s="132" t="s">
        <v>142</v>
      </c>
      <c r="D137" s="132" t="s">
        <v>129</v>
      </c>
      <c r="E137" s="133" t="s">
        <v>226</v>
      </c>
      <c r="F137" s="134" t="s">
        <v>227</v>
      </c>
      <c r="G137" s="135" t="s">
        <v>132</v>
      </c>
      <c r="H137" s="136">
        <v>84.3</v>
      </c>
      <c r="I137" s="137"/>
      <c r="J137" s="138">
        <f>ROUND(I137*H137,2)</f>
        <v>0</v>
      </c>
      <c r="K137" s="134" t="s">
        <v>133</v>
      </c>
      <c r="L137" s="31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134</v>
      </c>
      <c r="AT137" s="143" t="s">
        <v>129</v>
      </c>
      <c r="AU137" s="143" t="s">
        <v>87</v>
      </c>
      <c r="AY137" s="16" t="s">
        <v>127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85</v>
      </c>
      <c r="BK137" s="144">
        <f>ROUND(I137*H137,2)</f>
        <v>0</v>
      </c>
      <c r="BL137" s="16" t="s">
        <v>134</v>
      </c>
      <c r="BM137" s="143" t="s">
        <v>145</v>
      </c>
    </row>
    <row r="138" spans="2:65" s="14" customFormat="1">
      <c r="B138" s="163"/>
      <c r="D138" s="146" t="s">
        <v>135</v>
      </c>
      <c r="E138" s="164" t="s">
        <v>1</v>
      </c>
      <c r="F138" s="165" t="s">
        <v>228</v>
      </c>
      <c r="H138" s="164" t="s">
        <v>1</v>
      </c>
      <c r="I138" s="166"/>
      <c r="L138" s="163"/>
      <c r="M138" s="167"/>
      <c r="T138" s="168"/>
      <c r="AT138" s="164" t="s">
        <v>135</v>
      </c>
      <c r="AU138" s="164" t="s">
        <v>87</v>
      </c>
      <c r="AV138" s="14" t="s">
        <v>85</v>
      </c>
      <c r="AW138" s="14" t="s">
        <v>33</v>
      </c>
      <c r="AX138" s="14" t="s">
        <v>77</v>
      </c>
      <c r="AY138" s="164" t="s">
        <v>127</v>
      </c>
    </row>
    <row r="139" spans="2:65" s="12" customFormat="1">
      <c r="B139" s="145"/>
      <c r="D139" s="146" t="s">
        <v>135</v>
      </c>
      <c r="E139" s="147" t="s">
        <v>1</v>
      </c>
      <c r="F139" s="148" t="s">
        <v>229</v>
      </c>
      <c r="H139" s="149">
        <v>84.3</v>
      </c>
      <c r="I139" s="150"/>
      <c r="L139" s="145"/>
      <c r="M139" s="151"/>
      <c r="T139" s="152"/>
      <c r="AT139" s="147" t="s">
        <v>135</v>
      </c>
      <c r="AU139" s="147" t="s">
        <v>87</v>
      </c>
      <c r="AV139" s="12" t="s">
        <v>87</v>
      </c>
      <c r="AW139" s="12" t="s">
        <v>33</v>
      </c>
      <c r="AX139" s="12" t="s">
        <v>77</v>
      </c>
      <c r="AY139" s="147" t="s">
        <v>127</v>
      </c>
    </row>
    <row r="140" spans="2:65" s="13" customFormat="1">
      <c r="B140" s="153"/>
      <c r="D140" s="146" t="s">
        <v>135</v>
      </c>
      <c r="E140" s="154" t="s">
        <v>1</v>
      </c>
      <c r="F140" s="155" t="s">
        <v>137</v>
      </c>
      <c r="H140" s="156">
        <v>84.3</v>
      </c>
      <c r="I140" s="157"/>
      <c r="L140" s="153"/>
      <c r="M140" s="158"/>
      <c r="T140" s="159"/>
      <c r="AT140" s="154" t="s">
        <v>135</v>
      </c>
      <c r="AU140" s="154" t="s">
        <v>87</v>
      </c>
      <c r="AV140" s="13" t="s">
        <v>134</v>
      </c>
      <c r="AW140" s="13" t="s">
        <v>33</v>
      </c>
      <c r="AX140" s="13" t="s">
        <v>85</v>
      </c>
      <c r="AY140" s="154" t="s">
        <v>127</v>
      </c>
    </row>
    <row r="141" spans="2:65" s="1" customFormat="1" ht="24.2" customHeight="1">
      <c r="B141" s="131"/>
      <c r="C141" s="132" t="s">
        <v>134</v>
      </c>
      <c r="D141" s="132" t="s">
        <v>129</v>
      </c>
      <c r="E141" s="133" t="s">
        <v>230</v>
      </c>
      <c r="F141" s="134" t="s">
        <v>231</v>
      </c>
      <c r="G141" s="135" t="s">
        <v>132</v>
      </c>
      <c r="H141" s="136">
        <v>1542.3</v>
      </c>
      <c r="I141" s="137"/>
      <c r="J141" s="138">
        <f>ROUND(I141*H141,2)</f>
        <v>0</v>
      </c>
      <c r="K141" s="134" t="s">
        <v>133</v>
      </c>
      <c r="L141" s="31"/>
      <c r="M141" s="139" t="s">
        <v>1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134</v>
      </c>
      <c r="AT141" s="143" t="s">
        <v>129</v>
      </c>
      <c r="AU141" s="143" t="s">
        <v>87</v>
      </c>
      <c r="AY141" s="16" t="s">
        <v>127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85</v>
      </c>
      <c r="BK141" s="144">
        <f>ROUND(I141*H141,2)</f>
        <v>0</v>
      </c>
      <c r="BL141" s="16" t="s">
        <v>134</v>
      </c>
      <c r="BM141" s="143" t="s">
        <v>149</v>
      </c>
    </row>
    <row r="142" spans="2:65" s="14" customFormat="1">
      <c r="B142" s="163"/>
      <c r="D142" s="146" t="s">
        <v>135</v>
      </c>
      <c r="E142" s="164" t="s">
        <v>1</v>
      </c>
      <c r="F142" s="165" t="s">
        <v>232</v>
      </c>
      <c r="H142" s="164" t="s">
        <v>1</v>
      </c>
      <c r="I142" s="166"/>
      <c r="L142" s="163"/>
      <c r="M142" s="167"/>
      <c r="T142" s="168"/>
      <c r="AT142" s="164" t="s">
        <v>135</v>
      </c>
      <c r="AU142" s="164" t="s">
        <v>87</v>
      </c>
      <c r="AV142" s="14" t="s">
        <v>85</v>
      </c>
      <c r="AW142" s="14" t="s">
        <v>33</v>
      </c>
      <c r="AX142" s="14" t="s">
        <v>77</v>
      </c>
      <c r="AY142" s="164" t="s">
        <v>127</v>
      </c>
    </row>
    <row r="143" spans="2:65" s="12" customFormat="1">
      <c r="B143" s="145"/>
      <c r="D143" s="146" t="s">
        <v>135</v>
      </c>
      <c r="E143" s="147" t="s">
        <v>1</v>
      </c>
      <c r="F143" s="148" t="s">
        <v>233</v>
      </c>
      <c r="H143" s="149">
        <v>1542.3</v>
      </c>
      <c r="I143" s="150"/>
      <c r="L143" s="145"/>
      <c r="M143" s="151"/>
      <c r="T143" s="152"/>
      <c r="AT143" s="147" t="s">
        <v>135</v>
      </c>
      <c r="AU143" s="147" t="s">
        <v>87</v>
      </c>
      <c r="AV143" s="12" t="s">
        <v>87</v>
      </c>
      <c r="AW143" s="12" t="s">
        <v>33</v>
      </c>
      <c r="AX143" s="12" t="s">
        <v>77</v>
      </c>
      <c r="AY143" s="147" t="s">
        <v>127</v>
      </c>
    </row>
    <row r="144" spans="2:65" s="13" customFormat="1">
      <c r="B144" s="153"/>
      <c r="D144" s="146" t="s">
        <v>135</v>
      </c>
      <c r="E144" s="154" t="s">
        <v>1</v>
      </c>
      <c r="F144" s="155" t="s">
        <v>137</v>
      </c>
      <c r="H144" s="156">
        <v>1542.3</v>
      </c>
      <c r="I144" s="157"/>
      <c r="L144" s="153"/>
      <c r="M144" s="158"/>
      <c r="T144" s="159"/>
      <c r="AT144" s="154" t="s">
        <v>135</v>
      </c>
      <c r="AU144" s="154" t="s">
        <v>87</v>
      </c>
      <c r="AV144" s="13" t="s">
        <v>134</v>
      </c>
      <c r="AW144" s="13" t="s">
        <v>33</v>
      </c>
      <c r="AX144" s="13" t="s">
        <v>85</v>
      </c>
      <c r="AY144" s="154" t="s">
        <v>127</v>
      </c>
    </row>
    <row r="145" spans="2:65" s="1" customFormat="1" ht="37.9" customHeight="1">
      <c r="B145" s="131"/>
      <c r="C145" s="132" t="s">
        <v>150</v>
      </c>
      <c r="D145" s="132" t="s">
        <v>129</v>
      </c>
      <c r="E145" s="133" t="s">
        <v>234</v>
      </c>
      <c r="F145" s="134" t="s">
        <v>235</v>
      </c>
      <c r="G145" s="135" t="s">
        <v>236</v>
      </c>
      <c r="H145" s="136">
        <v>1131.4380000000001</v>
      </c>
      <c r="I145" s="137"/>
      <c r="J145" s="138">
        <f>ROUND(I145*H145,2)</f>
        <v>0</v>
      </c>
      <c r="K145" s="134" t="s">
        <v>133</v>
      </c>
      <c r="L145" s="31"/>
      <c r="M145" s="139" t="s">
        <v>1</v>
      </c>
      <c r="N145" s="140" t="s">
        <v>42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134</v>
      </c>
      <c r="AT145" s="143" t="s">
        <v>129</v>
      </c>
      <c r="AU145" s="143" t="s">
        <v>87</v>
      </c>
      <c r="AY145" s="16" t="s">
        <v>127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85</v>
      </c>
      <c r="BK145" s="144">
        <f>ROUND(I145*H145,2)</f>
        <v>0</v>
      </c>
      <c r="BL145" s="16" t="s">
        <v>134</v>
      </c>
      <c r="BM145" s="143" t="s">
        <v>153</v>
      </c>
    </row>
    <row r="146" spans="2:65" s="12" customFormat="1">
      <c r="B146" s="145"/>
      <c r="D146" s="146" t="s">
        <v>135</v>
      </c>
      <c r="E146" s="147" t="s">
        <v>1</v>
      </c>
      <c r="F146" s="148" t="s">
        <v>237</v>
      </c>
      <c r="H146" s="149">
        <v>980.4</v>
      </c>
      <c r="I146" s="150"/>
      <c r="L146" s="145"/>
      <c r="M146" s="151"/>
      <c r="T146" s="152"/>
      <c r="AT146" s="147" t="s">
        <v>135</v>
      </c>
      <c r="AU146" s="147" t="s">
        <v>87</v>
      </c>
      <c r="AV146" s="12" t="s">
        <v>87</v>
      </c>
      <c r="AW146" s="12" t="s">
        <v>33</v>
      </c>
      <c r="AX146" s="12" t="s">
        <v>77</v>
      </c>
      <c r="AY146" s="147" t="s">
        <v>127</v>
      </c>
    </row>
    <row r="147" spans="2:65" s="12" customFormat="1">
      <c r="B147" s="145"/>
      <c r="D147" s="146" t="s">
        <v>135</v>
      </c>
      <c r="E147" s="147" t="s">
        <v>1</v>
      </c>
      <c r="F147" s="148" t="s">
        <v>238</v>
      </c>
      <c r="H147" s="149">
        <v>11.583</v>
      </c>
      <c r="I147" s="150"/>
      <c r="L147" s="145"/>
      <c r="M147" s="151"/>
      <c r="T147" s="152"/>
      <c r="AT147" s="147" t="s">
        <v>135</v>
      </c>
      <c r="AU147" s="147" t="s">
        <v>87</v>
      </c>
      <c r="AV147" s="12" t="s">
        <v>87</v>
      </c>
      <c r="AW147" s="12" t="s">
        <v>33</v>
      </c>
      <c r="AX147" s="12" t="s">
        <v>77</v>
      </c>
      <c r="AY147" s="147" t="s">
        <v>127</v>
      </c>
    </row>
    <row r="148" spans="2:65" s="12" customFormat="1">
      <c r="B148" s="145"/>
      <c r="D148" s="146" t="s">
        <v>135</v>
      </c>
      <c r="E148" s="147" t="s">
        <v>1</v>
      </c>
      <c r="F148" s="148" t="s">
        <v>239</v>
      </c>
      <c r="H148" s="149">
        <v>6.1230000000000002</v>
      </c>
      <c r="I148" s="150"/>
      <c r="L148" s="145"/>
      <c r="M148" s="151"/>
      <c r="T148" s="152"/>
      <c r="AT148" s="147" t="s">
        <v>135</v>
      </c>
      <c r="AU148" s="147" t="s">
        <v>87</v>
      </c>
      <c r="AV148" s="12" t="s">
        <v>87</v>
      </c>
      <c r="AW148" s="12" t="s">
        <v>33</v>
      </c>
      <c r="AX148" s="12" t="s">
        <v>77</v>
      </c>
      <c r="AY148" s="147" t="s">
        <v>127</v>
      </c>
    </row>
    <row r="149" spans="2:65" s="12" customFormat="1">
      <c r="B149" s="145"/>
      <c r="D149" s="146" t="s">
        <v>135</v>
      </c>
      <c r="E149" s="147" t="s">
        <v>1</v>
      </c>
      <c r="F149" s="148" t="s">
        <v>240</v>
      </c>
      <c r="H149" s="149">
        <v>5.8319999999999999</v>
      </c>
      <c r="I149" s="150"/>
      <c r="L149" s="145"/>
      <c r="M149" s="151"/>
      <c r="T149" s="152"/>
      <c r="AT149" s="147" t="s">
        <v>135</v>
      </c>
      <c r="AU149" s="147" t="s">
        <v>87</v>
      </c>
      <c r="AV149" s="12" t="s">
        <v>87</v>
      </c>
      <c r="AW149" s="12" t="s">
        <v>33</v>
      </c>
      <c r="AX149" s="12" t="s">
        <v>77</v>
      </c>
      <c r="AY149" s="147" t="s">
        <v>127</v>
      </c>
    </row>
    <row r="150" spans="2:65" s="12" customFormat="1">
      <c r="B150" s="145"/>
      <c r="D150" s="146" t="s">
        <v>135</v>
      </c>
      <c r="E150" s="147" t="s">
        <v>1</v>
      </c>
      <c r="F150" s="148" t="s">
        <v>241</v>
      </c>
      <c r="H150" s="149">
        <v>127.5</v>
      </c>
      <c r="I150" s="150"/>
      <c r="L150" s="145"/>
      <c r="M150" s="151"/>
      <c r="T150" s="152"/>
      <c r="AT150" s="147" t="s">
        <v>135</v>
      </c>
      <c r="AU150" s="147" t="s">
        <v>87</v>
      </c>
      <c r="AV150" s="12" t="s">
        <v>87</v>
      </c>
      <c r="AW150" s="12" t="s">
        <v>33</v>
      </c>
      <c r="AX150" s="12" t="s">
        <v>77</v>
      </c>
      <c r="AY150" s="147" t="s">
        <v>127</v>
      </c>
    </row>
    <row r="151" spans="2:65" s="13" customFormat="1">
      <c r="B151" s="153"/>
      <c r="D151" s="146" t="s">
        <v>135</v>
      </c>
      <c r="E151" s="154" t="s">
        <v>1</v>
      </c>
      <c r="F151" s="155" t="s">
        <v>137</v>
      </c>
      <c r="H151" s="156">
        <v>1131.4380000000001</v>
      </c>
      <c r="I151" s="157"/>
      <c r="L151" s="153"/>
      <c r="M151" s="158"/>
      <c r="T151" s="159"/>
      <c r="AT151" s="154" t="s">
        <v>135</v>
      </c>
      <c r="AU151" s="154" t="s">
        <v>87</v>
      </c>
      <c r="AV151" s="13" t="s">
        <v>134</v>
      </c>
      <c r="AW151" s="13" t="s">
        <v>33</v>
      </c>
      <c r="AX151" s="13" t="s">
        <v>85</v>
      </c>
      <c r="AY151" s="154" t="s">
        <v>127</v>
      </c>
    </row>
    <row r="152" spans="2:65" s="1" customFormat="1" ht="62.65" customHeight="1">
      <c r="B152" s="131"/>
      <c r="C152" s="132" t="s">
        <v>145</v>
      </c>
      <c r="D152" s="132" t="s">
        <v>129</v>
      </c>
      <c r="E152" s="133" t="s">
        <v>242</v>
      </c>
      <c r="F152" s="134" t="s">
        <v>243</v>
      </c>
      <c r="G152" s="135" t="s">
        <v>236</v>
      </c>
      <c r="H152" s="136">
        <v>1131.4380000000001</v>
      </c>
      <c r="I152" s="137"/>
      <c r="J152" s="138">
        <f>ROUND(I152*H152,2)</f>
        <v>0</v>
      </c>
      <c r="K152" s="134" t="s">
        <v>133</v>
      </c>
      <c r="L152" s="31"/>
      <c r="M152" s="139" t="s">
        <v>1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134</v>
      </c>
      <c r="AT152" s="143" t="s">
        <v>129</v>
      </c>
      <c r="AU152" s="143" t="s">
        <v>87</v>
      </c>
      <c r="AY152" s="16" t="s">
        <v>127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85</v>
      </c>
      <c r="BK152" s="144">
        <f>ROUND(I152*H152,2)</f>
        <v>0</v>
      </c>
      <c r="BL152" s="16" t="s">
        <v>134</v>
      </c>
      <c r="BM152" s="143" t="s">
        <v>8</v>
      </c>
    </row>
    <row r="153" spans="2:65" s="1" customFormat="1" ht="66.75" customHeight="1">
      <c r="B153" s="131"/>
      <c r="C153" s="132" t="s">
        <v>156</v>
      </c>
      <c r="D153" s="132" t="s">
        <v>129</v>
      </c>
      <c r="E153" s="133" t="s">
        <v>244</v>
      </c>
      <c r="F153" s="134" t="s">
        <v>245</v>
      </c>
      <c r="G153" s="135" t="s">
        <v>236</v>
      </c>
      <c r="H153" s="136">
        <v>20365.883999999998</v>
      </c>
      <c r="I153" s="137"/>
      <c r="J153" s="138">
        <f>ROUND(I153*H153,2)</f>
        <v>0</v>
      </c>
      <c r="K153" s="134" t="s">
        <v>133</v>
      </c>
      <c r="L153" s="31"/>
      <c r="M153" s="139" t="s">
        <v>1</v>
      </c>
      <c r="N153" s="140" t="s">
        <v>42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134</v>
      </c>
      <c r="AT153" s="143" t="s">
        <v>129</v>
      </c>
      <c r="AU153" s="143" t="s">
        <v>87</v>
      </c>
      <c r="AY153" s="16" t="s">
        <v>127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85</v>
      </c>
      <c r="BK153" s="144">
        <f>ROUND(I153*H153,2)</f>
        <v>0</v>
      </c>
      <c r="BL153" s="16" t="s">
        <v>134</v>
      </c>
      <c r="BM153" s="143" t="s">
        <v>159</v>
      </c>
    </row>
    <row r="154" spans="2:65" s="12" customFormat="1">
      <c r="B154" s="145"/>
      <c r="D154" s="146" t="s">
        <v>135</v>
      </c>
      <c r="E154" s="147" t="s">
        <v>1</v>
      </c>
      <c r="F154" s="148" t="s">
        <v>246</v>
      </c>
      <c r="H154" s="149">
        <v>20365.883999999998</v>
      </c>
      <c r="I154" s="150"/>
      <c r="L154" s="145"/>
      <c r="M154" s="151"/>
      <c r="T154" s="152"/>
      <c r="AT154" s="147" t="s">
        <v>135</v>
      </c>
      <c r="AU154" s="147" t="s">
        <v>87</v>
      </c>
      <c r="AV154" s="12" t="s">
        <v>87</v>
      </c>
      <c r="AW154" s="12" t="s">
        <v>33</v>
      </c>
      <c r="AX154" s="12" t="s">
        <v>77</v>
      </c>
      <c r="AY154" s="147" t="s">
        <v>127</v>
      </c>
    </row>
    <row r="155" spans="2:65" s="13" customFormat="1">
      <c r="B155" s="153"/>
      <c r="D155" s="146" t="s">
        <v>135</v>
      </c>
      <c r="E155" s="154" t="s">
        <v>1</v>
      </c>
      <c r="F155" s="155" t="s">
        <v>137</v>
      </c>
      <c r="H155" s="156">
        <v>20365.883999999998</v>
      </c>
      <c r="I155" s="157"/>
      <c r="L155" s="153"/>
      <c r="M155" s="158"/>
      <c r="T155" s="159"/>
      <c r="AT155" s="154" t="s">
        <v>135</v>
      </c>
      <c r="AU155" s="154" t="s">
        <v>87</v>
      </c>
      <c r="AV155" s="13" t="s">
        <v>134</v>
      </c>
      <c r="AW155" s="13" t="s">
        <v>33</v>
      </c>
      <c r="AX155" s="13" t="s">
        <v>85</v>
      </c>
      <c r="AY155" s="154" t="s">
        <v>127</v>
      </c>
    </row>
    <row r="156" spans="2:65" s="1" customFormat="1" ht="44.25" customHeight="1">
      <c r="B156" s="131"/>
      <c r="C156" s="132" t="s">
        <v>149</v>
      </c>
      <c r="D156" s="132" t="s">
        <v>129</v>
      </c>
      <c r="E156" s="133" t="s">
        <v>247</v>
      </c>
      <c r="F156" s="134" t="s">
        <v>248</v>
      </c>
      <c r="G156" s="135" t="s">
        <v>236</v>
      </c>
      <c r="H156" s="136">
        <v>178.5</v>
      </c>
      <c r="I156" s="137"/>
      <c r="J156" s="138">
        <f>ROUND(I156*H156,2)</f>
        <v>0</v>
      </c>
      <c r="K156" s="134" t="s">
        <v>133</v>
      </c>
      <c r="L156" s="31"/>
      <c r="M156" s="139" t="s">
        <v>1</v>
      </c>
      <c r="N156" s="140" t="s">
        <v>42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134</v>
      </c>
      <c r="AT156" s="143" t="s">
        <v>129</v>
      </c>
      <c r="AU156" s="143" t="s">
        <v>87</v>
      </c>
      <c r="AY156" s="16" t="s">
        <v>127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85</v>
      </c>
      <c r="BK156" s="144">
        <f>ROUND(I156*H156,2)</f>
        <v>0</v>
      </c>
      <c r="BL156" s="16" t="s">
        <v>134</v>
      </c>
      <c r="BM156" s="143" t="s">
        <v>162</v>
      </c>
    </row>
    <row r="157" spans="2:65" s="14" customFormat="1">
      <c r="B157" s="163"/>
      <c r="D157" s="146" t="s">
        <v>135</v>
      </c>
      <c r="E157" s="164" t="s">
        <v>1</v>
      </c>
      <c r="F157" s="165" t="s">
        <v>249</v>
      </c>
      <c r="H157" s="164" t="s">
        <v>1</v>
      </c>
      <c r="I157" s="166"/>
      <c r="L157" s="163"/>
      <c r="M157" s="167"/>
      <c r="T157" s="168"/>
      <c r="AT157" s="164" t="s">
        <v>135</v>
      </c>
      <c r="AU157" s="164" t="s">
        <v>87</v>
      </c>
      <c r="AV157" s="14" t="s">
        <v>85</v>
      </c>
      <c r="AW157" s="14" t="s">
        <v>33</v>
      </c>
      <c r="AX157" s="14" t="s">
        <v>77</v>
      </c>
      <c r="AY157" s="164" t="s">
        <v>127</v>
      </c>
    </row>
    <row r="158" spans="2:65" s="12" customFormat="1">
      <c r="B158" s="145"/>
      <c r="D158" s="146" t="s">
        <v>135</v>
      </c>
      <c r="E158" s="147" t="s">
        <v>1</v>
      </c>
      <c r="F158" s="148" t="s">
        <v>250</v>
      </c>
      <c r="H158" s="149">
        <v>178.5</v>
      </c>
      <c r="I158" s="150"/>
      <c r="L158" s="145"/>
      <c r="M158" s="151"/>
      <c r="T158" s="152"/>
      <c r="AT158" s="147" t="s">
        <v>135</v>
      </c>
      <c r="AU158" s="147" t="s">
        <v>87</v>
      </c>
      <c r="AV158" s="12" t="s">
        <v>87</v>
      </c>
      <c r="AW158" s="12" t="s">
        <v>33</v>
      </c>
      <c r="AX158" s="12" t="s">
        <v>77</v>
      </c>
      <c r="AY158" s="147" t="s">
        <v>127</v>
      </c>
    </row>
    <row r="159" spans="2:65" s="13" customFormat="1">
      <c r="B159" s="153"/>
      <c r="D159" s="146" t="s">
        <v>135</v>
      </c>
      <c r="E159" s="154" t="s">
        <v>1</v>
      </c>
      <c r="F159" s="155" t="s">
        <v>137</v>
      </c>
      <c r="H159" s="156">
        <v>178.5</v>
      </c>
      <c r="I159" s="157"/>
      <c r="L159" s="153"/>
      <c r="M159" s="158"/>
      <c r="T159" s="159"/>
      <c r="AT159" s="154" t="s">
        <v>135</v>
      </c>
      <c r="AU159" s="154" t="s">
        <v>87</v>
      </c>
      <c r="AV159" s="13" t="s">
        <v>134</v>
      </c>
      <c r="AW159" s="13" t="s">
        <v>33</v>
      </c>
      <c r="AX159" s="13" t="s">
        <v>85</v>
      </c>
      <c r="AY159" s="154" t="s">
        <v>127</v>
      </c>
    </row>
    <row r="160" spans="2:65" s="1" customFormat="1" ht="16.5" customHeight="1">
      <c r="B160" s="131"/>
      <c r="C160" s="169" t="s">
        <v>163</v>
      </c>
      <c r="D160" s="169" t="s">
        <v>251</v>
      </c>
      <c r="E160" s="170" t="s">
        <v>252</v>
      </c>
      <c r="F160" s="171" t="s">
        <v>253</v>
      </c>
      <c r="G160" s="172" t="s">
        <v>254</v>
      </c>
      <c r="H160" s="173">
        <v>321.3</v>
      </c>
      <c r="I160" s="174"/>
      <c r="J160" s="175">
        <f>ROUND(I160*H160,2)</f>
        <v>0</v>
      </c>
      <c r="K160" s="171" t="s">
        <v>133</v>
      </c>
      <c r="L160" s="176"/>
      <c r="M160" s="177" t="s">
        <v>1</v>
      </c>
      <c r="N160" s="178" t="s">
        <v>42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149</v>
      </c>
      <c r="AT160" s="143" t="s">
        <v>251</v>
      </c>
      <c r="AU160" s="143" t="s">
        <v>87</v>
      </c>
      <c r="AY160" s="16" t="s">
        <v>127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85</v>
      </c>
      <c r="BK160" s="144">
        <f>ROUND(I160*H160,2)</f>
        <v>0</v>
      </c>
      <c r="BL160" s="16" t="s">
        <v>134</v>
      </c>
      <c r="BM160" s="143" t="s">
        <v>166</v>
      </c>
    </row>
    <row r="161" spans="2:65" s="12" customFormat="1">
      <c r="B161" s="145"/>
      <c r="D161" s="146" t="s">
        <v>135</v>
      </c>
      <c r="E161" s="147" t="s">
        <v>1</v>
      </c>
      <c r="F161" s="148" t="s">
        <v>255</v>
      </c>
      <c r="H161" s="149">
        <v>321.3</v>
      </c>
      <c r="I161" s="150"/>
      <c r="L161" s="145"/>
      <c r="M161" s="151"/>
      <c r="T161" s="152"/>
      <c r="AT161" s="147" t="s">
        <v>135</v>
      </c>
      <c r="AU161" s="147" t="s">
        <v>87</v>
      </c>
      <c r="AV161" s="12" t="s">
        <v>87</v>
      </c>
      <c r="AW161" s="12" t="s">
        <v>33</v>
      </c>
      <c r="AX161" s="12" t="s">
        <v>77</v>
      </c>
      <c r="AY161" s="147" t="s">
        <v>127</v>
      </c>
    </row>
    <row r="162" spans="2:65" s="13" customFormat="1">
      <c r="B162" s="153"/>
      <c r="D162" s="146" t="s">
        <v>135</v>
      </c>
      <c r="E162" s="154" t="s">
        <v>1</v>
      </c>
      <c r="F162" s="155" t="s">
        <v>137</v>
      </c>
      <c r="H162" s="156">
        <v>321.3</v>
      </c>
      <c r="I162" s="157"/>
      <c r="L162" s="153"/>
      <c r="M162" s="158"/>
      <c r="T162" s="159"/>
      <c r="AT162" s="154" t="s">
        <v>135</v>
      </c>
      <c r="AU162" s="154" t="s">
        <v>87</v>
      </c>
      <c r="AV162" s="13" t="s">
        <v>134</v>
      </c>
      <c r="AW162" s="13" t="s">
        <v>33</v>
      </c>
      <c r="AX162" s="13" t="s">
        <v>85</v>
      </c>
      <c r="AY162" s="154" t="s">
        <v>127</v>
      </c>
    </row>
    <row r="163" spans="2:65" s="1" customFormat="1" ht="55.5" customHeight="1">
      <c r="B163" s="131"/>
      <c r="C163" s="132" t="s">
        <v>153</v>
      </c>
      <c r="D163" s="132" t="s">
        <v>129</v>
      </c>
      <c r="E163" s="133" t="s">
        <v>256</v>
      </c>
      <c r="F163" s="134" t="s">
        <v>257</v>
      </c>
      <c r="G163" s="135" t="s">
        <v>236</v>
      </c>
      <c r="H163" s="136">
        <v>588.24</v>
      </c>
      <c r="I163" s="137"/>
      <c r="J163" s="138">
        <f>ROUND(I163*H163,2)</f>
        <v>0</v>
      </c>
      <c r="K163" s="134" t="s">
        <v>133</v>
      </c>
      <c r="L163" s="31"/>
      <c r="M163" s="139" t="s">
        <v>1</v>
      </c>
      <c r="N163" s="140" t="s">
        <v>42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134</v>
      </c>
      <c r="AT163" s="143" t="s">
        <v>129</v>
      </c>
      <c r="AU163" s="143" t="s">
        <v>87</v>
      </c>
      <c r="AY163" s="16" t="s">
        <v>127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85</v>
      </c>
      <c r="BK163" s="144">
        <f>ROUND(I163*H163,2)</f>
        <v>0</v>
      </c>
      <c r="BL163" s="16" t="s">
        <v>134</v>
      </c>
      <c r="BM163" s="143" t="s">
        <v>169</v>
      </c>
    </row>
    <row r="164" spans="2:65" s="14" customFormat="1">
      <c r="B164" s="163"/>
      <c r="D164" s="146" t="s">
        <v>135</v>
      </c>
      <c r="E164" s="164" t="s">
        <v>1</v>
      </c>
      <c r="F164" s="165" t="s">
        <v>258</v>
      </c>
      <c r="H164" s="164" t="s">
        <v>1</v>
      </c>
      <c r="I164" s="166"/>
      <c r="L164" s="163"/>
      <c r="M164" s="167"/>
      <c r="T164" s="168"/>
      <c r="AT164" s="164" t="s">
        <v>135</v>
      </c>
      <c r="AU164" s="164" t="s">
        <v>87</v>
      </c>
      <c r="AV164" s="14" t="s">
        <v>85</v>
      </c>
      <c r="AW164" s="14" t="s">
        <v>33</v>
      </c>
      <c r="AX164" s="14" t="s">
        <v>77</v>
      </c>
      <c r="AY164" s="164" t="s">
        <v>127</v>
      </c>
    </row>
    <row r="165" spans="2:65" s="14" customFormat="1">
      <c r="B165" s="163"/>
      <c r="D165" s="146" t="s">
        <v>135</v>
      </c>
      <c r="E165" s="164" t="s">
        <v>1</v>
      </c>
      <c r="F165" s="165" t="s">
        <v>259</v>
      </c>
      <c r="H165" s="164" t="s">
        <v>1</v>
      </c>
      <c r="I165" s="166"/>
      <c r="L165" s="163"/>
      <c r="M165" s="167"/>
      <c r="T165" s="168"/>
      <c r="AT165" s="164" t="s">
        <v>135</v>
      </c>
      <c r="AU165" s="164" t="s">
        <v>87</v>
      </c>
      <c r="AV165" s="14" t="s">
        <v>85</v>
      </c>
      <c r="AW165" s="14" t="s">
        <v>33</v>
      </c>
      <c r="AX165" s="14" t="s">
        <v>77</v>
      </c>
      <c r="AY165" s="164" t="s">
        <v>127</v>
      </c>
    </row>
    <row r="166" spans="2:65" s="12" customFormat="1">
      <c r="B166" s="145"/>
      <c r="D166" s="146" t="s">
        <v>135</v>
      </c>
      <c r="E166" s="147" t="s">
        <v>1</v>
      </c>
      <c r="F166" s="148" t="s">
        <v>260</v>
      </c>
      <c r="H166" s="149">
        <v>588.24</v>
      </c>
      <c r="I166" s="150"/>
      <c r="L166" s="145"/>
      <c r="M166" s="151"/>
      <c r="T166" s="152"/>
      <c r="AT166" s="147" t="s">
        <v>135</v>
      </c>
      <c r="AU166" s="147" t="s">
        <v>87</v>
      </c>
      <c r="AV166" s="12" t="s">
        <v>87</v>
      </c>
      <c r="AW166" s="12" t="s">
        <v>33</v>
      </c>
      <c r="AX166" s="12" t="s">
        <v>77</v>
      </c>
      <c r="AY166" s="147" t="s">
        <v>127</v>
      </c>
    </row>
    <row r="167" spans="2:65" s="13" customFormat="1">
      <c r="B167" s="153"/>
      <c r="D167" s="146" t="s">
        <v>135</v>
      </c>
      <c r="E167" s="154" t="s">
        <v>1</v>
      </c>
      <c r="F167" s="155" t="s">
        <v>137</v>
      </c>
      <c r="H167" s="156">
        <v>588.24</v>
      </c>
      <c r="I167" s="157"/>
      <c r="L167" s="153"/>
      <c r="M167" s="158"/>
      <c r="T167" s="159"/>
      <c r="AT167" s="154" t="s">
        <v>135</v>
      </c>
      <c r="AU167" s="154" t="s">
        <v>87</v>
      </c>
      <c r="AV167" s="13" t="s">
        <v>134</v>
      </c>
      <c r="AW167" s="13" t="s">
        <v>33</v>
      </c>
      <c r="AX167" s="13" t="s">
        <v>85</v>
      </c>
      <c r="AY167" s="154" t="s">
        <v>127</v>
      </c>
    </row>
    <row r="168" spans="2:65" s="1" customFormat="1" ht="24.2" customHeight="1">
      <c r="B168" s="131"/>
      <c r="C168" s="169" t="s">
        <v>171</v>
      </c>
      <c r="D168" s="169" t="s">
        <v>251</v>
      </c>
      <c r="E168" s="170" t="s">
        <v>261</v>
      </c>
      <c r="F168" s="171" t="s">
        <v>262</v>
      </c>
      <c r="G168" s="172" t="s">
        <v>254</v>
      </c>
      <c r="H168" s="173">
        <v>1058.8320000000001</v>
      </c>
      <c r="I168" s="174"/>
      <c r="J168" s="175">
        <f>ROUND(I168*H168,2)</f>
        <v>0</v>
      </c>
      <c r="K168" s="171" t="s">
        <v>1</v>
      </c>
      <c r="L168" s="176"/>
      <c r="M168" s="177" t="s">
        <v>1</v>
      </c>
      <c r="N168" s="178" t="s">
        <v>42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149</v>
      </c>
      <c r="AT168" s="143" t="s">
        <v>251</v>
      </c>
      <c r="AU168" s="143" t="s">
        <v>87</v>
      </c>
      <c r="AY168" s="16" t="s">
        <v>127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85</v>
      </c>
      <c r="BK168" s="144">
        <f>ROUND(I168*H168,2)</f>
        <v>0</v>
      </c>
      <c r="BL168" s="16" t="s">
        <v>134</v>
      </c>
      <c r="BM168" s="143" t="s">
        <v>174</v>
      </c>
    </row>
    <row r="169" spans="2:65" s="1" customFormat="1" ht="29.25">
      <c r="B169" s="31"/>
      <c r="D169" s="146" t="s">
        <v>263</v>
      </c>
      <c r="F169" s="179" t="s">
        <v>264</v>
      </c>
      <c r="I169" s="180"/>
      <c r="L169" s="31"/>
      <c r="M169" s="181"/>
      <c r="T169" s="55"/>
      <c r="AT169" s="16" t="s">
        <v>263</v>
      </c>
      <c r="AU169" s="16" t="s">
        <v>87</v>
      </c>
    </row>
    <row r="170" spans="2:65" s="1" customFormat="1" ht="44.25" customHeight="1">
      <c r="B170" s="131"/>
      <c r="C170" s="132" t="s">
        <v>8</v>
      </c>
      <c r="D170" s="132" t="s">
        <v>129</v>
      </c>
      <c r="E170" s="133" t="s">
        <v>265</v>
      </c>
      <c r="F170" s="134" t="s">
        <v>266</v>
      </c>
      <c r="G170" s="135" t="s">
        <v>254</v>
      </c>
      <c r="H170" s="136">
        <v>2262.8760000000002</v>
      </c>
      <c r="I170" s="137"/>
      <c r="J170" s="138">
        <f>ROUND(I170*H170,2)</f>
        <v>0</v>
      </c>
      <c r="K170" s="134" t="s">
        <v>133</v>
      </c>
      <c r="L170" s="31"/>
      <c r="M170" s="139" t="s">
        <v>1</v>
      </c>
      <c r="N170" s="140" t="s">
        <v>42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134</v>
      </c>
      <c r="AT170" s="143" t="s">
        <v>129</v>
      </c>
      <c r="AU170" s="143" t="s">
        <v>87</v>
      </c>
      <c r="AY170" s="16" t="s">
        <v>127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85</v>
      </c>
      <c r="BK170" s="144">
        <f>ROUND(I170*H170,2)</f>
        <v>0</v>
      </c>
      <c r="BL170" s="16" t="s">
        <v>134</v>
      </c>
      <c r="BM170" s="143" t="s">
        <v>177</v>
      </c>
    </row>
    <row r="171" spans="2:65" s="12" customFormat="1">
      <c r="B171" s="145"/>
      <c r="D171" s="146" t="s">
        <v>135</v>
      </c>
      <c r="E171" s="147" t="s">
        <v>1</v>
      </c>
      <c r="F171" s="148" t="s">
        <v>267</v>
      </c>
      <c r="H171" s="149">
        <v>2262.8760000000002</v>
      </c>
      <c r="I171" s="150"/>
      <c r="L171" s="145"/>
      <c r="M171" s="151"/>
      <c r="T171" s="152"/>
      <c r="AT171" s="147" t="s">
        <v>135</v>
      </c>
      <c r="AU171" s="147" t="s">
        <v>87</v>
      </c>
      <c r="AV171" s="12" t="s">
        <v>87</v>
      </c>
      <c r="AW171" s="12" t="s">
        <v>33</v>
      </c>
      <c r="AX171" s="12" t="s">
        <v>77</v>
      </c>
      <c r="AY171" s="147" t="s">
        <v>127</v>
      </c>
    </row>
    <row r="172" spans="2:65" s="13" customFormat="1">
      <c r="B172" s="153"/>
      <c r="D172" s="146" t="s">
        <v>135</v>
      </c>
      <c r="E172" s="154" t="s">
        <v>1</v>
      </c>
      <c r="F172" s="155" t="s">
        <v>137</v>
      </c>
      <c r="H172" s="156">
        <v>2262.8760000000002</v>
      </c>
      <c r="I172" s="157"/>
      <c r="L172" s="153"/>
      <c r="M172" s="158"/>
      <c r="T172" s="159"/>
      <c r="AT172" s="154" t="s">
        <v>135</v>
      </c>
      <c r="AU172" s="154" t="s">
        <v>87</v>
      </c>
      <c r="AV172" s="13" t="s">
        <v>134</v>
      </c>
      <c r="AW172" s="13" t="s">
        <v>33</v>
      </c>
      <c r="AX172" s="13" t="s">
        <v>85</v>
      </c>
      <c r="AY172" s="154" t="s">
        <v>127</v>
      </c>
    </row>
    <row r="173" spans="2:65" s="1" customFormat="1" ht="44.25" customHeight="1">
      <c r="B173" s="131"/>
      <c r="C173" s="132" t="s">
        <v>178</v>
      </c>
      <c r="D173" s="132" t="s">
        <v>129</v>
      </c>
      <c r="E173" s="133" t="s">
        <v>268</v>
      </c>
      <c r="F173" s="134" t="s">
        <v>269</v>
      </c>
      <c r="G173" s="135" t="s">
        <v>236</v>
      </c>
      <c r="H173" s="136">
        <v>3.7879999999999998</v>
      </c>
      <c r="I173" s="137"/>
      <c r="J173" s="138">
        <f>ROUND(I173*H173,2)</f>
        <v>0</v>
      </c>
      <c r="K173" s="134" t="s">
        <v>133</v>
      </c>
      <c r="L173" s="31"/>
      <c r="M173" s="139" t="s">
        <v>1</v>
      </c>
      <c r="N173" s="140" t="s">
        <v>42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134</v>
      </c>
      <c r="AT173" s="143" t="s">
        <v>129</v>
      </c>
      <c r="AU173" s="143" t="s">
        <v>87</v>
      </c>
      <c r="AY173" s="16" t="s">
        <v>127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85</v>
      </c>
      <c r="BK173" s="144">
        <f>ROUND(I173*H173,2)</f>
        <v>0</v>
      </c>
      <c r="BL173" s="16" t="s">
        <v>134</v>
      </c>
      <c r="BM173" s="143" t="s">
        <v>181</v>
      </c>
    </row>
    <row r="174" spans="2:65" s="12" customFormat="1">
      <c r="B174" s="145"/>
      <c r="D174" s="146" t="s">
        <v>135</v>
      </c>
      <c r="E174" s="147" t="s">
        <v>1</v>
      </c>
      <c r="F174" s="148" t="s">
        <v>270</v>
      </c>
      <c r="H174" s="149">
        <v>3.7879999999999998</v>
      </c>
      <c r="I174" s="150"/>
      <c r="L174" s="145"/>
      <c r="M174" s="151"/>
      <c r="T174" s="152"/>
      <c r="AT174" s="147" t="s">
        <v>135</v>
      </c>
      <c r="AU174" s="147" t="s">
        <v>87</v>
      </c>
      <c r="AV174" s="12" t="s">
        <v>87</v>
      </c>
      <c r="AW174" s="12" t="s">
        <v>33</v>
      </c>
      <c r="AX174" s="12" t="s">
        <v>77</v>
      </c>
      <c r="AY174" s="147" t="s">
        <v>127</v>
      </c>
    </row>
    <row r="175" spans="2:65" s="13" customFormat="1">
      <c r="B175" s="153"/>
      <c r="D175" s="146" t="s">
        <v>135</v>
      </c>
      <c r="E175" s="154" t="s">
        <v>1</v>
      </c>
      <c r="F175" s="155" t="s">
        <v>137</v>
      </c>
      <c r="H175" s="156">
        <v>3.7879999999999998</v>
      </c>
      <c r="I175" s="157"/>
      <c r="L175" s="153"/>
      <c r="M175" s="158"/>
      <c r="T175" s="159"/>
      <c r="AT175" s="154" t="s">
        <v>135</v>
      </c>
      <c r="AU175" s="154" t="s">
        <v>87</v>
      </c>
      <c r="AV175" s="13" t="s">
        <v>134</v>
      </c>
      <c r="AW175" s="13" t="s">
        <v>33</v>
      </c>
      <c r="AX175" s="13" t="s">
        <v>85</v>
      </c>
      <c r="AY175" s="154" t="s">
        <v>127</v>
      </c>
    </row>
    <row r="176" spans="2:65" s="1" customFormat="1" ht="16.5" customHeight="1">
      <c r="B176" s="131"/>
      <c r="C176" s="169" t="s">
        <v>159</v>
      </c>
      <c r="D176" s="169" t="s">
        <v>251</v>
      </c>
      <c r="E176" s="170" t="s">
        <v>252</v>
      </c>
      <c r="F176" s="171" t="s">
        <v>253</v>
      </c>
      <c r="G176" s="172" t="s">
        <v>254</v>
      </c>
      <c r="H176" s="173">
        <v>6.8179999999999996</v>
      </c>
      <c r="I176" s="174"/>
      <c r="J176" s="175">
        <f>ROUND(I176*H176,2)</f>
        <v>0</v>
      </c>
      <c r="K176" s="171" t="s">
        <v>133</v>
      </c>
      <c r="L176" s="176"/>
      <c r="M176" s="177" t="s">
        <v>1</v>
      </c>
      <c r="N176" s="178" t="s">
        <v>42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149</v>
      </c>
      <c r="AT176" s="143" t="s">
        <v>251</v>
      </c>
      <c r="AU176" s="143" t="s">
        <v>87</v>
      </c>
      <c r="AY176" s="16" t="s">
        <v>127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85</v>
      </c>
      <c r="BK176" s="144">
        <f>ROUND(I176*H176,2)</f>
        <v>0</v>
      </c>
      <c r="BL176" s="16" t="s">
        <v>134</v>
      </c>
      <c r="BM176" s="143" t="s">
        <v>184</v>
      </c>
    </row>
    <row r="177" spans="2:65" s="12" customFormat="1">
      <c r="B177" s="145"/>
      <c r="D177" s="146" t="s">
        <v>135</v>
      </c>
      <c r="E177" s="147" t="s">
        <v>1</v>
      </c>
      <c r="F177" s="148" t="s">
        <v>271</v>
      </c>
      <c r="H177" s="149">
        <v>6.8179999999999996</v>
      </c>
      <c r="I177" s="150"/>
      <c r="L177" s="145"/>
      <c r="M177" s="151"/>
      <c r="T177" s="152"/>
      <c r="AT177" s="147" t="s">
        <v>135</v>
      </c>
      <c r="AU177" s="147" t="s">
        <v>87</v>
      </c>
      <c r="AV177" s="12" t="s">
        <v>87</v>
      </c>
      <c r="AW177" s="12" t="s">
        <v>33</v>
      </c>
      <c r="AX177" s="12" t="s">
        <v>77</v>
      </c>
      <c r="AY177" s="147" t="s">
        <v>127</v>
      </c>
    </row>
    <row r="178" spans="2:65" s="13" customFormat="1">
      <c r="B178" s="153"/>
      <c r="D178" s="146" t="s">
        <v>135</v>
      </c>
      <c r="E178" s="154" t="s">
        <v>1</v>
      </c>
      <c r="F178" s="155" t="s">
        <v>137</v>
      </c>
      <c r="H178" s="156">
        <v>6.8179999999999996</v>
      </c>
      <c r="I178" s="157"/>
      <c r="L178" s="153"/>
      <c r="M178" s="158"/>
      <c r="T178" s="159"/>
      <c r="AT178" s="154" t="s">
        <v>135</v>
      </c>
      <c r="AU178" s="154" t="s">
        <v>87</v>
      </c>
      <c r="AV178" s="13" t="s">
        <v>134</v>
      </c>
      <c r="AW178" s="13" t="s">
        <v>33</v>
      </c>
      <c r="AX178" s="13" t="s">
        <v>85</v>
      </c>
      <c r="AY178" s="154" t="s">
        <v>127</v>
      </c>
    </row>
    <row r="179" spans="2:65" s="1" customFormat="1" ht="37.9" customHeight="1">
      <c r="B179" s="131"/>
      <c r="C179" s="132" t="s">
        <v>185</v>
      </c>
      <c r="D179" s="132" t="s">
        <v>129</v>
      </c>
      <c r="E179" s="133" t="s">
        <v>272</v>
      </c>
      <c r="F179" s="134" t="s">
        <v>273</v>
      </c>
      <c r="G179" s="135" t="s">
        <v>132</v>
      </c>
      <c r="H179" s="136">
        <v>251.2</v>
      </c>
      <c r="I179" s="137"/>
      <c r="J179" s="138">
        <f>ROUND(I179*H179,2)</f>
        <v>0</v>
      </c>
      <c r="K179" s="134" t="s">
        <v>133</v>
      </c>
      <c r="L179" s="31"/>
      <c r="M179" s="139" t="s">
        <v>1</v>
      </c>
      <c r="N179" s="140" t="s">
        <v>42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134</v>
      </c>
      <c r="AT179" s="143" t="s">
        <v>129</v>
      </c>
      <c r="AU179" s="143" t="s">
        <v>87</v>
      </c>
      <c r="AY179" s="16" t="s">
        <v>127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85</v>
      </c>
      <c r="BK179" s="144">
        <f>ROUND(I179*H179,2)</f>
        <v>0</v>
      </c>
      <c r="BL179" s="16" t="s">
        <v>134</v>
      </c>
      <c r="BM179" s="143" t="s">
        <v>188</v>
      </c>
    </row>
    <row r="180" spans="2:65" s="12" customFormat="1">
      <c r="B180" s="145"/>
      <c r="D180" s="146" t="s">
        <v>135</v>
      </c>
      <c r="E180" s="147" t="s">
        <v>1</v>
      </c>
      <c r="F180" s="148" t="s">
        <v>274</v>
      </c>
      <c r="H180" s="149">
        <v>251.2</v>
      </c>
      <c r="I180" s="150"/>
      <c r="L180" s="145"/>
      <c r="M180" s="151"/>
      <c r="T180" s="152"/>
      <c r="AT180" s="147" t="s">
        <v>135</v>
      </c>
      <c r="AU180" s="147" t="s">
        <v>87</v>
      </c>
      <c r="AV180" s="12" t="s">
        <v>87</v>
      </c>
      <c r="AW180" s="12" t="s">
        <v>33</v>
      </c>
      <c r="AX180" s="12" t="s">
        <v>77</v>
      </c>
      <c r="AY180" s="147" t="s">
        <v>127</v>
      </c>
    </row>
    <row r="181" spans="2:65" s="13" customFormat="1">
      <c r="B181" s="153"/>
      <c r="D181" s="146" t="s">
        <v>135</v>
      </c>
      <c r="E181" s="154" t="s">
        <v>1</v>
      </c>
      <c r="F181" s="155" t="s">
        <v>137</v>
      </c>
      <c r="H181" s="156">
        <v>251.2</v>
      </c>
      <c r="I181" s="157"/>
      <c r="L181" s="153"/>
      <c r="M181" s="158"/>
      <c r="T181" s="159"/>
      <c r="AT181" s="154" t="s">
        <v>135</v>
      </c>
      <c r="AU181" s="154" t="s">
        <v>87</v>
      </c>
      <c r="AV181" s="13" t="s">
        <v>134</v>
      </c>
      <c r="AW181" s="13" t="s">
        <v>33</v>
      </c>
      <c r="AX181" s="13" t="s">
        <v>85</v>
      </c>
      <c r="AY181" s="154" t="s">
        <v>127</v>
      </c>
    </row>
    <row r="182" spans="2:65" s="1" customFormat="1" ht="37.9" customHeight="1">
      <c r="B182" s="131"/>
      <c r="C182" s="132" t="s">
        <v>162</v>
      </c>
      <c r="D182" s="132" t="s">
        <v>129</v>
      </c>
      <c r="E182" s="133" t="s">
        <v>275</v>
      </c>
      <c r="F182" s="134" t="s">
        <v>276</v>
      </c>
      <c r="G182" s="135" t="s">
        <v>132</v>
      </c>
      <c r="H182" s="136">
        <v>251.2</v>
      </c>
      <c r="I182" s="137"/>
      <c r="J182" s="138">
        <f>ROUND(I182*H182,2)</f>
        <v>0</v>
      </c>
      <c r="K182" s="134" t="s">
        <v>133</v>
      </c>
      <c r="L182" s="31"/>
      <c r="M182" s="139" t="s">
        <v>1</v>
      </c>
      <c r="N182" s="140" t="s">
        <v>42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134</v>
      </c>
      <c r="AT182" s="143" t="s">
        <v>129</v>
      </c>
      <c r="AU182" s="143" t="s">
        <v>87</v>
      </c>
      <c r="AY182" s="16" t="s">
        <v>127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85</v>
      </c>
      <c r="BK182" s="144">
        <f>ROUND(I182*H182,2)</f>
        <v>0</v>
      </c>
      <c r="BL182" s="16" t="s">
        <v>134</v>
      </c>
      <c r="BM182" s="143" t="s">
        <v>191</v>
      </c>
    </row>
    <row r="183" spans="2:65" s="1" customFormat="1" ht="37.9" customHeight="1">
      <c r="B183" s="131"/>
      <c r="C183" s="132" t="s">
        <v>192</v>
      </c>
      <c r="D183" s="132" t="s">
        <v>129</v>
      </c>
      <c r="E183" s="133" t="s">
        <v>277</v>
      </c>
      <c r="F183" s="134" t="s">
        <v>278</v>
      </c>
      <c r="G183" s="135" t="s">
        <v>132</v>
      </c>
      <c r="H183" s="136">
        <v>148.19999999999999</v>
      </c>
      <c r="I183" s="137"/>
      <c r="J183" s="138">
        <f>ROUND(I183*H183,2)</f>
        <v>0</v>
      </c>
      <c r="K183" s="134" t="s">
        <v>133</v>
      </c>
      <c r="L183" s="31"/>
      <c r="M183" s="139" t="s">
        <v>1</v>
      </c>
      <c r="N183" s="140" t="s">
        <v>42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134</v>
      </c>
      <c r="AT183" s="143" t="s">
        <v>129</v>
      </c>
      <c r="AU183" s="143" t="s">
        <v>87</v>
      </c>
      <c r="AY183" s="16" t="s">
        <v>127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85</v>
      </c>
      <c r="BK183" s="144">
        <f>ROUND(I183*H183,2)</f>
        <v>0</v>
      </c>
      <c r="BL183" s="16" t="s">
        <v>134</v>
      </c>
      <c r="BM183" s="143" t="s">
        <v>195</v>
      </c>
    </row>
    <row r="184" spans="2:65" s="1" customFormat="1" ht="16.5" customHeight="1">
      <c r="B184" s="131"/>
      <c r="C184" s="169" t="s">
        <v>166</v>
      </c>
      <c r="D184" s="169" t="s">
        <v>251</v>
      </c>
      <c r="E184" s="170" t="s">
        <v>279</v>
      </c>
      <c r="F184" s="171" t="s">
        <v>280</v>
      </c>
      <c r="G184" s="172" t="s">
        <v>281</v>
      </c>
      <c r="H184" s="173">
        <v>7.9880000000000004</v>
      </c>
      <c r="I184" s="174"/>
      <c r="J184" s="175">
        <f>ROUND(I184*H184,2)</f>
        <v>0</v>
      </c>
      <c r="K184" s="171" t="s">
        <v>133</v>
      </c>
      <c r="L184" s="176"/>
      <c r="M184" s="177" t="s">
        <v>1</v>
      </c>
      <c r="N184" s="178" t="s">
        <v>42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149</v>
      </c>
      <c r="AT184" s="143" t="s">
        <v>251</v>
      </c>
      <c r="AU184" s="143" t="s">
        <v>87</v>
      </c>
      <c r="AY184" s="16" t="s">
        <v>127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85</v>
      </c>
      <c r="BK184" s="144">
        <f>ROUND(I184*H184,2)</f>
        <v>0</v>
      </c>
      <c r="BL184" s="16" t="s">
        <v>134</v>
      </c>
      <c r="BM184" s="143" t="s">
        <v>199</v>
      </c>
    </row>
    <row r="185" spans="2:65" s="1" customFormat="1" ht="37.9" customHeight="1">
      <c r="B185" s="131"/>
      <c r="C185" s="132" t="s">
        <v>201</v>
      </c>
      <c r="D185" s="132" t="s">
        <v>129</v>
      </c>
      <c r="E185" s="133" t="s">
        <v>282</v>
      </c>
      <c r="F185" s="134" t="s">
        <v>283</v>
      </c>
      <c r="G185" s="135" t="s">
        <v>132</v>
      </c>
      <c r="H185" s="136">
        <v>148.19999999999999</v>
      </c>
      <c r="I185" s="137"/>
      <c r="J185" s="138">
        <f>ROUND(I185*H185,2)</f>
        <v>0</v>
      </c>
      <c r="K185" s="134" t="s">
        <v>133</v>
      </c>
      <c r="L185" s="31"/>
      <c r="M185" s="139" t="s">
        <v>1</v>
      </c>
      <c r="N185" s="140" t="s">
        <v>42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134</v>
      </c>
      <c r="AT185" s="143" t="s">
        <v>129</v>
      </c>
      <c r="AU185" s="143" t="s">
        <v>87</v>
      </c>
      <c r="AY185" s="16" t="s">
        <v>127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85</v>
      </c>
      <c r="BK185" s="144">
        <f>ROUND(I185*H185,2)</f>
        <v>0</v>
      </c>
      <c r="BL185" s="16" t="s">
        <v>134</v>
      </c>
      <c r="BM185" s="143" t="s">
        <v>204</v>
      </c>
    </row>
    <row r="186" spans="2:65" s="12" customFormat="1">
      <c r="B186" s="145"/>
      <c r="D186" s="146" t="s">
        <v>135</v>
      </c>
      <c r="E186" s="147" t="s">
        <v>1</v>
      </c>
      <c r="F186" s="148" t="s">
        <v>284</v>
      </c>
      <c r="H186" s="149">
        <v>148.19999999999999</v>
      </c>
      <c r="I186" s="150"/>
      <c r="L186" s="145"/>
      <c r="M186" s="151"/>
      <c r="T186" s="152"/>
      <c r="AT186" s="147" t="s">
        <v>135</v>
      </c>
      <c r="AU186" s="147" t="s">
        <v>87</v>
      </c>
      <c r="AV186" s="12" t="s">
        <v>87</v>
      </c>
      <c r="AW186" s="12" t="s">
        <v>33</v>
      </c>
      <c r="AX186" s="12" t="s">
        <v>77</v>
      </c>
      <c r="AY186" s="147" t="s">
        <v>127</v>
      </c>
    </row>
    <row r="187" spans="2:65" s="13" customFormat="1">
      <c r="B187" s="153"/>
      <c r="D187" s="146" t="s">
        <v>135</v>
      </c>
      <c r="E187" s="154" t="s">
        <v>1</v>
      </c>
      <c r="F187" s="155" t="s">
        <v>137</v>
      </c>
      <c r="H187" s="156">
        <v>148.19999999999999</v>
      </c>
      <c r="I187" s="157"/>
      <c r="L187" s="153"/>
      <c r="M187" s="158"/>
      <c r="T187" s="159"/>
      <c r="AT187" s="154" t="s">
        <v>135</v>
      </c>
      <c r="AU187" s="154" t="s">
        <v>87</v>
      </c>
      <c r="AV187" s="13" t="s">
        <v>134</v>
      </c>
      <c r="AW187" s="13" t="s">
        <v>33</v>
      </c>
      <c r="AX187" s="13" t="s">
        <v>85</v>
      </c>
      <c r="AY187" s="154" t="s">
        <v>127</v>
      </c>
    </row>
    <row r="188" spans="2:65" s="11" customFormat="1" ht="22.9" customHeight="1">
      <c r="B188" s="119"/>
      <c r="D188" s="120" t="s">
        <v>76</v>
      </c>
      <c r="E188" s="129" t="s">
        <v>142</v>
      </c>
      <c r="F188" s="129" t="s">
        <v>285</v>
      </c>
      <c r="I188" s="122"/>
      <c r="J188" s="130">
        <f>BK188</f>
        <v>0</v>
      </c>
      <c r="L188" s="119"/>
      <c r="M188" s="124"/>
      <c r="P188" s="125">
        <f>SUM(P189:P192)</f>
        <v>0</v>
      </c>
      <c r="R188" s="125">
        <f>SUM(R189:R192)</f>
        <v>0</v>
      </c>
      <c r="T188" s="126">
        <f>SUM(T189:T192)</f>
        <v>0</v>
      </c>
      <c r="AR188" s="120" t="s">
        <v>85</v>
      </c>
      <c r="AT188" s="127" t="s">
        <v>76</v>
      </c>
      <c r="AU188" s="127" t="s">
        <v>85</v>
      </c>
      <c r="AY188" s="120" t="s">
        <v>127</v>
      </c>
      <c r="BK188" s="128">
        <f>SUM(BK189:BK192)</f>
        <v>0</v>
      </c>
    </row>
    <row r="189" spans="2:65" s="1" customFormat="1" ht="24.2" customHeight="1">
      <c r="B189" s="131"/>
      <c r="C189" s="132" t="s">
        <v>169</v>
      </c>
      <c r="D189" s="132" t="s">
        <v>129</v>
      </c>
      <c r="E189" s="133" t="s">
        <v>286</v>
      </c>
      <c r="F189" s="134" t="s">
        <v>287</v>
      </c>
      <c r="G189" s="135" t="s">
        <v>140</v>
      </c>
      <c r="H189" s="136">
        <v>1</v>
      </c>
      <c r="I189" s="137"/>
      <c r="J189" s="138">
        <f>ROUND(I189*H189,2)</f>
        <v>0</v>
      </c>
      <c r="K189" s="134" t="s">
        <v>133</v>
      </c>
      <c r="L189" s="31"/>
      <c r="M189" s="139" t="s">
        <v>1</v>
      </c>
      <c r="N189" s="140" t="s">
        <v>42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134</v>
      </c>
      <c r="AT189" s="143" t="s">
        <v>129</v>
      </c>
      <c r="AU189" s="143" t="s">
        <v>87</v>
      </c>
      <c r="AY189" s="16" t="s">
        <v>127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85</v>
      </c>
      <c r="BK189" s="144">
        <f>ROUND(I189*H189,2)</f>
        <v>0</v>
      </c>
      <c r="BL189" s="16" t="s">
        <v>134</v>
      </c>
      <c r="BM189" s="143" t="s">
        <v>208</v>
      </c>
    </row>
    <row r="190" spans="2:65" s="14" customFormat="1">
      <c r="B190" s="163"/>
      <c r="D190" s="146" t="s">
        <v>135</v>
      </c>
      <c r="E190" s="164" t="s">
        <v>1</v>
      </c>
      <c r="F190" s="165" t="s">
        <v>288</v>
      </c>
      <c r="H190" s="164" t="s">
        <v>1</v>
      </c>
      <c r="I190" s="166"/>
      <c r="L190" s="163"/>
      <c r="M190" s="167"/>
      <c r="T190" s="168"/>
      <c r="AT190" s="164" t="s">
        <v>135</v>
      </c>
      <c r="AU190" s="164" t="s">
        <v>87</v>
      </c>
      <c r="AV190" s="14" t="s">
        <v>85</v>
      </c>
      <c r="AW190" s="14" t="s">
        <v>33</v>
      </c>
      <c r="AX190" s="14" t="s">
        <v>77</v>
      </c>
      <c r="AY190" s="164" t="s">
        <v>127</v>
      </c>
    </row>
    <row r="191" spans="2:65" s="12" customFormat="1">
      <c r="B191" s="145"/>
      <c r="D191" s="146" t="s">
        <v>135</v>
      </c>
      <c r="E191" s="147" t="s">
        <v>1</v>
      </c>
      <c r="F191" s="148" t="s">
        <v>289</v>
      </c>
      <c r="H191" s="149">
        <v>1</v>
      </c>
      <c r="I191" s="150"/>
      <c r="L191" s="145"/>
      <c r="M191" s="151"/>
      <c r="T191" s="152"/>
      <c r="AT191" s="147" t="s">
        <v>135</v>
      </c>
      <c r="AU191" s="147" t="s">
        <v>87</v>
      </c>
      <c r="AV191" s="12" t="s">
        <v>87</v>
      </c>
      <c r="AW191" s="12" t="s">
        <v>33</v>
      </c>
      <c r="AX191" s="12" t="s">
        <v>77</v>
      </c>
      <c r="AY191" s="147" t="s">
        <v>127</v>
      </c>
    </row>
    <row r="192" spans="2:65" s="13" customFormat="1">
      <c r="B192" s="153"/>
      <c r="D192" s="146" t="s">
        <v>135</v>
      </c>
      <c r="E192" s="154" t="s">
        <v>1</v>
      </c>
      <c r="F192" s="155" t="s">
        <v>137</v>
      </c>
      <c r="H192" s="156">
        <v>1</v>
      </c>
      <c r="I192" s="157"/>
      <c r="L192" s="153"/>
      <c r="M192" s="158"/>
      <c r="T192" s="159"/>
      <c r="AT192" s="154" t="s">
        <v>135</v>
      </c>
      <c r="AU192" s="154" t="s">
        <v>87</v>
      </c>
      <c r="AV192" s="13" t="s">
        <v>134</v>
      </c>
      <c r="AW192" s="13" t="s">
        <v>33</v>
      </c>
      <c r="AX192" s="13" t="s">
        <v>85</v>
      </c>
      <c r="AY192" s="154" t="s">
        <v>127</v>
      </c>
    </row>
    <row r="193" spans="2:65" s="11" customFormat="1" ht="22.9" customHeight="1">
      <c r="B193" s="119"/>
      <c r="D193" s="120" t="s">
        <v>76</v>
      </c>
      <c r="E193" s="129" t="s">
        <v>134</v>
      </c>
      <c r="F193" s="129" t="s">
        <v>290</v>
      </c>
      <c r="I193" s="122"/>
      <c r="J193" s="130">
        <f>BK193</f>
        <v>0</v>
      </c>
      <c r="L193" s="119"/>
      <c r="M193" s="124"/>
      <c r="P193" s="125">
        <f>SUM(P194:P202)</f>
        <v>0</v>
      </c>
      <c r="R193" s="125">
        <f>SUM(R194:R202)</f>
        <v>0</v>
      </c>
      <c r="T193" s="126">
        <f>SUM(T194:T202)</f>
        <v>0</v>
      </c>
      <c r="AR193" s="120" t="s">
        <v>85</v>
      </c>
      <c r="AT193" s="127" t="s">
        <v>76</v>
      </c>
      <c r="AU193" s="127" t="s">
        <v>85</v>
      </c>
      <c r="AY193" s="120" t="s">
        <v>127</v>
      </c>
      <c r="BK193" s="128">
        <f>SUM(BK194:BK202)</f>
        <v>0</v>
      </c>
    </row>
    <row r="194" spans="2:65" s="1" customFormat="1" ht="24.2" customHeight="1">
      <c r="B194" s="131"/>
      <c r="C194" s="132" t="s">
        <v>7</v>
      </c>
      <c r="D194" s="132" t="s">
        <v>129</v>
      </c>
      <c r="E194" s="133" t="s">
        <v>291</v>
      </c>
      <c r="F194" s="134" t="s">
        <v>292</v>
      </c>
      <c r="G194" s="135" t="s">
        <v>140</v>
      </c>
      <c r="H194" s="136">
        <v>9</v>
      </c>
      <c r="I194" s="137"/>
      <c r="J194" s="138">
        <f>ROUND(I194*H194,2)</f>
        <v>0</v>
      </c>
      <c r="K194" s="134" t="s">
        <v>133</v>
      </c>
      <c r="L194" s="31"/>
      <c r="M194" s="139" t="s">
        <v>1</v>
      </c>
      <c r="N194" s="140" t="s">
        <v>42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134</v>
      </c>
      <c r="AT194" s="143" t="s">
        <v>129</v>
      </c>
      <c r="AU194" s="143" t="s">
        <v>87</v>
      </c>
      <c r="AY194" s="16" t="s">
        <v>127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85</v>
      </c>
      <c r="BK194" s="144">
        <f>ROUND(I194*H194,2)</f>
        <v>0</v>
      </c>
      <c r="BL194" s="16" t="s">
        <v>134</v>
      </c>
      <c r="BM194" s="143" t="s">
        <v>293</v>
      </c>
    </row>
    <row r="195" spans="2:65" s="1" customFormat="1" ht="24.2" customHeight="1">
      <c r="B195" s="131"/>
      <c r="C195" s="169" t="s">
        <v>174</v>
      </c>
      <c r="D195" s="169" t="s">
        <v>251</v>
      </c>
      <c r="E195" s="170" t="s">
        <v>294</v>
      </c>
      <c r="F195" s="171" t="s">
        <v>295</v>
      </c>
      <c r="G195" s="172" t="s">
        <v>140</v>
      </c>
      <c r="H195" s="173">
        <v>9</v>
      </c>
      <c r="I195" s="174"/>
      <c r="J195" s="175">
        <f>ROUND(I195*H195,2)</f>
        <v>0</v>
      </c>
      <c r="K195" s="171" t="s">
        <v>133</v>
      </c>
      <c r="L195" s="176"/>
      <c r="M195" s="177" t="s">
        <v>1</v>
      </c>
      <c r="N195" s="178" t="s">
        <v>42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149</v>
      </c>
      <c r="AT195" s="143" t="s">
        <v>251</v>
      </c>
      <c r="AU195" s="143" t="s">
        <v>87</v>
      </c>
      <c r="AY195" s="16" t="s">
        <v>127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6" t="s">
        <v>85</v>
      </c>
      <c r="BK195" s="144">
        <f>ROUND(I195*H195,2)</f>
        <v>0</v>
      </c>
      <c r="BL195" s="16" t="s">
        <v>134</v>
      </c>
      <c r="BM195" s="143" t="s">
        <v>296</v>
      </c>
    </row>
    <row r="196" spans="2:65" s="1" customFormat="1" ht="49.15" customHeight="1">
      <c r="B196" s="131"/>
      <c r="C196" s="132" t="s">
        <v>297</v>
      </c>
      <c r="D196" s="132" t="s">
        <v>129</v>
      </c>
      <c r="E196" s="133" t="s">
        <v>298</v>
      </c>
      <c r="F196" s="134" t="s">
        <v>299</v>
      </c>
      <c r="G196" s="135" t="s">
        <v>236</v>
      </c>
      <c r="H196" s="136">
        <v>1.296</v>
      </c>
      <c r="I196" s="137"/>
      <c r="J196" s="138">
        <f>ROUND(I196*H196,2)</f>
        <v>0</v>
      </c>
      <c r="K196" s="134" t="s">
        <v>133</v>
      </c>
      <c r="L196" s="31"/>
      <c r="M196" s="139" t="s">
        <v>1</v>
      </c>
      <c r="N196" s="140" t="s">
        <v>42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134</v>
      </c>
      <c r="AT196" s="143" t="s">
        <v>129</v>
      </c>
      <c r="AU196" s="143" t="s">
        <v>87</v>
      </c>
      <c r="AY196" s="16" t="s">
        <v>127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85</v>
      </c>
      <c r="BK196" s="144">
        <f>ROUND(I196*H196,2)</f>
        <v>0</v>
      </c>
      <c r="BL196" s="16" t="s">
        <v>134</v>
      </c>
      <c r="BM196" s="143" t="s">
        <v>300</v>
      </c>
    </row>
    <row r="197" spans="2:65" s="12" customFormat="1">
      <c r="B197" s="145"/>
      <c r="D197" s="146" t="s">
        <v>135</v>
      </c>
      <c r="E197" s="147" t="s">
        <v>1</v>
      </c>
      <c r="F197" s="148" t="s">
        <v>301</v>
      </c>
      <c r="H197" s="149">
        <v>1.296</v>
      </c>
      <c r="I197" s="150"/>
      <c r="L197" s="145"/>
      <c r="M197" s="151"/>
      <c r="T197" s="152"/>
      <c r="AT197" s="147" t="s">
        <v>135</v>
      </c>
      <c r="AU197" s="147" t="s">
        <v>87</v>
      </c>
      <c r="AV197" s="12" t="s">
        <v>87</v>
      </c>
      <c r="AW197" s="12" t="s">
        <v>33</v>
      </c>
      <c r="AX197" s="12" t="s">
        <v>77</v>
      </c>
      <c r="AY197" s="147" t="s">
        <v>127</v>
      </c>
    </row>
    <row r="198" spans="2:65" s="13" customFormat="1">
      <c r="B198" s="153"/>
      <c r="D198" s="146" t="s">
        <v>135</v>
      </c>
      <c r="E198" s="154" t="s">
        <v>1</v>
      </c>
      <c r="F198" s="155" t="s">
        <v>137</v>
      </c>
      <c r="H198" s="156">
        <v>1.296</v>
      </c>
      <c r="I198" s="157"/>
      <c r="L198" s="153"/>
      <c r="M198" s="158"/>
      <c r="T198" s="159"/>
      <c r="AT198" s="154" t="s">
        <v>135</v>
      </c>
      <c r="AU198" s="154" t="s">
        <v>87</v>
      </c>
      <c r="AV198" s="13" t="s">
        <v>134</v>
      </c>
      <c r="AW198" s="13" t="s">
        <v>33</v>
      </c>
      <c r="AX198" s="13" t="s">
        <v>85</v>
      </c>
      <c r="AY198" s="154" t="s">
        <v>127</v>
      </c>
    </row>
    <row r="199" spans="2:65" s="1" customFormat="1" ht="37.9" customHeight="1">
      <c r="B199" s="131"/>
      <c r="C199" s="132" t="s">
        <v>177</v>
      </c>
      <c r="D199" s="132" t="s">
        <v>129</v>
      </c>
      <c r="E199" s="133" t="s">
        <v>302</v>
      </c>
      <c r="F199" s="134" t="s">
        <v>303</v>
      </c>
      <c r="G199" s="135" t="s">
        <v>132</v>
      </c>
      <c r="H199" s="136">
        <v>4.32</v>
      </c>
      <c r="I199" s="137"/>
      <c r="J199" s="138">
        <f>ROUND(I199*H199,2)</f>
        <v>0</v>
      </c>
      <c r="K199" s="134" t="s">
        <v>133</v>
      </c>
      <c r="L199" s="31"/>
      <c r="M199" s="139" t="s">
        <v>1</v>
      </c>
      <c r="N199" s="140" t="s">
        <v>42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134</v>
      </c>
      <c r="AT199" s="143" t="s">
        <v>129</v>
      </c>
      <c r="AU199" s="143" t="s">
        <v>87</v>
      </c>
      <c r="AY199" s="16" t="s">
        <v>127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85</v>
      </c>
      <c r="BK199" s="144">
        <f>ROUND(I199*H199,2)</f>
        <v>0</v>
      </c>
      <c r="BL199" s="16" t="s">
        <v>134</v>
      </c>
      <c r="BM199" s="143" t="s">
        <v>304</v>
      </c>
    </row>
    <row r="200" spans="2:65" s="12" customFormat="1">
      <c r="B200" s="145"/>
      <c r="D200" s="146" t="s">
        <v>135</v>
      </c>
      <c r="E200" s="147" t="s">
        <v>1</v>
      </c>
      <c r="F200" s="148" t="s">
        <v>305</v>
      </c>
      <c r="H200" s="149">
        <v>4.32</v>
      </c>
      <c r="I200" s="150"/>
      <c r="L200" s="145"/>
      <c r="M200" s="151"/>
      <c r="T200" s="152"/>
      <c r="AT200" s="147" t="s">
        <v>135</v>
      </c>
      <c r="AU200" s="147" t="s">
        <v>87</v>
      </c>
      <c r="AV200" s="12" t="s">
        <v>87</v>
      </c>
      <c r="AW200" s="12" t="s">
        <v>33</v>
      </c>
      <c r="AX200" s="12" t="s">
        <v>77</v>
      </c>
      <c r="AY200" s="147" t="s">
        <v>127</v>
      </c>
    </row>
    <row r="201" spans="2:65" s="13" customFormat="1">
      <c r="B201" s="153"/>
      <c r="D201" s="146" t="s">
        <v>135</v>
      </c>
      <c r="E201" s="154" t="s">
        <v>1</v>
      </c>
      <c r="F201" s="155" t="s">
        <v>137</v>
      </c>
      <c r="H201" s="156">
        <v>4.32</v>
      </c>
      <c r="I201" s="157"/>
      <c r="L201" s="153"/>
      <c r="M201" s="158"/>
      <c r="T201" s="159"/>
      <c r="AT201" s="154" t="s">
        <v>135</v>
      </c>
      <c r="AU201" s="154" t="s">
        <v>87</v>
      </c>
      <c r="AV201" s="13" t="s">
        <v>134</v>
      </c>
      <c r="AW201" s="13" t="s">
        <v>33</v>
      </c>
      <c r="AX201" s="13" t="s">
        <v>85</v>
      </c>
      <c r="AY201" s="154" t="s">
        <v>127</v>
      </c>
    </row>
    <row r="202" spans="2:65" s="1" customFormat="1" ht="37.9" customHeight="1">
      <c r="B202" s="131"/>
      <c r="C202" s="132" t="s">
        <v>306</v>
      </c>
      <c r="D202" s="132" t="s">
        <v>129</v>
      </c>
      <c r="E202" s="133" t="s">
        <v>307</v>
      </c>
      <c r="F202" s="134" t="s">
        <v>308</v>
      </c>
      <c r="G202" s="135" t="s">
        <v>132</v>
      </c>
      <c r="H202" s="136">
        <v>4.32</v>
      </c>
      <c r="I202" s="137"/>
      <c r="J202" s="138">
        <f>ROUND(I202*H202,2)</f>
        <v>0</v>
      </c>
      <c r="K202" s="134" t="s">
        <v>133</v>
      </c>
      <c r="L202" s="31"/>
      <c r="M202" s="139" t="s">
        <v>1</v>
      </c>
      <c r="N202" s="140" t="s">
        <v>42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134</v>
      </c>
      <c r="AT202" s="143" t="s">
        <v>129</v>
      </c>
      <c r="AU202" s="143" t="s">
        <v>87</v>
      </c>
      <c r="AY202" s="16" t="s">
        <v>127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85</v>
      </c>
      <c r="BK202" s="144">
        <f>ROUND(I202*H202,2)</f>
        <v>0</v>
      </c>
      <c r="BL202" s="16" t="s">
        <v>134</v>
      </c>
      <c r="BM202" s="143" t="s">
        <v>309</v>
      </c>
    </row>
    <row r="203" spans="2:65" s="11" customFormat="1" ht="22.9" customHeight="1">
      <c r="B203" s="119"/>
      <c r="D203" s="120" t="s">
        <v>76</v>
      </c>
      <c r="E203" s="129" t="s">
        <v>150</v>
      </c>
      <c r="F203" s="129" t="s">
        <v>310</v>
      </c>
      <c r="I203" s="122"/>
      <c r="J203" s="130">
        <f>BK203</f>
        <v>0</v>
      </c>
      <c r="L203" s="119"/>
      <c r="M203" s="124"/>
      <c r="P203" s="125">
        <f>SUM(P204:P250)</f>
        <v>0</v>
      </c>
      <c r="R203" s="125">
        <f>SUM(R204:R250)</f>
        <v>0</v>
      </c>
      <c r="T203" s="126">
        <f>SUM(T204:T250)</f>
        <v>0</v>
      </c>
      <c r="AR203" s="120" t="s">
        <v>85</v>
      </c>
      <c r="AT203" s="127" t="s">
        <v>76</v>
      </c>
      <c r="AU203" s="127" t="s">
        <v>85</v>
      </c>
      <c r="AY203" s="120" t="s">
        <v>127</v>
      </c>
      <c r="BK203" s="128">
        <f>SUM(BK204:BK250)</f>
        <v>0</v>
      </c>
    </row>
    <row r="204" spans="2:65" s="1" customFormat="1" ht="33" customHeight="1">
      <c r="B204" s="131"/>
      <c r="C204" s="132" t="s">
        <v>181</v>
      </c>
      <c r="D204" s="132" t="s">
        <v>129</v>
      </c>
      <c r="E204" s="133" t="s">
        <v>311</v>
      </c>
      <c r="F204" s="134" t="s">
        <v>312</v>
      </c>
      <c r="G204" s="135" t="s">
        <v>132</v>
      </c>
      <c r="H204" s="136">
        <v>3268</v>
      </c>
      <c r="I204" s="137"/>
      <c r="J204" s="138">
        <f>ROUND(I204*H204,2)</f>
        <v>0</v>
      </c>
      <c r="K204" s="134" t="s">
        <v>133</v>
      </c>
      <c r="L204" s="31"/>
      <c r="M204" s="139" t="s">
        <v>1</v>
      </c>
      <c r="N204" s="140" t="s">
        <v>42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134</v>
      </c>
      <c r="AT204" s="143" t="s">
        <v>129</v>
      </c>
      <c r="AU204" s="143" t="s">
        <v>87</v>
      </c>
      <c r="AY204" s="16" t="s">
        <v>127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6" t="s">
        <v>85</v>
      </c>
      <c r="BK204" s="144">
        <f>ROUND(I204*H204,2)</f>
        <v>0</v>
      </c>
      <c r="BL204" s="16" t="s">
        <v>134</v>
      </c>
      <c r="BM204" s="143" t="s">
        <v>313</v>
      </c>
    </row>
    <row r="205" spans="2:65" s="14" customFormat="1">
      <c r="B205" s="163"/>
      <c r="D205" s="146" t="s">
        <v>135</v>
      </c>
      <c r="E205" s="164" t="s">
        <v>1</v>
      </c>
      <c r="F205" s="165" t="s">
        <v>314</v>
      </c>
      <c r="H205" s="164" t="s">
        <v>1</v>
      </c>
      <c r="I205" s="166"/>
      <c r="L205" s="163"/>
      <c r="M205" s="167"/>
      <c r="T205" s="168"/>
      <c r="AT205" s="164" t="s">
        <v>135</v>
      </c>
      <c r="AU205" s="164" t="s">
        <v>87</v>
      </c>
      <c r="AV205" s="14" t="s">
        <v>85</v>
      </c>
      <c r="AW205" s="14" t="s">
        <v>33</v>
      </c>
      <c r="AX205" s="14" t="s">
        <v>77</v>
      </c>
      <c r="AY205" s="164" t="s">
        <v>127</v>
      </c>
    </row>
    <row r="206" spans="2:65" s="12" customFormat="1">
      <c r="B206" s="145"/>
      <c r="D206" s="146" t="s">
        <v>135</v>
      </c>
      <c r="E206" s="147" t="s">
        <v>1</v>
      </c>
      <c r="F206" s="148" t="s">
        <v>315</v>
      </c>
      <c r="H206" s="149">
        <v>1307.2</v>
      </c>
      <c r="I206" s="150"/>
      <c r="L206" s="145"/>
      <c r="M206" s="151"/>
      <c r="T206" s="152"/>
      <c r="AT206" s="147" t="s">
        <v>135</v>
      </c>
      <c r="AU206" s="147" t="s">
        <v>87</v>
      </c>
      <c r="AV206" s="12" t="s">
        <v>87</v>
      </c>
      <c r="AW206" s="12" t="s">
        <v>33</v>
      </c>
      <c r="AX206" s="12" t="s">
        <v>77</v>
      </c>
      <c r="AY206" s="147" t="s">
        <v>127</v>
      </c>
    </row>
    <row r="207" spans="2:65" s="14" customFormat="1">
      <c r="B207" s="163"/>
      <c r="D207" s="146" t="s">
        <v>135</v>
      </c>
      <c r="E207" s="164" t="s">
        <v>1</v>
      </c>
      <c r="F207" s="165" t="s">
        <v>316</v>
      </c>
      <c r="H207" s="164" t="s">
        <v>1</v>
      </c>
      <c r="I207" s="166"/>
      <c r="L207" s="163"/>
      <c r="M207" s="167"/>
      <c r="T207" s="168"/>
      <c r="AT207" s="164" t="s">
        <v>135</v>
      </c>
      <c r="AU207" s="164" t="s">
        <v>87</v>
      </c>
      <c r="AV207" s="14" t="s">
        <v>85</v>
      </c>
      <c r="AW207" s="14" t="s">
        <v>33</v>
      </c>
      <c r="AX207" s="14" t="s">
        <v>77</v>
      </c>
      <c r="AY207" s="164" t="s">
        <v>127</v>
      </c>
    </row>
    <row r="208" spans="2:65" s="14" customFormat="1">
      <c r="B208" s="163"/>
      <c r="D208" s="146" t="s">
        <v>135</v>
      </c>
      <c r="E208" s="164" t="s">
        <v>1</v>
      </c>
      <c r="F208" s="165" t="s">
        <v>317</v>
      </c>
      <c r="H208" s="164" t="s">
        <v>1</v>
      </c>
      <c r="I208" s="166"/>
      <c r="L208" s="163"/>
      <c r="M208" s="167"/>
      <c r="T208" s="168"/>
      <c r="AT208" s="164" t="s">
        <v>135</v>
      </c>
      <c r="AU208" s="164" t="s">
        <v>87</v>
      </c>
      <c r="AV208" s="14" t="s">
        <v>85</v>
      </c>
      <c r="AW208" s="14" t="s">
        <v>33</v>
      </c>
      <c r="AX208" s="14" t="s">
        <v>77</v>
      </c>
      <c r="AY208" s="164" t="s">
        <v>127</v>
      </c>
    </row>
    <row r="209" spans="2:65" s="12" customFormat="1">
      <c r="B209" s="145"/>
      <c r="D209" s="146" t="s">
        <v>135</v>
      </c>
      <c r="E209" s="147" t="s">
        <v>1</v>
      </c>
      <c r="F209" s="148" t="s">
        <v>318</v>
      </c>
      <c r="H209" s="149">
        <v>1960.8</v>
      </c>
      <c r="I209" s="150"/>
      <c r="L209" s="145"/>
      <c r="M209" s="151"/>
      <c r="T209" s="152"/>
      <c r="AT209" s="147" t="s">
        <v>135</v>
      </c>
      <c r="AU209" s="147" t="s">
        <v>87</v>
      </c>
      <c r="AV209" s="12" t="s">
        <v>87</v>
      </c>
      <c r="AW209" s="12" t="s">
        <v>33</v>
      </c>
      <c r="AX209" s="12" t="s">
        <v>77</v>
      </c>
      <c r="AY209" s="147" t="s">
        <v>127</v>
      </c>
    </row>
    <row r="210" spans="2:65" s="13" customFormat="1">
      <c r="B210" s="153"/>
      <c r="D210" s="146" t="s">
        <v>135</v>
      </c>
      <c r="E210" s="154" t="s">
        <v>1</v>
      </c>
      <c r="F210" s="155" t="s">
        <v>137</v>
      </c>
      <c r="H210" s="156">
        <v>3268</v>
      </c>
      <c r="I210" s="157"/>
      <c r="L210" s="153"/>
      <c r="M210" s="158"/>
      <c r="T210" s="159"/>
      <c r="AT210" s="154" t="s">
        <v>135</v>
      </c>
      <c r="AU210" s="154" t="s">
        <v>87</v>
      </c>
      <c r="AV210" s="13" t="s">
        <v>134</v>
      </c>
      <c r="AW210" s="13" t="s">
        <v>33</v>
      </c>
      <c r="AX210" s="13" t="s">
        <v>85</v>
      </c>
      <c r="AY210" s="154" t="s">
        <v>127</v>
      </c>
    </row>
    <row r="211" spans="2:65" s="1" customFormat="1" ht="33" customHeight="1">
      <c r="B211" s="131"/>
      <c r="C211" s="132" t="s">
        <v>319</v>
      </c>
      <c r="D211" s="132" t="s">
        <v>129</v>
      </c>
      <c r="E211" s="133" t="s">
        <v>320</v>
      </c>
      <c r="F211" s="134" t="s">
        <v>321</v>
      </c>
      <c r="G211" s="135" t="s">
        <v>132</v>
      </c>
      <c r="H211" s="136">
        <v>54.31</v>
      </c>
      <c r="I211" s="137"/>
      <c r="J211" s="138">
        <f>ROUND(I211*H211,2)</f>
        <v>0</v>
      </c>
      <c r="K211" s="134" t="s">
        <v>133</v>
      </c>
      <c r="L211" s="31"/>
      <c r="M211" s="139" t="s">
        <v>1</v>
      </c>
      <c r="N211" s="140" t="s">
        <v>42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134</v>
      </c>
      <c r="AT211" s="143" t="s">
        <v>129</v>
      </c>
      <c r="AU211" s="143" t="s">
        <v>87</v>
      </c>
      <c r="AY211" s="16" t="s">
        <v>127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85</v>
      </c>
      <c r="BK211" s="144">
        <f>ROUND(I211*H211,2)</f>
        <v>0</v>
      </c>
      <c r="BL211" s="16" t="s">
        <v>134</v>
      </c>
      <c r="BM211" s="143" t="s">
        <v>322</v>
      </c>
    </row>
    <row r="212" spans="2:65" s="14" customFormat="1">
      <c r="B212" s="163"/>
      <c r="D212" s="146" t="s">
        <v>135</v>
      </c>
      <c r="E212" s="164" t="s">
        <v>1</v>
      </c>
      <c r="F212" s="165" t="s">
        <v>323</v>
      </c>
      <c r="H212" s="164" t="s">
        <v>1</v>
      </c>
      <c r="I212" s="166"/>
      <c r="L212" s="163"/>
      <c r="M212" s="167"/>
      <c r="T212" s="168"/>
      <c r="AT212" s="164" t="s">
        <v>135</v>
      </c>
      <c r="AU212" s="164" t="s">
        <v>87</v>
      </c>
      <c r="AV212" s="14" t="s">
        <v>85</v>
      </c>
      <c r="AW212" s="14" t="s">
        <v>33</v>
      </c>
      <c r="AX212" s="14" t="s">
        <v>77</v>
      </c>
      <c r="AY212" s="164" t="s">
        <v>127</v>
      </c>
    </row>
    <row r="213" spans="2:65" s="12" customFormat="1">
      <c r="B213" s="145"/>
      <c r="D213" s="146" t="s">
        <v>135</v>
      </c>
      <c r="E213" s="147" t="s">
        <v>1</v>
      </c>
      <c r="F213" s="148" t="s">
        <v>324</v>
      </c>
      <c r="H213" s="149">
        <v>38.61</v>
      </c>
      <c r="I213" s="150"/>
      <c r="L213" s="145"/>
      <c r="M213" s="151"/>
      <c r="T213" s="152"/>
      <c r="AT213" s="147" t="s">
        <v>135</v>
      </c>
      <c r="AU213" s="147" t="s">
        <v>87</v>
      </c>
      <c r="AV213" s="12" t="s">
        <v>87</v>
      </c>
      <c r="AW213" s="12" t="s">
        <v>33</v>
      </c>
      <c r="AX213" s="12" t="s">
        <v>77</v>
      </c>
      <c r="AY213" s="147" t="s">
        <v>127</v>
      </c>
    </row>
    <row r="214" spans="2:65" s="14" customFormat="1">
      <c r="B214" s="163"/>
      <c r="D214" s="146" t="s">
        <v>135</v>
      </c>
      <c r="E214" s="164" t="s">
        <v>1</v>
      </c>
      <c r="F214" s="165" t="s">
        <v>325</v>
      </c>
      <c r="H214" s="164" t="s">
        <v>1</v>
      </c>
      <c r="I214" s="166"/>
      <c r="L214" s="163"/>
      <c r="M214" s="167"/>
      <c r="T214" s="168"/>
      <c r="AT214" s="164" t="s">
        <v>135</v>
      </c>
      <c r="AU214" s="164" t="s">
        <v>87</v>
      </c>
      <c r="AV214" s="14" t="s">
        <v>85</v>
      </c>
      <c r="AW214" s="14" t="s">
        <v>33</v>
      </c>
      <c r="AX214" s="14" t="s">
        <v>77</v>
      </c>
      <c r="AY214" s="164" t="s">
        <v>127</v>
      </c>
    </row>
    <row r="215" spans="2:65" s="12" customFormat="1">
      <c r="B215" s="145"/>
      <c r="D215" s="146" t="s">
        <v>135</v>
      </c>
      <c r="E215" s="147" t="s">
        <v>1</v>
      </c>
      <c r="F215" s="148" t="s">
        <v>326</v>
      </c>
      <c r="H215" s="149">
        <v>15.7</v>
      </c>
      <c r="I215" s="150"/>
      <c r="L215" s="145"/>
      <c r="M215" s="151"/>
      <c r="T215" s="152"/>
      <c r="AT215" s="147" t="s">
        <v>135</v>
      </c>
      <c r="AU215" s="147" t="s">
        <v>87</v>
      </c>
      <c r="AV215" s="12" t="s">
        <v>87</v>
      </c>
      <c r="AW215" s="12" t="s">
        <v>33</v>
      </c>
      <c r="AX215" s="12" t="s">
        <v>77</v>
      </c>
      <c r="AY215" s="147" t="s">
        <v>127</v>
      </c>
    </row>
    <row r="216" spans="2:65" s="13" customFormat="1">
      <c r="B216" s="153"/>
      <c r="D216" s="146" t="s">
        <v>135</v>
      </c>
      <c r="E216" s="154" t="s">
        <v>1</v>
      </c>
      <c r="F216" s="155" t="s">
        <v>137</v>
      </c>
      <c r="H216" s="156">
        <v>54.31</v>
      </c>
      <c r="I216" s="157"/>
      <c r="L216" s="153"/>
      <c r="M216" s="158"/>
      <c r="T216" s="159"/>
      <c r="AT216" s="154" t="s">
        <v>135</v>
      </c>
      <c r="AU216" s="154" t="s">
        <v>87</v>
      </c>
      <c r="AV216" s="13" t="s">
        <v>134</v>
      </c>
      <c r="AW216" s="13" t="s">
        <v>33</v>
      </c>
      <c r="AX216" s="13" t="s">
        <v>85</v>
      </c>
      <c r="AY216" s="154" t="s">
        <v>127</v>
      </c>
    </row>
    <row r="217" spans="2:65" s="1" customFormat="1" ht="37.9" customHeight="1">
      <c r="B217" s="131"/>
      <c r="C217" s="132" t="s">
        <v>184</v>
      </c>
      <c r="D217" s="132" t="s">
        <v>129</v>
      </c>
      <c r="E217" s="133" t="s">
        <v>327</v>
      </c>
      <c r="F217" s="134" t="s">
        <v>328</v>
      </c>
      <c r="G217" s="135" t="s">
        <v>132</v>
      </c>
      <c r="H217" s="136">
        <v>31.184999999999999</v>
      </c>
      <c r="I217" s="137"/>
      <c r="J217" s="138">
        <f>ROUND(I217*H217,2)</f>
        <v>0</v>
      </c>
      <c r="K217" s="134" t="s">
        <v>133</v>
      </c>
      <c r="L217" s="31"/>
      <c r="M217" s="139" t="s">
        <v>1</v>
      </c>
      <c r="N217" s="140" t="s">
        <v>42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134</v>
      </c>
      <c r="AT217" s="143" t="s">
        <v>129</v>
      </c>
      <c r="AU217" s="143" t="s">
        <v>87</v>
      </c>
      <c r="AY217" s="16" t="s">
        <v>127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85</v>
      </c>
      <c r="BK217" s="144">
        <f>ROUND(I217*H217,2)</f>
        <v>0</v>
      </c>
      <c r="BL217" s="16" t="s">
        <v>134</v>
      </c>
      <c r="BM217" s="143" t="s">
        <v>329</v>
      </c>
    </row>
    <row r="218" spans="2:65" s="14" customFormat="1">
      <c r="B218" s="163"/>
      <c r="D218" s="146" t="s">
        <v>135</v>
      </c>
      <c r="E218" s="164" t="s">
        <v>1</v>
      </c>
      <c r="F218" s="165" t="s">
        <v>330</v>
      </c>
      <c r="H218" s="164" t="s">
        <v>1</v>
      </c>
      <c r="I218" s="166"/>
      <c r="L218" s="163"/>
      <c r="M218" s="167"/>
      <c r="T218" s="168"/>
      <c r="AT218" s="164" t="s">
        <v>135</v>
      </c>
      <c r="AU218" s="164" t="s">
        <v>87</v>
      </c>
      <c r="AV218" s="14" t="s">
        <v>85</v>
      </c>
      <c r="AW218" s="14" t="s">
        <v>33</v>
      </c>
      <c r="AX218" s="14" t="s">
        <v>77</v>
      </c>
      <c r="AY218" s="164" t="s">
        <v>127</v>
      </c>
    </row>
    <row r="219" spans="2:65" s="12" customFormat="1">
      <c r="B219" s="145"/>
      <c r="D219" s="146" t="s">
        <v>135</v>
      </c>
      <c r="E219" s="147" t="s">
        <v>1</v>
      </c>
      <c r="F219" s="148" t="s">
        <v>331</v>
      </c>
      <c r="H219" s="149">
        <v>31.184999999999999</v>
      </c>
      <c r="I219" s="150"/>
      <c r="L219" s="145"/>
      <c r="M219" s="151"/>
      <c r="T219" s="152"/>
      <c r="AT219" s="147" t="s">
        <v>135</v>
      </c>
      <c r="AU219" s="147" t="s">
        <v>87</v>
      </c>
      <c r="AV219" s="12" t="s">
        <v>87</v>
      </c>
      <c r="AW219" s="12" t="s">
        <v>33</v>
      </c>
      <c r="AX219" s="12" t="s">
        <v>77</v>
      </c>
      <c r="AY219" s="147" t="s">
        <v>127</v>
      </c>
    </row>
    <row r="220" spans="2:65" s="13" customFormat="1">
      <c r="B220" s="153"/>
      <c r="D220" s="146" t="s">
        <v>135</v>
      </c>
      <c r="E220" s="154" t="s">
        <v>1</v>
      </c>
      <c r="F220" s="155" t="s">
        <v>137</v>
      </c>
      <c r="H220" s="156">
        <v>31.184999999999999</v>
      </c>
      <c r="I220" s="157"/>
      <c r="L220" s="153"/>
      <c r="M220" s="158"/>
      <c r="T220" s="159"/>
      <c r="AT220" s="154" t="s">
        <v>135</v>
      </c>
      <c r="AU220" s="154" t="s">
        <v>87</v>
      </c>
      <c r="AV220" s="13" t="s">
        <v>134</v>
      </c>
      <c r="AW220" s="13" t="s">
        <v>33</v>
      </c>
      <c r="AX220" s="13" t="s">
        <v>85</v>
      </c>
      <c r="AY220" s="154" t="s">
        <v>127</v>
      </c>
    </row>
    <row r="221" spans="2:65" s="1" customFormat="1" ht="49.15" customHeight="1">
      <c r="B221" s="131"/>
      <c r="C221" s="132" t="s">
        <v>332</v>
      </c>
      <c r="D221" s="132" t="s">
        <v>129</v>
      </c>
      <c r="E221" s="133" t="s">
        <v>333</v>
      </c>
      <c r="F221" s="134" t="s">
        <v>334</v>
      </c>
      <c r="G221" s="135" t="s">
        <v>132</v>
      </c>
      <c r="H221" s="136">
        <v>1307.2</v>
      </c>
      <c r="I221" s="137"/>
      <c r="J221" s="138">
        <f>ROUND(I221*H221,2)</f>
        <v>0</v>
      </c>
      <c r="K221" s="134" t="s">
        <v>133</v>
      </c>
      <c r="L221" s="31"/>
      <c r="M221" s="139" t="s">
        <v>1</v>
      </c>
      <c r="N221" s="140" t="s">
        <v>42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134</v>
      </c>
      <c r="AT221" s="143" t="s">
        <v>129</v>
      </c>
      <c r="AU221" s="143" t="s">
        <v>87</v>
      </c>
      <c r="AY221" s="16" t="s">
        <v>127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85</v>
      </c>
      <c r="BK221" s="144">
        <f>ROUND(I221*H221,2)</f>
        <v>0</v>
      </c>
      <c r="BL221" s="16" t="s">
        <v>134</v>
      </c>
      <c r="BM221" s="143" t="s">
        <v>335</v>
      </c>
    </row>
    <row r="222" spans="2:65" s="12" customFormat="1">
      <c r="B222" s="145"/>
      <c r="D222" s="146" t="s">
        <v>135</v>
      </c>
      <c r="E222" s="147" t="s">
        <v>1</v>
      </c>
      <c r="F222" s="148" t="s">
        <v>336</v>
      </c>
      <c r="H222" s="149">
        <v>1307.2</v>
      </c>
      <c r="I222" s="150"/>
      <c r="L222" s="145"/>
      <c r="M222" s="151"/>
      <c r="T222" s="152"/>
      <c r="AT222" s="147" t="s">
        <v>135</v>
      </c>
      <c r="AU222" s="147" t="s">
        <v>87</v>
      </c>
      <c r="AV222" s="12" t="s">
        <v>87</v>
      </c>
      <c r="AW222" s="12" t="s">
        <v>33</v>
      </c>
      <c r="AX222" s="12" t="s">
        <v>77</v>
      </c>
      <c r="AY222" s="147" t="s">
        <v>127</v>
      </c>
    </row>
    <row r="223" spans="2:65" s="13" customFormat="1">
      <c r="B223" s="153"/>
      <c r="D223" s="146" t="s">
        <v>135</v>
      </c>
      <c r="E223" s="154" t="s">
        <v>1</v>
      </c>
      <c r="F223" s="155" t="s">
        <v>137</v>
      </c>
      <c r="H223" s="156">
        <v>1307.2</v>
      </c>
      <c r="I223" s="157"/>
      <c r="L223" s="153"/>
      <c r="M223" s="158"/>
      <c r="T223" s="159"/>
      <c r="AT223" s="154" t="s">
        <v>135</v>
      </c>
      <c r="AU223" s="154" t="s">
        <v>87</v>
      </c>
      <c r="AV223" s="13" t="s">
        <v>134</v>
      </c>
      <c r="AW223" s="13" t="s">
        <v>33</v>
      </c>
      <c r="AX223" s="13" t="s">
        <v>85</v>
      </c>
      <c r="AY223" s="154" t="s">
        <v>127</v>
      </c>
    </row>
    <row r="224" spans="2:65" s="1" customFormat="1" ht="24.2" customHeight="1">
      <c r="B224" s="131"/>
      <c r="C224" s="132" t="s">
        <v>188</v>
      </c>
      <c r="D224" s="132" t="s">
        <v>129</v>
      </c>
      <c r="E224" s="133" t="s">
        <v>337</v>
      </c>
      <c r="F224" s="134" t="s">
        <v>338</v>
      </c>
      <c r="G224" s="135" t="s">
        <v>236</v>
      </c>
      <c r="H224" s="136">
        <v>13.792</v>
      </c>
      <c r="I224" s="137"/>
      <c r="J224" s="138">
        <f>ROUND(I224*H224,2)</f>
        <v>0</v>
      </c>
      <c r="K224" s="134" t="s">
        <v>133</v>
      </c>
      <c r="L224" s="31"/>
      <c r="M224" s="139" t="s">
        <v>1</v>
      </c>
      <c r="N224" s="140" t="s">
        <v>42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134</v>
      </c>
      <c r="AT224" s="143" t="s">
        <v>129</v>
      </c>
      <c r="AU224" s="143" t="s">
        <v>87</v>
      </c>
      <c r="AY224" s="16" t="s">
        <v>127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6" t="s">
        <v>85</v>
      </c>
      <c r="BK224" s="144">
        <f>ROUND(I224*H224,2)</f>
        <v>0</v>
      </c>
      <c r="BL224" s="16" t="s">
        <v>134</v>
      </c>
      <c r="BM224" s="143" t="s">
        <v>339</v>
      </c>
    </row>
    <row r="225" spans="2:65" s="12" customFormat="1">
      <c r="B225" s="145"/>
      <c r="D225" s="146" t="s">
        <v>135</v>
      </c>
      <c r="E225" s="147" t="s">
        <v>1</v>
      </c>
      <c r="F225" s="148" t="s">
        <v>340</v>
      </c>
      <c r="H225" s="149">
        <v>13.792</v>
      </c>
      <c r="I225" s="150"/>
      <c r="L225" s="145"/>
      <c r="M225" s="151"/>
      <c r="T225" s="152"/>
      <c r="AT225" s="147" t="s">
        <v>135</v>
      </c>
      <c r="AU225" s="147" t="s">
        <v>87</v>
      </c>
      <c r="AV225" s="12" t="s">
        <v>87</v>
      </c>
      <c r="AW225" s="12" t="s">
        <v>33</v>
      </c>
      <c r="AX225" s="12" t="s">
        <v>77</v>
      </c>
      <c r="AY225" s="147" t="s">
        <v>127</v>
      </c>
    </row>
    <row r="226" spans="2:65" s="13" customFormat="1">
      <c r="B226" s="153"/>
      <c r="D226" s="146" t="s">
        <v>135</v>
      </c>
      <c r="E226" s="154" t="s">
        <v>1</v>
      </c>
      <c r="F226" s="155" t="s">
        <v>137</v>
      </c>
      <c r="H226" s="156">
        <v>13.792</v>
      </c>
      <c r="I226" s="157"/>
      <c r="L226" s="153"/>
      <c r="M226" s="158"/>
      <c r="T226" s="159"/>
      <c r="AT226" s="154" t="s">
        <v>135</v>
      </c>
      <c r="AU226" s="154" t="s">
        <v>87</v>
      </c>
      <c r="AV226" s="13" t="s">
        <v>134</v>
      </c>
      <c r="AW226" s="13" t="s">
        <v>33</v>
      </c>
      <c r="AX226" s="13" t="s">
        <v>85</v>
      </c>
      <c r="AY226" s="154" t="s">
        <v>127</v>
      </c>
    </row>
    <row r="227" spans="2:65" s="1" customFormat="1" ht="16.5" customHeight="1">
      <c r="B227" s="131"/>
      <c r="C227" s="169" t="s">
        <v>341</v>
      </c>
      <c r="D227" s="169" t="s">
        <v>251</v>
      </c>
      <c r="E227" s="170" t="s">
        <v>342</v>
      </c>
      <c r="F227" s="171" t="s">
        <v>343</v>
      </c>
      <c r="G227" s="172" t="s">
        <v>254</v>
      </c>
      <c r="H227" s="173">
        <v>27.584</v>
      </c>
      <c r="I227" s="174"/>
      <c r="J227" s="175">
        <f>ROUND(I227*H227,2)</f>
        <v>0</v>
      </c>
      <c r="K227" s="171" t="s">
        <v>133</v>
      </c>
      <c r="L227" s="176"/>
      <c r="M227" s="177" t="s">
        <v>1</v>
      </c>
      <c r="N227" s="178" t="s">
        <v>42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149</v>
      </c>
      <c r="AT227" s="143" t="s">
        <v>251</v>
      </c>
      <c r="AU227" s="143" t="s">
        <v>87</v>
      </c>
      <c r="AY227" s="16" t="s">
        <v>127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6" t="s">
        <v>85</v>
      </c>
      <c r="BK227" s="144">
        <f>ROUND(I227*H227,2)</f>
        <v>0</v>
      </c>
      <c r="BL227" s="16" t="s">
        <v>134</v>
      </c>
      <c r="BM227" s="143" t="s">
        <v>344</v>
      </c>
    </row>
    <row r="228" spans="2:65" s="12" customFormat="1">
      <c r="B228" s="145"/>
      <c r="D228" s="146" t="s">
        <v>135</v>
      </c>
      <c r="E228" s="147" t="s">
        <v>1</v>
      </c>
      <c r="F228" s="148" t="s">
        <v>345</v>
      </c>
      <c r="H228" s="149">
        <v>27.584</v>
      </c>
      <c r="I228" s="150"/>
      <c r="L228" s="145"/>
      <c r="M228" s="151"/>
      <c r="T228" s="152"/>
      <c r="AT228" s="147" t="s">
        <v>135</v>
      </c>
      <c r="AU228" s="147" t="s">
        <v>87</v>
      </c>
      <c r="AV228" s="12" t="s">
        <v>87</v>
      </c>
      <c r="AW228" s="12" t="s">
        <v>33</v>
      </c>
      <c r="AX228" s="12" t="s">
        <v>77</v>
      </c>
      <c r="AY228" s="147" t="s">
        <v>127</v>
      </c>
    </row>
    <row r="229" spans="2:65" s="13" customFormat="1">
      <c r="B229" s="153"/>
      <c r="D229" s="146" t="s">
        <v>135</v>
      </c>
      <c r="E229" s="154" t="s">
        <v>1</v>
      </c>
      <c r="F229" s="155" t="s">
        <v>137</v>
      </c>
      <c r="H229" s="156">
        <v>27.584</v>
      </c>
      <c r="I229" s="157"/>
      <c r="L229" s="153"/>
      <c r="M229" s="158"/>
      <c r="T229" s="159"/>
      <c r="AT229" s="154" t="s">
        <v>135</v>
      </c>
      <c r="AU229" s="154" t="s">
        <v>87</v>
      </c>
      <c r="AV229" s="13" t="s">
        <v>134</v>
      </c>
      <c r="AW229" s="13" t="s">
        <v>33</v>
      </c>
      <c r="AX229" s="13" t="s">
        <v>85</v>
      </c>
      <c r="AY229" s="154" t="s">
        <v>127</v>
      </c>
    </row>
    <row r="230" spans="2:65" s="1" customFormat="1" ht="24.2" customHeight="1">
      <c r="B230" s="131"/>
      <c r="C230" s="132" t="s">
        <v>191</v>
      </c>
      <c r="D230" s="132" t="s">
        <v>129</v>
      </c>
      <c r="E230" s="133" t="s">
        <v>346</v>
      </c>
      <c r="F230" s="134" t="s">
        <v>347</v>
      </c>
      <c r="G230" s="135" t="s">
        <v>132</v>
      </c>
      <c r="H230" s="136">
        <v>1307.2</v>
      </c>
      <c r="I230" s="137"/>
      <c r="J230" s="138">
        <f>ROUND(I230*H230,2)</f>
        <v>0</v>
      </c>
      <c r="K230" s="134" t="s">
        <v>133</v>
      </c>
      <c r="L230" s="31"/>
      <c r="M230" s="139" t="s">
        <v>1</v>
      </c>
      <c r="N230" s="140" t="s">
        <v>42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134</v>
      </c>
      <c r="AT230" s="143" t="s">
        <v>129</v>
      </c>
      <c r="AU230" s="143" t="s">
        <v>87</v>
      </c>
      <c r="AY230" s="16" t="s">
        <v>127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6" t="s">
        <v>85</v>
      </c>
      <c r="BK230" s="144">
        <f>ROUND(I230*H230,2)</f>
        <v>0</v>
      </c>
      <c r="BL230" s="16" t="s">
        <v>134</v>
      </c>
      <c r="BM230" s="143" t="s">
        <v>348</v>
      </c>
    </row>
    <row r="231" spans="2:65" s="12" customFormat="1">
      <c r="B231" s="145"/>
      <c r="D231" s="146" t="s">
        <v>135</v>
      </c>
      <c r="E231" s="147" t="s">
        <v>1</v>
      </c>
      <c r="F231" s="148" t="s">
        <v>315</v>
      </c>
      <c r="H231" s="149">
        <v>1307.2</v>
      </c>
      <c r="I231" s="150"/>
      <c r="L231" s="145"/>
      <c r="M231" s="151"/>
      <c r="T231" s="152"/>
      <c r="AT231" s="147" t="s">
        <v>135</v>
      </c>
      <c r="AU231" s="147" t="s">
        <v>87</v>
      </c>
      <c r="AV231" s="12" t="s">
        <v>87</v>
      </c>
      <c r="AW231" s="12" t="s">
        <v>33</v>
      </c>
      <c r="AX231" s="12" t="s">
        <v>77</v>
      </c>
      <c r="AY231" s="147" t="s">
        <v>127</v>
      </c>
    </row>
    <row r="232" spans="2:65" s="13" customFormat="1">
      <c r="B232" s="153"/>
      <c r="D232" s="146" t="s">
        <v>135</v>
      </c>
      <c r="E232" s="154" t="s">
        <v>1</v>
      </c>
      <c r="F232" s="155" t="s">
        <v>137</v>
      </c>
      <c r="H232" s="156">
        <v>1307.2</v>
      </c>
      <c r="I232" s="157"/>
      <c r="L232" s="153"/>
      <c r="M232" s="158"/>
      <c r="T232" s="159"/>
      <c r="AT232" s="154" t="s">
        <v>135</v>
      </c>
      <c r="AU232" s="154" t="s">
        <v>87</v>
      </c>
      <c r="AV232" s="13" t="s">
        <v>134</v>
      </c>
      <c r="AW232" s="13" t="s">
        <v>33</v>
      </c>
      <c r="AX232" s="13" t="s">
        <v>85</v>
      </c>
      <c r="AY232" s="154" t="s">
        <v>127</v>
      </c>
    </row>
    <row r="233" spans="2:65" s="1" customFormat="1" ht="24.2" customHeight="1">
      <c r="B233" s="131"/>
      <c r="C233" s="132" t="s">
        <v>349</v>
      </c>
      <c r="D233" s="132" t="s">
        <v>129</v>
      </c>
      <c r="E233" s="133" t="s">
        <v>350</v>
      </c>
      <c r="F233" s="134" t="s">
        <v>351</v>
      </c>
      <c r="G233" s="135" t="s">
        <v>132</v>
      </c>
      <c r="H233" s="136">
        <v>1462.9</v>
      </c>
      <c r="I233" s="137"/>
      <c r="J233" s="138">
        <f>ROUND(I233*H233,2)</f>
        <v>0</v>
      </c>
      <c r="K233" s="134" t="s">
        <v>133</v>
      </c>
      <c r="L233" s="31"/>
      <c r="M233" s="139" t="s">
        <v>1</v>
      </c>
      <c r="N233" s="140" t="s">
        <v>42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134</v>
      </c>
      <c r="AT233" s="143" t="s">
        <v>129</v>
      </c>
      <c r="AU233" s="143" t="s">
        <v>87</v>
      </c>
      <c r="AY233" s="16" t="s">
        <v>127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6" t="s">
        <v>85</v>
      </c>
      <c r="BK233" s="144">
        <f>ROUND(I233*H233,2)</f>
        <v>0</v>
      </c>
      <c r="BL233" s="16" t="s">
        <v>134</v>
      </c>
      <c r="BM233" s="143" t="s">
        <v>352</v>
      </c>
    </row>
    <row r="234" spans="2:65" s="12" customFormat="1">
      <c r="B234" s="145"/>
      <c r="D234" s="146" t="s">
        <v>135</v>
      </c>
      <c r="E234" s="147" t="s">
        <v>1</v>
      </c>
      <c r="F234" s="148" t="s">
        <v>315</v>
      </c>
      <c r="H234" s="149">
        <v>1307.2</v>
      </c>
      <c r="I234" s="150"/>
      <c r="L234" s="145"/>
      <c r="M234" s="151"/>
      <c r="T234" s="152"/>
      <c r="AT234" s="147" t="s">
        <v>135</v>
      </c>
      <c r="AU234" s="147" t="s">
        <v>87</v>
      </c>
      <c r="AV234" s="12" t="s">
        <v>87</v>
      </c>
      <c r="AW234" s="12" t="s">
        <v>33</v>
      </c>
      <c r="AX234" s="12" t="s">
        <v>77</v>
      </c>
      <c r="AY234" s="147" t="s">
        <v>127</v>
      </c>
    </row>
    <row r="235" spans="2:65" s="12" customFormat="1">
      <c r="B235" s="145"/>
      <c r="D235" s="146" t="s">
        <v>135</v>
      </c>
      <c r="E235" s="147" t="s">
        <v>1</v>
      </c>
      <c r="F235" s="148" t="s">
        <v>353</v>
      </c>
      <c r="H235" s="149">
        <v>155.69999999999999</v>
      </c>
      <c r="I235" s="150"/>
      <c r="L235" s="145"/>
      <c r="M235" s="151"/>
      <c r="T235" s="152"/>
      <c r="AT235" s="147" t="s">
        <v>135</v>
      </c>
      <c r="AU235" s="147" t="s">
        <v>87</v>
      </c>
      <c r="AV235" s="12" t="s">
        <v>87</v>
      </c>
      <c r="AW235" s="12" t="s">
        <v>33</v>
      </c>
      <c r="AX235" s="12" t="s">
        <v>77</v>
      </c>
      <c r="AY235" s="147" t="s">
        <v>127</v>
      </c>
    </row>
    <row r="236" spans="2:65" s="13" customFormat="1">
      <c r="B236" s="153"/>
      <c r="D236" s="146" t="s">
        <v>135</v>
      </c>
      <c r="E236" s="154" t="s">
        <v>1</v>
      </c>
      <c r="F236" s="155" t="s">
        <v>137</v>
      </c>
      <c r="H236" s="156">
        <v>1462.9</v>
      </c>
      <c r="I236" s="157"/>
      <c r="L236" s="153"/>
      <c r="M236" s="158"/>
      <c r="T236" s="159"/>
      <c r="AT236" s="154" t="s">
        <v>135</v>
      </c>
      <c r="AU236" s="154" t="s">
        <v>87</v>
      </c>
      <c r="AV236" s="13" t="s">
        <v>134</v>
      </c>
      <c r="AW236" s="13" t="s">
        <v>33</v>
      </c>
      <c r="AX236" s="13" t="s">
        <v>85</v>
      </c>
      <c r="AY236" s="154" t="s">
        <v>127</v>
      </c>
    </row>
    <row r="237" spans="2:65" s="1" customFormat="1" ht="49.15" customHeight="1">
      <c r="B237" s="131"/>
      <c r="C237" s="132" t="s">
        <v>195</v>
      </c>
      <c r="D237" s="132" t="s">
        <v>129</v>
      </c>
      <c r="E237" s="133" t="s">
        <v>354</v>
      </c>
      <c r="F237" s="134" t="s">
        <v>355</v>
      </c>
      <c r="G237" s="135" t="s">
        <v>132</v>
      </c>
      <c r="H237" s="136">
        <v>1462.9</v>
      </c>
      <c r="I237" s="137"/>
      <c r="J237" s="138">
        <f>ROUND(I237*H237,2)</f>
        <v>0</v>
      </c>
      <c r="K237" s="134" t="s">
        <v>133</v>
      </c>
      <c r="L237" s="31"/>
      <c r="M237" s="139" t="s">
        <v>1</v>
      </c>
      <c r="N237" s="140" t="s">
        <v>42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134</v>
      </c>
      <c r="AT237" s="143" t="s">
        <v>129</v>
      </c>
      <c r="AU237" s="143" t="s">
        <v>87</v>
      </c>
      <c r="AY237" s="16" t="s">
        <v>127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85</v>
      </c>
      <c r="BK237" s="144">
        <f>ROUND(I237*H237,2)</f>
        <v>0</v>
      </c>
      <c r="BL237" s="16" t="s">
        <v>134</v>
      </c>
      <c r="BM237" s="143" t="s">
        <v>356</v>
      </c>
    </row>
    <row r="238" spans="2:65" s="14" customFormat="1">
      <c r="B238" s="163"/>
      <c r="D238" s="146" t="s">
        <v>135</v>
      </c>
      <c r="E238" s="164" t="s">
        <v>1</v>
      </c>
      <c r="F238" s="165" t="s">
        <v>357</v>
      </c>
      <c r="H238" s="164" t="s">
        <v>1</v>
      </c>
      <c r="I238" s="166"/>
      <c r="L238" s="163"/>
      <c r="M238" s="167"/>
      <c r="T238" s="168"/>
      <c r="AT238" s="164" t="s">
        <v>135</v>
      </c>
      <c r="AU238" s="164" t="s">
        <v>87</v>
      </c>
      <c r="AV238" s="14" t="s">
        <v>85</v>
      </c>
      <c r="AW238" s="14" t="s">
        <v>33</v>
      </c>
      <c r="AX238" s="14" t="s">
        <v>77</v>
      </c>
      <c r="AY238" s="164" t="s">
        <v>127</v>
      </c>
    </row>
    <row r="239" spans="2:65" s="12" customFormat="1">
      <c r="B239" s="145"/>
      <c r="D239" s="146" t="s">
        <v>135</v>
      </c>
      <c r="E239" s="147" t="s">
        <v>1</v>
      </c>
      <c r="F239" s="148" t="s">
        <v>358</v>
      </c>
      <c r="H239" s="149">
        <v>1307.2</v>
      </c>
      <c r="I239" s="150"/>
      <c r="L239" s="145"/>
      <c r="M239" s="151"/>
      <c r="T239" s="152"/>
      <c r="AT239" s="147" t="s">
        <v>135</v>
      </c>
      <c r="AU239" s="147" t="s">
        <v>87</v>
      </c>
      <c r="AV239" s="12" t="s">
        <v>87</v>
      </c>
      <c r="AW239" s="12" t="s">
        <v>33</v>
      </c>
      <c r="AX239" s="12" t="s">
        <v>77</v>
      </c>
      <c r="AY239" s="147" t="s">
        <v>127</v>
      </c>
    </row>
    <row r="240" spans="2:65" s="14" customFormat="1">
      <c r="B240" s="163"/>
      <c r="D240" s="146" t="s">
        <v>135</v>
      </c>
      <c r="E240" s="164" t="s">
        <v>1</v>
      </c>
      <c r="F240" s="165" t="s">
        <v>359</v>
      </c>
      <c r="H240" s="164" t="s">
        <v>1</v>
      </c>
      <c r="I240" s="166"/>
      <c r="L240" s="163"/>
      <c r="M240" s="167"/>
      <c r="T240" s="168"/>
      <c r="AT240" s="164" t="s">
        <v>135</v>
      </c>
      <c r="AU240" s="164" t="s">
        <v>87</v>
      </c>
      <c r="AV240" s="14" t="s">
        <v>85</v>
      </c>
      <c r="AW240" s="14" t="s">
        <v>33</v>
      </c>
      <c r="AX240" s="14" t="s">
        <v>77</v>
      </c>
      <c r="AY240" s="164" t="s">
        <v>127</v>
      </c>
    </row>
    <row r="241" spans="2:65" s="12" customFormat="1">
      <c r="B241" s="145"/>
      <c r="D241" s="146" t="s">
        <v>135</v>
      </c>
      <c r="E241" s="147" t="s">
        <v>1</v>
      </c>
      <c r="F241" s="148" t="s">
        <v>360</v>
      </c>
      <c r="H241" s="149">
        <v>155.69999999999999</v>
      </c>
      <c r="I241" s="150"/>
      <c r="L241" s="145"/>
      <c r="M241" s="151"/>
      <c r="T241" s="152"/>
      <c r="AT241" s="147" t="s">
        <v>135</v>
      </c>
      <c r="AU241" s="147" t="s">
        <v>87</v>
      </c>
      <c r="AV241" s="12" t="s">
        <v>87</v>
      </c>
      <c r="AW241" s="12" t="s">
        <v>33</v>
      </c>
      <c r="AX241" s="12" t="s">
        <v>77</v>
      </c>
      <c r="AY241" s="147" t="s">
        <v>127</v>
      </c>
    </row>
    <row r="242" spans="2:65" s="13" customFormat="1">
      <c r="B242" s="153"/>
      <c r="D242" s="146" t="s">
        <v>135</v>
      </c>
      <c r="E242" s="154" t="s">
        <v>1</v>
      </c>
      <c r="F242" s="155" t="s">
        <v>137</v>
      </c>
      <c r="H242" s="156">
        <v>1462.9</v>
      </c>
      <c r="I242" s="157"/>
      <c r="L242" s="153"/>
      <c r="M242" s="158"/>
      <c r="T242" s="159"/>
      <c r="AT242" s="154" t="s">
        <v>135</v>
      </c>
      <c r="AU242" s="154" t="s">
        <v>87</v>
      </c>
      <c r="AV242" s="13" t="s">
        <v>134</v>
      </c>
      <c r="AW242" s="13" t="s">
        <v>33</v>
      </c>
      <c r="AX242" s="13" t="s">
        <v>85</v>
      </c>
      <c r="AY242" s="154" t="s">
        <v>127</v>
      </c>
    </row>
    <row r="243" spans="2:65" s="1" customFormat="1" ht="44.25" customHeight="1">
      <c r="B243" s="131"/>
      <c r="C243" s="132" t="s">
        <v>361</v>
      </c>
      <c r="D243" s="132" t="s">
        <v>129</v>
      </c>
      <c r="E243" s="133" t="s">
        <v>362</v>
      </c>
      <c r="F243" s="134" t="s">
        <v>363</v>
      </c>
      <c r="G243" s="135" t="s">
        <v>132</v>
      </c>
      <c r="H243" s="136">
        <v>29.7</v>
      </c>
      <c r="I243" s="137"/>
      <c r="J243" s="138">
        <f>ROUND(I243*H243,2)</f>
        <v>0</v>
      </c>
      <c r="K243" s="134" t="s">
        <v>133</v>
      </c>
      <c r="L243" s="31"/>
      <c r="M243" s="139" t="s">
        <v>1</v>
      </c>
      <c r="N243" s="140" t="s">
        <v>42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134</v>
      </c>
      <c r="AT243" s="143" t="s">
        <v>129</v>
      </c>
      <c r="AU243" s="143" t="s">
        <v>87</v>
      </c>
      <c r="AY243" s="16" t="s">
        <v>127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6" t="s">
        <v>85</v>
      </c>
      <c r="BK243" s="144">
        <f>ROUND(I243*H243,2)</f>
        <v>0</v>
      </c>
      <c r="BL243" s="16" t="s">
        <v>134</v>
      </c>
      <c r="BM243" s="143" t="s">
        <v>364</v>
      </c>
    </row>
    <row r="244" spans="2:65" s="12" customFormat="1">
      <c r="B244" s="145"/>
      <c r="D244" s="146" t="s">
        <v>135</v>
      </c>
      <c r="E244" s="147" t="s">
        <v>1</v>
      </c>
      <c r="F244" s="148" t="s">
        <v>365</v>
      </c>
      <c r="H244" s="149">
        <v>29.7</v>
      </c>
      <c r="I244" s="150"/>
      <c r="L244" s="145"/>
      <c r="M244" s="151"/>
      <c r="T244" s="152"/>
      <c r="AT244" s="147" t="s">
        <v>135</v>
      </c>
      <c r="AU244" s="147" t="s">
        <v>87</v>
      </c>
      <c r="AV244" s="12" t="s">
        <v>87</v>
      </c>
      <c r="AW244" s="12" t="s">
        <v>33</v>
      </c>
      <c r="AX244" s="12" t="s">
        <v>77</v>
      </c>
      <c r="AY244" s="147" t="s">
        <v>127</v>
      </c>
    </row>
    <row r="245" spans="2:65" s="13" customFormat="1">
      <c r="B245" s="153"/>
      <c r="D245" s="146" t="s">
        <v>135</v>
      </c>
      <c r="E245" s="154" t="s">
        <v>1</v>
      </c>
      <c r="F245" s="155" t="s">
        <v>137</v>
      </c>
      <c r="H245" s="156">
        <v>29.7</v>
      </c>
      <c r="I245" s="157"/>
      <c r="L245" s="153"/>
      <c r="M245" s="158"/>
      <c r="T245" s="159"/>
      <c r="AT245" s="154" t="s">
        <v>135</v>
      </c>
      <c r="AU245" s="154" t="s">
        <v>87</v>
      </c>
      <c r="AV245" s="13" t="s">
        <v>134</v>
      </c>
      <c r="AW245" s="13" t="s">
        <v>33</v>
      </c>
      <c r="AX245" s="13" t="s">
        <v>85</v>
      </c>
      <c r="AY245" s="154" t="s">
        <v>127</v>
      </c>
    </row>
    <row r="246" spans="2:65" s="1" customFormat="1" ht="76.349999999999994" customHeight="1">
      <c r="B246" s="131"/>
      <c r="C246" s="132" t="s">
        <v>199</v>
      </c>
      <c r="D246" s="132" t="s">
        <v>129</v>
      </c>
      <c r="E246" s="133" t="s">
        <v>366</v>
      </c>
      <c r="F246" s="134" t="s">
        <v>367</v>
      </c>
      <c r="G246" s="135" t="s">
        <v>132</v>
      </c>
      <c r="H246" s="136">
        <v>15.7</v>
      </c>
      <c r="I246" s="137"/>
      <c r="J246" s="138">
        <f>ROUND(I246*H246,2)</f>
        <v>0</v>
      </c>
      <c r="K246" s="134" t="s">
        <v>133</v>
      </c>
      <c r="L246" s="31"/>
      <c r="M246" s="139" t="s">
        <v>1</v>
      </c>
      <c r="N246" s="140" t="s">
        <v>42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134</v>
      </c>
      <c r="AT246" s="143" t="s">
        <v>129</v>
      </c>
      <c r="AU246" s="143" t="s">
        <v>87</v>
      </c>
      <c r="AY246" s="16" t="s">
        <v>127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6" t="s">
        <v>85</v>
      </c>
      <c r="BK246" s="144">
        <f>ROUND(I246*H246,2)</f>
        <v>0</v>
      </c>
      <c r="BL246" s="16" t="s">
        <v>134</v>
      </c>
      <c r="BM246" s="143" t="s">
        <v>368</v>
      </c>
    </row>
    <row r="247" spans="2:65" s="14" customFormat="1">
      <c r="B247" s="163"/>
      <c r="D247" s="146" t="s">
        <v>135</v>
      </c>
      <c r="E247" s="164" t="s">
        <v>1</v>
      </c>
      <c r="F247" s="165" t="s">
        <v>369</v>
      </c>
      <c r="H247" s="164" t="s">
        <v>1</v>
      </c>
      <c r="I247" s="166"/>
      <c r="L247" s="163"/>
      <c r="M247" s="167"/>
      <c r="T247" s="168"/>
      <c r="AT247" s="164" t="s">
        <v>135</v>
      </c>
      <c r="AU247" s="164" t="s">
        <v>87</v>
      </c>
      <c r="AV247" s="14" t="s">
        <v>85</v>
      </c>
      <c r="AW247" s="14" t="s">
        <v>33</v>
      </c>
      <c r="AX247" s="14" t="s">
        <v>77</v>
      </c>
      <c r="AY247" s="164" t="s">
        <v>127</v>
      </c>
    </row>
    <row r="248" spans="2:65" s="12" customFormat="1">
      <c r="B248" s="145"/>
      <c r="D248" s="146" t="s">
        <v>135</v>
      </c>
      <c r="E248" s="147" t="s">
        <v>1</v>
      </c>
      <c r="F248" s="148" t="s">
        <v>370</v>
      </c>
      <c r="H248" s="149">
        <v>15.7</v>
      </c>
      <c r="I248" s="150"/>
      <c r="L248" s="145"/>
      <c r="M248" s="151"/>
      <c r="T248" s="152"/>
      <c r="AT248" s="147" t="s">
        <v>135</v>
      </c>
      <c r="AU248" s="147" t="s">
        <v>87</v>
      </c>
      <c r="AV248" s="12" t="s">
        <v>87</v>
      </c>
      <c r="AW248" s="12" t="s">
        <v>33</v>
      </c>
      <c r="AX248" s="12" t="s">
        <v>77</v>
      </c>
      <c r="AY248" s="147" t="s">
        <v>127</v>
      </c>
    </row>
    <row r="249" spans="2:65" s="13" customFormat="1">
      <c r="B249" s="153"/>
      <c r="D249" s="146" t="s">
        <v>135</v>
      </c>
      <c r="E249" s="154" t="s">
        <v>1</v>
      </c>
      <c r="F249" s="155" t="s">
        <v>137</v>
      </c>
      <c r="H249" s="156">
        <v>15.7</v>
      </c>
      <c r="I249" s="157"/>
      <c r="L249" s="153"/>
      <c r="M249" s="158"/>
      <c r="T249" s="159"/>
      <c r="AT249" s="154" t="s">
        <v>135</v>
      </c>
      <c r="AU249" s="154" t="s">
        <v>87</v>
      </c>
      <c r="AV249" s="13" t="s">
        <v>134</v>
      </c>
      <c r="AW249" s="13" t="s">
        <v>33</v>
      </c>
      <c r="AX249" s="13" t="s">
        <v>85</v>
      </c>
      <c r="AY249" s="154" t="s">
        <v>127</v>
      </c>
    </row>
    <row r="250" spans="2:65" s="1" customFormat="1" ht="24.2" customHeight="1">
      <c r="B250" s="131"/>
      <c r="C250" s="169" t="s">
        <v>371</v>
      </c>
      <c r="D250" s="169" t="s">
        <v>251</v>
      </c>
      <c r="E250" s="170" t="s">
        <v>372</v>
      </c>
      <c r="F250" s="171" t="s">
        <v>373</v>
      </c>
      <c r="G250" s="172" t="s">
        <v>132</v>
      </c>
      <c r="H250" s="173">
        <v>16.013999999999999</v>
      </c>
      <c r="I250" s="174"/>
      <c r="J250" s="175">
        <f>ROUND(I250*H250,2)</f>
        <v>0</v>
      </c>
      <c r="K250" s="171" t="s">
        <v>133</v>
      </c>
      <c r="L250" s="176"/>
      <c r="M250" s="177" t="s">
        <v>1</v>
      </c>
      <c r="N250" s="178" t="s">
        <v>42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149</v>
      </c>
      <c r="AT250" s="143" t="s">
        <v>251</v>
      </c>
      <c r="AU250" s="143" t="s">
        <v>87</v>
      </c>
      <c r="AY250" s="16" t="s">
        <v>127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6" t="s">
        <v>85</v>
      </c>
      <c r="BK250" s="144">
        <f>ROUND(I250*H250,2)</f>
        <v>0</v>
      </c>
      <c r="BL250" s="16" t="s">
        <v>134</v>
      </c>
      <c r="BM250" s="143" t="s">
        <v>374</v>
      </c>
    </row>
    <row r="251" spans="2:65" s="11" customFormat="1" ht="22.9" customHeight="1">
      <c r="B251" s="119"/>
      <c r="D251" s="120" t="s">
        <v>76</v>
      </c>
      <c r="E251" s="129" t="s">
        <v>149</v>
      </c>
      <c r="F251" s="129" t="s">
        <v>375</v>
      </c>
      <c r="I251" s="122"/>
      <c r="J251" s="130">
        <f>BK251</f>
        <v>0</v>
      </c>
      <c r="L251" s="119"/>
      <c r="M251" s="124"/>
      <c r="P251" s="125">
        <f>SUM(P252:P260)</f>
        <v>0</v>
      </c>
      <c r="R251" s="125">
        <f>SUM(R252:R260)</f>
        <v>0</v>
      </c>
      <c r="T251" s="126">
        <f>SUM(T252:T260)</f>
        <v>0</v>
      </c>
      <c r="AR251" s="120" t="s">
        <v>85</v>
      </c>
      <c r="AT251" s="127" t="s">
        <v>76</v>
      </c>
      <c r="AU251" s="127" t="s">
        <v>85</v>
      </c>
      <c r="AY251" s="120" t="s">
        <v>127</v>
      </c>
      <c r="BK251" s="128">
        <f>SUM(BK252:BK260)</f>
        <v>0</v>
      </c>
    </row>
    <row r="252" spans="2:65" s="1" customFormat="1" ht="24.2" customHeight="1">
      <c r="B252" s="131"/>
      <c r="C252" s="132" t="s">
        <v>204</v>
      </c>
      <c r="D252" s="132" t="s">
        <v>129</v>
      </c>
      <c r="E252" s="133" t="s">
        <v>376</v>
      </c>
      <c r="F252" s="134" t="s">
        <v>377</v>
      </c>
      <c r="G252" s="135" t="s">
        <v>140</v>
      </c>
      <c r="H252" s="136">
        <v>9</v>
      </c>
      <c r="I252" s="137"/>
      <c r="J252" s="138">
        <f t="shared" ref="J252:J260" si="0">ROUND(I252*H252,2)</f>
        <v>0</v>
      </c>
      <c r="K252" s="134" t="s">
        <v>133</v>
      </c>
      <c r="L252" s="31"/>
      <c r="M252" s="139" t="s">
        <v>1</v>
      </c>
      <c r="N252" s="140" t="s">
        <v>42</v>
      </c>
      <c r="P252" s="141">
        <f t="shared" ref="P252:P260" si="1">O252*H252</f>
        <v>0</v>
      </c>
      <c r="Q252" s="141">
        <v>0</v>
      </c>
      <c r="R252" s="141">
        <f t="shared" ref="R252:R260" si="2">Q252*H252</f>
        <v>0</v>
      </c>
      <c r="S252" s="141">
        <v>0</v>
      </c>
      <c r="T252" s="142">
        <f t="shared" ref="T252:T260" si="3">S252*H252</f>
        <v>0</v>
      </c>
      <c r="AR252" s="143" t="s">
        <v>134</v>
      </c>
      <c r="AT252" s="143" t="s">
        <v>129</v>
      </c>
      <c r="AU252" s="143" t="s">
        <v>87</v>
      </c>
      <c r="AY252" s="16" t="s">
        <v>127</v>
      </c>
      <c r="BE252" s="144">
        <f t="shared" ref="BE252:BE260" si="4">IF(N252="základní",J252,0)</f>
        <v>0</v>
      </c>
      <c r="BF252" s="144">
        <f t="shared" ref="BF252:BF260" si="5">IF(N252="snížená",J252,0)</f>
        <v>0</v>
      </c>
      <c r="BG252" s="144">
        <f t="shared" ref="BG252:BG260" si="6">IF(N252="zákl. přenesená",J252,0)</f>
        <v>0</v>
      </c>
      <c r="BH252" s="144">
        <f t="shared" ref="BH252:BH260" si="7">IF(N252="sníž. přenesená",J252,0)</f>
        <v>0</v>
      </c>
      <c r="BI252" s="144">
        <f t="shared" ref="BI252:BI260" si="8">IF(N252="nulová",J252,0)</f>
        <v>0</v>
      </c>
      <c r="BJ252" s="16" t="s">
        <v>85</v>
      </c>
      <c r="BK252" s="144">
        <f t="shared" ref="BK252:BK260" si="9">ROUND(I252*H252,2)</f>
        <v>0</v>
      </c>
      <c r="BL252" s="16" t="s">
        <v>134</v>
      </c>
      <c r="BM252" s="143" t="s">
        <v>378</v>
      </c>
    </row>
    <row r="253" spans="2:65" s="1" customFormat="1" ht="24.2" customHeight="1">
      <c r="B253" s="131"/>
      <c r="C253" s="169" t="s">
        <v>379</v>
      </c>
      <c r="D253" s="169" t="s">
        <v>251</v>
      </c>
      <c r="E253" s="170" t="s">
        <v>380</v>
      </c>
      <c r="F253" s="171" t="s">
        <v>381</v>
      </c>
      <c r="G253" s="172" t="s">
        <v>140</v>
      </c>
      <c r="H253" s="173">
        <v>9</v>
      </c>
      <c r="I253" s="174"/>
      <c r="J253" s="175">
        <f t="shared" si="0"/>
        <v>0</v>
      </c>
      <c r="K253" s="171" t="s">
        <v>133</v>
      </c>
      <c r="L253" s="176"/>
      <c r="M253" s="177" t="s">
        <v>1</v>
      </c>
      <c r="N253" s="178" t="s">
        <v>42</v>
      </c>
      <c r="P253" s="141">
        <f t="shared" si="1"/>
        <v>0</v>
      </c>
      <c r="Q253" s="141">
        <v>0</v>
      </c>
      <c r="R253" s="141">
        <f t="shared" si="2"/>
        <v>0</v>
      </c>
      <c r="S253" s="141">
        <v>0</v>
      </c>
      <c r="T253" s="142">
        <f t="shared" si="3"/>
        <v>0</v>
      </c>
      <c r="AR253" s="143" t="s">
        <v>149</v>
      </c>
      <c r="AT253" s="143" t="s">
        <v>251</v>
      </c>
      <c r="AU253" s="143" t="s">
        <v>87</v>
      </c>
      <c r="AY253" s="16" t="s">
        <v>127</v>
      </c>
      <c r="BE253" s="144">
        <f t="shared" si="4"/>
        <v>0</v>
      </c>
      <c r="BF253" s="144">
        <f t="shared" si="5"/>
        <v>0</v>
      </c>
      <c r="BG253" s="144">
        <f t="shared" si="6"/>
        <v>0</v>
      </c>
      <c r="BH253" s="144">
        <f t="shared" si="7"/>
        <v>0</v>
      </c>
      <c r="BI253" s="144">
        <f t="shared" si="8"/>
        <v>0</v>
      </c>
      <c r="BJ253" s="16" t="s">
        <v>85</v>
      </c>
      <c r="BK253" s="144">
        <f t="shared" si="9"/>
        <v>0</v>
      </c>
      <c r="BL253" s="16" t="s">
        <v>134</v>
      </c>
      <c r="BM253" s="143" t="s">
        <v>382</v>
      </c>
    </row>
    <row r="254" spans="2:65" s="1" customFormat="1" ht="24.2" customHeight="1">
      <c r="B254" s="131"/>
      <c r="C254" s="132" t="s">
        <v>208</v>
      </c>
      <c r="D254" s="132" t="s">
        <v>129</v>
      </c>
      <c r="E254" s="133" t="s">
        <v>383</v>
      </c>
      <c r="F254" s="134" t="s">
        <v>384</v>
      </c>
      <c r="G254" s="135" t="s">
        <v>140</v>
      </c>
      <c r="H254" s="136">
        <v>9</v>
      </c>
      <c r="I254" s="137"/>
      <c r="J254" s="138">
        <f t="shared" si="0"/>
        <v>0</v>
      </c>
      <c r="K254" s="134" t="s">
        <v>133</v>
      </c>
      <c r="L254" s="31"/>
      <c r="M254" s="139" t="s">
        <v>1</v>
      </c>
      <c r="N254" s="140" t="s">
        <v>42</v>
      </c>
      <c r="P254" s="141">
        <f t="shared" si="1"/>
        <v>0</v>
      </c>
      <c r="Q254" s="141">
        <v>0</v>
      </c>
      <c r="R254" s="141">
        <f t="shared" si="2"/>
        <v>0</v>
      </c>
      <c r="S254" s="141">
        <v>0</v>
      </c>
      <c r="T254" s="142">
        <f t="shared" si="3"/>
        <v>0</v>
      </c>
      <c r="AR254" s="143" t="s">
        <v>134</v>
      </c>
      <c r="AT254" s="143" t="s">
        <v>129</v>
      </c>
      <c r="AU254" s="143" t="s">
        <v>87</v>
      </c>
      <c r="AY254" s="16" t="s">
        <v>127</v>
      </c>
      <c r="BE254" s="144">
        <f t="shared" si="4"/>
        <v>0</v>
      </c>
      <c r="BF254" s="144">
        <f t="shared" si="5"/>
        <v>0</v>
      </c>
      <c r="BG254" s="144">
        <f t="shared" si="6"/>
        <v>0</v>
      </c>
      <c r="BH254" s="144">
        <f t="shared" si="7"/>
        <v>0</v>
      </c>
      <c r="BI254" s="144">
        <f t="shared" si="8"/>
        <v>0</v>
      </c>
      <c r="BJ254" s="16" t="s">
        <v>85</v>
      </c>
      <c r="BK254" s="144">
        <f t="shared" si="9"/>
        <v>0</v>
      </c>
      <c r="BL254" s="16" t="s">
        <v>134</v>
      </c>
      <c r="BM254" s="143" t="s">
        <v>385</v>
      </c>
    </row>
    <row r="255" spans="2:65" s="1" customFormat="1" ht="21.75" customHeight="1">
      <c r="B255" s="131"/>
      <c r="C255" s="169" t="s">
        <v>386</v>
      </c>
      <c r="D255" s="169" t="s">
        <v>251</v>
      </c>
      <c r="E255" s="170" t="s">
        <v>387</v>
      </c>
      <c r="F255" s="171" t="s">
        <v>388</v>
      </c>
      <c r="G255" s="172" t="s">
        <v>140</v>
      </c>
      <c r="H255" s="173">
        <v>9</v>
      </c>
      <c r="I255" s="174"/>
      <c r="J255" s="175">
        <f t="shared" si="0"/>
        <v>0</v>
      </c>
      <c r="K255" s="171" t="s">
        <v>133</v>
      </c>
      <c r="L255" s="176"/>
      <c r="M255" s="177" t="s">
        <v>1</v>
      </c>
      <c r="N255" s="178" t="s">
        <v>42</v>
      </c>
      <c r="P255" s="141">
        <f t="shared" si="1"/>
        <v>0</v>
      </c>
      <c r="Q255" s="141">
        <v>0</v>
      </c>
      <c r="R255" s="141">
        <f t="shared" si="2"/>
        <v>0</v>
      </c>
      <c r="S255" s="141">
        <v>0</v>
      </c>
      <c r="T255" s="142">
        <f t="shared" si="3"/>
        <v>0</v>
      </c>
      <c r="AR255" s="143" t="s">
        <v>149</v>
      </c>
      <c r="AT255" s="143" t="s">
        <v>251</v>
      </c>
      <c r="AU255" s="143" t="s">
        <v>87</v>
      </c>
      <c r="AY255" s="16" t="s">
        <v>127</v>
      </c>
      <c r="BE255" s="144">
        <f t="shared" si="4"/>
        <v>0</v>
      </c>
      <c r="BF255" s="144">
        <f t="shared" si="5"/>
        <v>0</v>
      </c>
      <c r="BG255" s="144">
        <f t="shared" si="6"/>
        <v>0</v>
      </c>
      <c r="BH255" s="144">
        <f t="shared" si="7"/>
        <v>0</v>
      </c>
      <c r="BI255" s="144">
        <f t="shared" si="8"/>
        <v>0</v>
      </c>
      <c r="BJ255" s="16" t="s">
        <v>85</v>
      </c>
      <c r="BK255" s="144">
        <f t="shared" si="9"/>
        <v>0</v>
      </c>
      <c r="BL255" s="16" t="s">
        <v>134</v>
      </c>
      <c r="BM255" s="143" t="s">
        <v>389</v>
      </c>
    </row>
    <row r="256" spans="2:65" s="1" customFormat="1" ht="24.2" customHeight="1">
      <c r="B256" s="131"/>
      <c r="C256" s="132" t="s">
        <v>293</v>
      </c>
      <c r="D256" s="132" t="s">
        <v>129</v>
      </c>
      <c r="E256" s="133" t="s">
        <v>390</v>
      </c>
      <c r="F256" s="134" t="s">
        <v>391</v>
      </c>
      <c r="G256" s="135" t="s">
        <v>140</v>
      </c>
      <c r="H256" s="136">
        <v>9</v>
      </c>
      <c r="I256" s="137"/>
      <c r="J256" s="138">
        <f t="shared" si="0"/>
        <v>0</v>
      </c>
      <c r="K256" s="134" t="s">
        <v>133</v>
      </c>
      <c r="L256" s="31"/>
      <c r="M256" s="139" t="s">
        <v>1</v>
      </c>
      <c r="N256" s="140" t="s">
        <v>42</v>
      </c>
      <c r="P256" s="141">
        <f t="shared" si="1"/>
        <v>0</v>
      </c>
      <c r="Q256" s="141">
        <v>0</v>
      </c>
      <c r="R256" s="141">
        <f t="shared" si="2"/>
        <v>0</v>
      </c>
      <c r="S256" s="141">
        <v>0</v>
      </c>
      <c r="T256" s="142">
        <f t="shared" si="3"/>
        <v>0</v>
      </c>
      <c r="AR256" s="143" t="s">
        <v>134</v>
      </c>
      <c r="AT256" s="143" t="s">
        <v>129</v>
      </c>
      <c r="AU256" s="143" t="s">
        <v>87</v>
      </c>
      <c r="AY256" s="16" t="s">
        <v>127</v>
      </c>
      <c r="BE256" s="144">
        <f t="shared" si="4"/>
        <v>0</v>
      </c>
      <c r="BF256" s="144">
        <f t="shared" si="5"/>
        <v>0</v>
      </c>
      <c r="BG256" s="144">
        <f t="shared" si="6"/>
        <v>0</v>
      </c>
      <c r="BH256" s="144">
        <f t="shared" si="7"/>
        <v>0</v>
      </c>
      <c r="BI256" s="144">
        <f t="shared" si="8"/>
        <v>0</v>
      </c>
      <c r="BJ256" s="16" t="s">
        <v>85</v>
      </c>
      <c r="BK256" s="144">
        <f t="shared" si="9"/>
        <v>0</v>
      </c>
      <c r="BL256" s="16" t="s">
        <v>134</v>
      </c>
      <c r="BM256" s="143" t="s">
        <v>392</v>
      </c>
    </row>
    <row r="257" spans="2:65" s="1" customFormat="1" ht="24.2" customHeight="1">
      <c r="B257" s="131"/>
      <c r="C257" s="169" t="s">
        <v>393</v>
      </c>
      <c r="D257" s="169" t="s">
        <v>251</v>
      </c>
      <c r="E257" s="170" t="s">
        <v>394</v>
      </c>
      <c r="F257" s="171" t="s">
        <v>395</v>
      </c>
      <c r="G257" s="172" t="s">
        <v>140</v>
      </c>
      <c r="H257" s="173">
        <v>9</v>
      </c>
      <c r="I257" s="174"/>
      <c r="J257" s="175">
        <f t="shared" si="0"/>
        <v>0</v>
      </c>
      <c r="K257" s="171" t="s">
        <v>133</v>
      </c>
      <c r="L257" s="176"/>
      <c r="M257" s="177" t="s">
        <v>1</v>
      </c>
      <c r="N257" s="178" t="s">
        <v>42</v>
      </c>
      <c r="P257" s="141">
        <f t="shared" si="1"/>
        <v>0</v>
      </c>
      <c r="Q257" s="141">
        <v>0</v>
      </c>
      <c r="R257" s="141">
        <f t="shared" si="2"/>
        <v>0</v>
      </c>
      <c r="S257" s="141">
        <v>0</v>
      </c>
      <c r="T257" s="142">
        <f t="shared" si="3"/>
        <v>0</v>
      </c>
      <c r="AR257" s="143" t="s">
        <v>149</v>
      </c>
      <c r="AT257" s="143" t="s">
        <v>251</v>
      </c>
      <c r="AU257" s="143" t="s">
        <v>87</v>
      </c>
      <c r="AY257" s="16" t="s">
        <v>127</v>
      </c>
      <c r="BE257" s="144">
        <f t="shared" si="4"/>
        <v>0</v>
      </c>
      <c r="BF257" s="144">
        <f t="shared" si="5"/>
        <v>0</v>
      </c>
      <c r="BG257" s="144">
        <f t="shared" si="6"/>
        <v>0</v>
      </c>
      <c r="BH257" s="144">
        <f t="shared" si="7"/>
        <v>0</v>
      </c>
      <c r="BI257" s="144">
        <f t="shared" si="8"/>
        <v>0</v>
      </c>
      <c r="BJ257" s="16" t="s">
        <v>85</v>
      </c>
      <c r="BK257" s="144">
        <f t="shared" si="9"/>
        <v>0</v>
      </c>
      <c r="BL257" s="16" t="s">
        <v>134</v>
      </c>
      <c r="BM257" s="143" t="s">
        <v>396</v>
      </c>
    </row>
    <row r="258" spans="2:65" s="1" customFormat="1" ht="24.2" customHeight="1">
      <c r="B258" s="131"/>
      <c r="C258" s="132" t="s">
        <v>296</v>
      </c>
      <c r="D258" s="132" t="s">
        <v>129</v>
      </c>
      <c r="E258" s="133" t="s">
        <v>397</v>
      </c>
      <c r="F258" s="134" t="s">
        <v>398</v>
      </c>
      <c r="G258" s="135" t="s">
        <v>140</v>
      </c>
      <c r="H258" s="136">
        <v>9</v>
      </c>
      <c r="I258" s="137"/>
      <c r="J258" s="138">
        <f t="shared" si="0"/>
        <v>0</v>
      </c>
      <c r="K258" s="134" t="s">
        <v>133</v>
      </c>
      <c r="L258" s="31"/>
      <c r="M258" s="139" t="s">
        <v>1</v>
      </c>
      <c r="N258" s="140" t="s">
        <v>42</v>
      </c>
      <c r="P258" s="141">
        <f t="shared" si="1"/>
        <v>0</v>
      </c>
      <c r="Q258" s="141">
        <v>0</v>
      </c>
      <c r="R258" s="141">
        <f t="shared" si="2"/>
        <v>0</v>
      </c>
      <c r="S258" s="141">
        <v>0</v>
      </c>
      <c r="T258" s="142">
        <f t="shared" si="3"/>
        <v>0</v>
      </c>
      <c r="AR258" s="143" t="s">
        <v>134</v>
      </c>
      <c r="AT258" s="143" t="s">
        <v>129</v>
      </c>
      <c r="AU258" s="143" t="s">
        <v>87</v>
      </c>
      <c r="AY258" s="16" t="s">
        <v>127</v>
      </c>
      <c r="BE258" s="144">
        <f t="shared" si="4"/>
        <v>0</v>
      </c>
      <c r="BF258" s="144">
        <f t="shared" si="5"/>
        <v>0</v>
      </c>
      <c r="BG258" s="144">
        <f t="shared" si="6"/>
        <v>0</v>
      </c>
      <c r="BH258" s="144">
        <f t="shared" si="7"/>
        <v>0</v>
      </c>
      <c r="BI258" s="144">
        <f t="shared" si="8"/>
        <v>0</v>
      </c>
      <c r="BJ258" s="16" t="s">
        <v>85</v>
      </c>
      <c r="BK258" s="144">
        <f t="shared" si="9"/>
        <v>0</v>
      </c>
      <c r="BL258" s="16" t="s">
        <v>134</v>
      </c>
      <c r="BM258" s="143" t="s">
        <v>399</v>
      </c>
    </row>
    <row r="259" spans="2:65" s="1" customFormat="1" ht="16.5" customHeight="1">
      <c r="B259" s="131"/>
      <c r="C259" s="169" t="s">
        <v>400</v>
      </c>
      <c r="D259" s="169" t="s">
        <v>251</v>
      </c>
      <c r="E259" s="170" t="s">
        <v>401</v>
      </c>
      <c r="F259" s="171" t="s">
        <v>402</v>
      </c>
      <c r="G259" s="172" t="s">
        <v>140</v>
      </c>
      <c r="H259" s="173">
        <v>9</v>
      </c>
      <c r="I259" s="174"/>
      <c r="J259" s="175">
        <f t="shared" si="0"/>
        <v>0</v>
      </c>
      <c r="K259" s="171" t="s">
        <v>133</v>
      </c>
      <c r="L259" s="176"/>
      <c r="M259" s="177" t="s">
        <v>1</v>
      </c>
      <c r="N259" s="178" t="s">
        <v>42</v>
      </c>
      <c r="P259" s="141">
        <f t="shared" si="1"/>
        <v>0</v>
      </c>
      <c r="Q259" s="141">
        <v>0</v>
      </c>
      <c r="R259" s="141">
        <f t="shared" si="2"/>
        <v>0</v>
      </c>
      <c r="S259" s="141">
        <v>0</v>
      </c>
      <c r="T259" s="142">
        <f t="shared" si="3"/>
        <v>0</v>
      </c>
      <c r="AR259" s="143" t="s">
        <v>149</v>
      </c>
      <c r="AT259" s="143" t="s">
        <v>251</v>
      </c>
      <c r="AU259" s="143" t="s">
        <v>87</v>
      </c>
      <c r="AY259" s="16" t="s">
        <v>127</v>
      </c>
      <c r="BE259" s="144">
        <f t="shared" si="4"/>
        <v>0</v>
      </c>
      <c r="BF259" s="144">
        <f t="shared" si="5"/>
        <v>0</v>
      </c>
      <c r="BG259" s="144">
        <f t="shared" si="6"/>
        <v>0</v>
      </c>
      <c r="BH259" s="144">
        <f t="shared" si="7"/>
        <v>0</v>
      </c>
      <c r="BI259" s="144">
        <f t="shared" si="8"/>
        <v>0</v>
      </c>
      <c r="BJ259" s="16" t="s">
        <v>85</v>
      </c>
      <c r="BK259" s="144">
        <f t="shared" si="9"/>
        <v>0</v>
      </c>
      <c r="BL259" s="16" t="s">
        <v>134</v>
      </c>
      <c r="BM259" s="143" t="s">
        <v>403</v>
      </c>
    </row>
    <row r="260" spans="2:65" s="1" customFormat="1" ht="24.2" customHeight="1">
      <c r="B260" s="131"/>
      <c r="C260" s="169" t="s">
        <v>300</v>
      </c>
      <c r="D260" s="169" t="s">
        <v>251</v>
      </c>
      <c r="E260" s="170" t="s">
        <v>404</v>
      </c>
      <c r="F260" s="171" t="s">
        <v>405</v>
      </c>
      <c r="G260" s="172" t="s">
        <v>140</v>
      </c>
      <c r="H260" s="173">
        <v>9</v>
      </c>
      <c r="I260" s="174"/>
      <c r="J260" s="175">
        <f t="shared" si="0"/>
        <v>0</v>
      </c>
      <c r="K260" s="171" t="s">
        <v>133</v>
      </c>
      <c r="L260" s="176"/>
      <c r="M260" s="177" t="s">
        <v>1</v>
      </c>
      <c r="N260" s="178" t="s">
        <v>42</v>
      </c>
      <c r="P260" s="141">
        <f t="shared" si="1"/>
        <v>0</v>
      </c>
      <c r="Q260" s="141">
        <v>0</v>
      </c>
      <c r="R260" s="141">
        <f t="shared" si="2"/>
        <v>0</v>
      </c>
      <c r="S260" s="141">
        <v>0</v>
      </c>
      <c r="T260" s="142">
        <f t="shared" si="3"/>
        <v>0</v>
      </c>
      <c r="AR260" s="143" t="s">
        <v>149</v>
      </c>
      <c r="AT260" s="143" t="s">
        <v>251</v>
      </c>
      <c r="AU260" s="143" t="s">
        <v>87</v>
      </c>
      <c r="AY260" s="16" t="s">
        <v>127</v>
      </c>
      <c r="BE260" s="144">
        <f t="shared" si="4"/>
        <v>0</v>
      </c>
      <c r="BF260" s="144">
        <f t="shared" si="5"/>
        <v>0</v>
      </c>
      <c r="BG260" s="144">
        <f t="shared" si="6"/>
        <v>0</v>
      </c>
      <c r="BH260" s="144">
        <f t="shared" si="7"/>
        <v>0</v>
      </c>
      <c r="BI260" s="144">
        <f t="shared" si="8"/>
        <v>0</v>
      </c>
      <c r="BJ260" s="16" t="s">
        <v>85</v>
      </c>
      <c r="BK260" s="144">
        <f t="shared" si="9"/>
        <v>0</v>
      </c>
      <c r="BL260" s="16" t="s">
        <v>134</v>
      </c>
      <c r="BM260" s="143" t="s">
        <v>406</v>
      </c>
    </row>
    <row r="261" spans="2:65" s="11" customFormat="1" ht="22.9" customHeight="1">
      <c r="B261" s="119"/>
      <c r="D261" s="120" t="s">
        <v>76</v>
      </c>
      <c r="E261" s="129" t="s">
        <v>163</v>
      </c>
      <c r="F261" s="129" t="s">
        <v>407</v>
      </c>
      <c r="I261" s="122"/>
      <c r="J261" s="130">
        <f>BK261</f>
        <v>0</v>
      </c>
      <c r="L261" s="119"/>
      <c r="M261" s="124"/>
      <c r="P261" s="125">
        <f>SUM(P262:P347)</f>
        <v>0</v>
      </c>
      <c r="R261" s="125">
        <f>SUM(R262:R347)</f>
        <v>0</v>
      </c>
      <c r="T261" s="126">
        <f>SUM(T262:T347)</f>
        <v>0</v>
      </c>
      <c r="AR261" s="120" t="s">
        <v>85</v>
      </c>
      <c r="AT261" s="127" t="s">
        <v>76</v>
      </c>
      <c r="AU261" s="127" t="s">
        <v>85</v>
      </c>
      <c r="AY261" s="120" t="s">
        <v>127</v>
      </c>
      <c r="BK261" s="128">
        <f>SUM(BK262:BK347)</f>
        <v>0</v>
      </c>
    </row>
    <row r="262" spans="2:65" s="1" customFormat="1" ht="24.2" customHeight="1">
      <c r="B262" s="131"/>
      <c r="C262" s="132" t="s">
        <v>408</v>
      </c>
      <c r="D262" s="132" t="s">
        <v>129</v>
      </c>
      <c r="E262" s="133" t="s">
        <v>409</v>
      </c>
      <c r="F262" s="134" t="s">
        <v>410</v>
      </c>
      <c r="G262" s="135" t="s">
        <v>140</v>
      </c>
      <c r="H262" s="136">
        <v>23</v>
      </c>
      <c r="I262" s="137"/>
      <c r="J262" s="138">
        <f>ROUND(I262*H262,2)</f>
        <v>0</v>
      </c>
      <c r="K262" s="134" t="s">
        <v>133</v>
      </c>
      <c r="L262" s="31"/>
      <c r="M262" s="139" t="s">
        <v>1</v>
      </c>
      <c r="N262" s="140" t="s">
        <v>42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134</v>
      </c>
      <c r="AT262" s="143" t="s">
        <v>129</v>
      </c>
      <c r="AU262" s="143" t="s">
        <v>87</v>
      </c>
      <c r="AY262" s="16" t="s">
        <v>127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6" t="s">
        <v>85</v>
      </c>
      <c r="BK262" s="144">
        <f>ROUND(I262*H262,2)</f>
        <v>0</v>
      </c>
      <c r="BL262" s="16" t="s">
        <v>134</v>
      </c>
      <c r="BM262" s="143" t="s">
        <v>411</v>
      </c>
    </row>
    <row r="263" spans="2:65" s="12" customFormat="1">
      <c r="B263" s="145"/>
      <c r="D263" s="146" t="s">
        <v>135</v>
      </c>
      <c r="E263" s="147" t="s">
        <v>1</v>
      </c>
      <c r="F263" s="148" t="s">
        <v>412</v>
      </c>
      <c r="H263" s="149">
        <v>1</v>
      </c>
      <c r="I263" s="150"/>
      <c r="L263" s="145"/>
      <c r="M263" s="151"/>
      <c r="T263" s="152"/>
      <c r="AT263" s="147" t="s">
        <v>135</v>
      </c>
      <c r="AU263" s="147" t="s">
        <v>87</v>
      </c>
      <c r="AV263" s="12" t="s">
        <v>87</v>
      </c>
      <c r="AW263" s="12" t="s">
        <v>33</v>
      </c>
      <c r="AX263" s="12" t="s">
        <v>77</v>
      </c>
      <c r="AY263" s="147" t="s">
        <v>127</v>
      </c>
    </row>
    <row r="264" spans="2:65" s="12" customFormat="1">
      <c r="B264" s="145"/>
      <c r="D264" s="146" t="s">
        <v>135</v>
      </c>
      <c r="E264" s="147" t="s">
        <v>1</v>
      </c>
      <c r="F264" s="148" t="s">
        <v>413</v>
      </c>
      <c r="H264" s="149">
        <v>3</v>
      </c>
      <c r="I264" s="150"/>
      <c r="L264" s="145"/>
      <c r="M264" s="151"/>
      <c r="T264" s="152"/>
      <c r="AT264" s="147" t="s">
        <v>135</v>
      </c>
      <c r="AU264" s="147" t="s">
        <v>87</v>
      </c>
      <c r="AV264" s="12" t="s">
        <v>87</v>
      </c>
      <c r="AW264" s="12" t="s">
        <v>33</v>
      </c>
      <c r="AX264" s="12" t="s">
        <v>77</v>
      </c>
      <c r="AY264" s="147" t="s">
        <v>127</v>
      </c>
    </row>
    <row r="265" spans="2:65" s="12" customFormat="1">
      <c r="B265" s="145"/>
      <c r="D265" s="146" t="s">
        <v>135</v>
      </c>
      <c r="E265" s="147" t="s">
        <v>1</v>
      </c>
      <c r="F265" s="148" t="s">
        <v>414</v>
      </c>
      <c r="H265" s="149">
        <v>2</v>
      </c>
      <c r="I265" s="150"/>
      <c r="L265" s="145"/>
      <c r="M265" s="151"/>
      <c r="T265" s="152"/>
      <c r="AT265" s="147" t="s">
        <v>135</v>
      </c>
      <c r="AU265" s="147" t="s">
        <v>87</v>
      </c>
      <c r="AV265" s="12" t="s">
        <v>87</v>
      </c>
      <c r="AW265" s="12" t="s">
        <v>33</v>
      </c>
      <c r="AX265" s="12" t="s">
        <v>77</v>
      </c>
      <c r="AY265" s="147" t="s">
        <v>127</v>
      </c>
    </row>
    <row r="266" spans="2:65" s="12" customFormat="1">
      <c r="B266" s="145"/>
      <c r="D266" s="146" t="s">
        <v>135</v>
      </c>
      <c r="E266" s="147" t="s">
        <v>1</v>
      </c>
      <c r="F266" s="148" t="s">
        <v>415</v>
      </c>
      <c r="H266" s="149">
        <v>2</v>
      </c>
      <c r="I266" s="150"/>
      <c r="L266" s="145"/>
      <c r="M266" s="151"/>
      <c r="T266" s="152"/>
      <c r="AT266" s="147" t="s">
        <v>135</v>
      </c>
      <c r="AU266" s="147" t="s">
        <v>87</v>
      </c>
      <c r="AV266" s="12" t="s">
        <v>87</v>
      </c>
      <c r="AW266" s="12" t="s">
        <v>33</v>
      </c>
      <c r="AX266" s="12" t="s">
        <v>77</v>
      </c>
      <c r="AY266" s="147" t="s">
        <v>127</v>
      </c>
    </row>
    <row r="267" spans="2:65" s="12" customFormat="1">
      <c r="B267" s="145"/>
      <c r="D267" s="146" t="s">
        <v>135</v>
      </c>
      <c r="E267" s="147" t="s">
        <v>1</v>
      </c>
      <c r="F267" s="148" t="s">
        <v>416</v>
      </c>
      <c r="H267" s="149">
        <v>1</v>
      </c>
      <c r="I267" s="150"/>
      <c r="L267" s="145"/>
      <c r="M267" s="151"/>
      <c r="T267" s="152"/>
      <c r="AT267" s="147" t="s">
        <v>135</v>
      </c>
      <c r="AU267" s="147" t="s">
        <v>87</v>
      </c>
      <c r="AV267" s="12" t="s">
        <v>87</v>
      </c>
      <c r="AW267" s="12" t="s">
        <v>33</v>
      </c>
      <c r="AX267" s="12" t="s">
        <v>77</v>
      </c>
      <c r="AY267" s="147" t="s">
        <v>127</v>
      </c>
    </row>
    <row r="268" spans="2:65" s="12" customFormat="1">
      <c r="B268" s="145"/>
      <c r="D268" s="146" t="s">
        <v>135</v>
      </c>
      <c r="E268" s="147" t="s">
        <v>1</v>
      </c>
      <c r="F268" s="148" t="s">
        <v>417</v>
      </c>
      <c r="H268" s="149">
        <v>3</v>
      </c>
      <c r="I268" s="150"/>
      <c r="L268" s="145"/>
      <c r="M268" s="151"/>
      <c r="T268" s="152"/>
      <c r="AT268" s="147" t="s">
        <v>135</v>
      </c>
      <c r="AU268" s="147" t="s">
        <v>87</v>
      </c>
      <c r="AV268" s="12" t="s">
        <v>87</v>
      </c>
      <c r="AW268" s="12" t="s">
        <v>33</v>
      </c>
      <c r="AX268" s="12" t="s">
        <v>77</v>
      </c>
      <c r="AY268" s="147" t="s">
        <v>127</v>
      </c>
    </row>
    <row r="269" spans="2:65" s="12" customFormat="1">
      <c r="B269" s="145"/>
      <c r="D269" s="146" t="s">
        <v>135</v>
      </c>
      <c r="E269" s="147" t="s">
        <v>1</v>
      </c>
      <c r="F269" s="148" t="s">
        <v>418</v>
      </c>
      <c r="H269" s="149">
        <v>2</v>
      </c>
      <c r="I269" s="150"/>
      <c r="L269" s="145"/>
      <c r="M269" s="151"/>
      <c r="T269" s="152"/>
      <c r="AT269" s="147" t="s">
        <v>135</v>
      </c>
      <c r="AU269" s="147" t="s">
        <v>87</v>
      </c>
      <c r="AV269" s="12" t="s">
        <v>87</v>
      </c>
      <c r="AW269" s="12" t="s">
        <v>33</v>
      </c>
      <c r="AX269" s="12" t="s">
        <v>77</v>
      </c>
      <c r="AY269" s="147" t="s">
        <v>127</v>
      </c>
    </row>
    <row r="270" spans="2:65" s="12" customFormat="1">
      <c r="B270" s="145"/>
      <c r="D270" s="146" t="s">
        <v>135</v>
      </c>
      <c r="E270" s="147" t="s">
        <v>1</v>
      </c>
      <c r="F270" s="148" t="s">
        <v>419</v>
      </c>
      <c r="H270" s="149">
        <v>2</v>
      </c>
      <c r="I270" s="150"/>
      <c r="L270" s="145"/>
      <c r="M270" s="151"/>
      <c r="T270" s="152"/>
      <c r="AT270" s="147" t="s">
        <v>135</v>
      </c>
      <c r="AU270" s="147" t="s">
        <v>87</v>
      </c>
      <c r="AV270" s="12" t="s">
        <v>87</v>
      </c>
      <c r="AW270" s="12" t="s">
        <v>33</v>
      </c>
      <c r="AX270" s="12" t="s">
        <v>77</v>
      </c>
      <c r="AY270" s="147" t="s">
        <v>127</v>
      </c>
    </row>
    <row r="271" spans="2:65" s="12" customFormat="1">
      <c r="B271" s="145"/>
      <c r="D271" s="146" t="s">
        <v>135</v>
      </c>
      <c r="E271" s="147" t="s">
        <v>1</v>
      </c>
      <c r="F271" s="148" t="s">
        <v>420</v>
      </c>
      <c r="H271" s="149">
        <v>1</v>
      </c>
      <c r="I271" s="150"/>
      <c r="L271" s="145"/>
      <c r="M271" s="151"/>
      <c r="T271" s="152"/>
      <c r="AT271" s="147" t="s">
        <v>135</v>
      </c>
      <c r="AU271" s="147" t="s">
        <v>87</v>
      </c>
      <c r="AV271" s="12" t="s">
        <v>87</v>
      </c>
      <c r="AW271" s="12" t="s">
        <v>33</v>
      </c>
      <c r="AX271" s="12" t="s">
        <v>77</v>
      </c>
      <c r="AY271" s="147" t="s">
        <v>127</v>
      </c>
    </row>
    <row r="272" spans="2:65" s="12" customFormat="1">
      <c r="B272" s="145"/>
      <c r="D272" s="146" t="s">
        <v>135</v>
      </c>
      <c r="E272" s="147" t="s">
        <v>1</v>
      </c>
      <c r="F272" s="148" t="s">
        <v>421</v>
      </c>
      <c r="H272" s="149">
        <v>4</v>
      </c>
      <c r="I272" s="150"/>
      <c r="L272" s="145"/>
      <c r="M272" s="151"/>
      <c r="T272" s="152"/>
      <c r="AT272" s="147" t="s">
        <v>135</v>
      </c>
      <c r="AU272" s="147" t="s">
        <v>87</v>
      </c>
      <c r="AV272" s="12" t="s">
        <v>87</v>
      </c>
      <c r="AW272" s="12" t="s">
        <v>33</v>
      </c>
      <c r="AX272" s="12" t="s">
        <v>77</v>
      </c>
      <c r="AY272" s="147" t="s">
        <v>127</v>
      </c>
    </row>
    <row r="273" spans="2:65" s="12" customFormat="1">
      <c r="B273" s="145"/>
      <c r="D273" s="146" t="s">
        <v>135</v>
      </c>
      <c r="E273" s="147" t="s">
        <v>1</v>
      </c>
      <c r="F273" s="148" t="s">
        <v>422</v>
      </c>
      <c r="H273" s="149">
        <v>2</v>
      </c>
      <c r="I273" s="150"/>
      <c r="L273" s="145"/>
      <c r="M273" s="151"/>
      <c r="T273" s="152"/>
      <c r="AT273" s="147" t="s">
        <v>135</v>
      </c>
      <c r="AU273" s="147" t="s">
        <v>87</v>
      </c>
      <c r="AV273" s="12" t="s">
        <v>87</v>
      </c>
      <c r="AW273" s="12" t="s">
        <v>33</v>
      </c>
      <c r="AX273" s="12" t="s">
        <v>77</v>
      </c>
      <c r="AY273" s="147" t="s">
        <v>127</v>
      </c>
    </row>
    <row r="274" spans="2:65" s="13" customFormat="1">
      <c r="B274" s="153"/>
      <c r="D274" s="146" t="s">
        <v>135</v>
      </c>
      <c r="E274" s="154" t="s">
        <v>1</v>
      </c>
      <c r="F274" s="155" t="s">
        <v>137</v>
      </c>
      <c r="H274" s="156">
        <v>23</v>
      </c>
      <c r="I274" s="157"/>
      <c r="L274" s="153"/>
      <c r="M274" s="158"/>
      <c r="T274" s="159"/>
      <c r="AT274" s="154" t="s">
        <v>135</v>
      </c>
      <c r="AU274" s="154" t="s">
        <v>87</v>
      </c>
      <c r="AV274" s="13" t="s">
        <v>134</v>
      </c>
      <c r="AW274" s="13" t="s">
        <v>33</v>
      </c>
      <c r="AX274" s="13" t="s">
        <v>85</v>
      </c>
      <c r="AY274" s="154" t="s">
        <v>127</v>
      </c>
    </row>
    <row r="275" spans="2:65" s="1" customFormat="1" ht="24.2" customHeight="1">
      <c r="B275" s="131"/>
      <c r="C275" s="169" t="s">
        <v>304</v>
      </c>
      <c r="D275" s="169" t="s">
        <v>251</v>
      </c>
      <c r="E275" s="170" t="s">
        <v>423</v>
      </c>
      <c r="F275" s="171" t="s">
        <v>424</v>
      </c>
      <c r="G275" s="172" t="s">
        <v>140</v>
      </c>
      <c r="H275" s="173">
        <v>9</v>
      </c>
      <c r="I275" s="174"/>
      <c r="J275" s="175">
        <f>ROUND(I275*H275,2)</f>
        <v>0</v>
      </c>
      <c r="K275" s="171" t="s">
        <v>133</v>
      </c>
      <c r="L275" s="176"/>
      <c r="M275" s="177" t="s">
        <v>1</v>
      </c>
      <c r="N275" s="178" t="s">
        <v>42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149</v>
      </c>
      <c r="AT275" s="143" t="s">
        <v>251</v>
      </c>
      <c r="AU275" s="143" t="s">
        <v>87</v>
      </c>
      <c r="AY275" s="16" t="s">
        <v>127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6" t="s">
        <v>85</v>
      </c>
      <c r="BK275" s="144">
        <f>ROUND(I275*H275,2)</f>
        <v>0</v>
      </c>
      <c r="BL275" s="16" t="s">
        <v>134</v>
      </c>
      <c r="BM275" s="143" t="s">
        <v>425</v>
      </c>
    </row>
    <row r="276" spans="2:65" s="12" customFormat="1">
      <c r="B276" s="145"/>
      <c r="D276" s="146" t="s">
        <v>135</v>
      </c>
      <c r="E276" s="147" t="s">
        <v>1</v>
      </c>
      <c r="F276" s="148" t="s">
        <v>412</v>
      </c>
      <c r="H276" s="149">
        <v>1</v>
      </c>
      <c r="I276" s="150"/>
      <c r="L276" s="145"/>
      <c r="M276" s="151"/>
      <c r="T276" s="152"/>
      <c r="AT276" s="147" t="s">
        <v>135</v>
      </c>
      <c r="AU276" s="147" t="s">
        <v>87</v>
      </c>
      <c r="AV276" s="12" t="s">
        <v>87</v>
      </c>
      <c r="AW276" s="12" t="s">
        <v>33</v>
      </c>
      <c r="AX276" s="12" t="s">
        <v>77</v>
      </c>
      <c r="AY276" s="147" t="s">
        <v>127</v>
      </c>
    </row>
    <row r="277" spans="2:65" s="12" customFormat="1">
      <c r="B277" s="145"/>
      <c r="D277" s="146" t="s">
        <v>135</v>
      </c>
      <c r="E277" s="147" t="s">
        <v>1</v>
      </c>
      <c r="F277" s="148" t="s">
        <v>413</v>
      </c>
      <c r="H277" s="149">
        <v>3</v>
      </c>
      <c r="I277" s="150"/>
      <c r="L277" s="145"/>
      <c r="M277" s="151"/>
      <c r="T277" s="152"/>
      <c r="AT277" s="147" t="s">
        <v>135</v>
      </c>
      <c r="AU277" s="147" t="s">
        <v>87</v>
      </c>
      <c r="AV277" s="12" t="s">
        <v>87</v>
      </c>
      <c r="AW277" s="12" t="s">
        <v>33</v>
      </c>
      <c r="AX277" s="12" t="s">
        <v>77</v>
      </c>
      <c r="AY277" s="147" t="s">
        <v>127</v>
      </c>
    </row>
    <row r="278" spans="2:65" s="12" customFormat="1">
      <c r="B278" s="145"/>
      <c r="D278" s="146" t="s">
        <v>135</v>
      </c>
      <c r="E278" s="147" t="s">
        <v>1</v>
      </c>
      <c r="F278" s="148" t="s">
        <v>426</v>
      </c>
      <c r="H278" s="149">
        <v>2</v>
      </c>
      <c r="I278" s="150"/>
      <c r="L278" s="145"/>
      <c r="M278" s="151"/>
      <c r="T278" s="152"/>
      <c r="AT278" s="147" t="s">
        <v>135</v>
      </c>
      <c r="AU278" s="147" t="s">
        <v>87</v>
      </c>
      <c r="AV278" s="12" t="s">
        <v>87</v>
      </c>
      <c r="AW278" s="12" t="s">
        <v>33</v>
      </c>
      <c r="AX278" s="12" t="s">
        <v>77</v>
      </c>
      <c r="AY278" s="147" t="s">
        <v>127</v>
      </c>
    </row>
    <row r="279" spans="2:65" s="12" customFormat="1">
      <c r="B279" s="145"/>
      <c r="D279" s="146" t="s">
        <v>135</v>
      </c>
      <c r="E279" s="147" t="s">
        <v>1</v>
      </c>
      <c r="F279" s="148" t="s">
        <v>415</v>
      </c>
      <c r="H279" s="149">
        <v>2</v>
      </c>
      <c r="I279" s="150"/>
      <c r="L279" s="145"/>
      <c r="M279" s="151"/>
      <c r="T279" s="152"/>
      <c r="AT279" s="147" t="s">
        <v>135</v>
      </c>
      <c r="AU279" s="147" t="s">
        <v>87</v>
      </c>
      <c r="AV279" s="12" t="s">
        <v>87</v>
      </c>
      <c r="AW279" s="12" t="s">
        <v>33</v>
      </c>
      <c r="AX279" s="12" t="s">
        <v>77</v>
      </c>
      <c r="AY279" s="147" t="s">
        <v>127</v>
      </c>
    </row>
    <row r="280" spans="2:65" s="12" customFormat="1">
      <c r="B280" s="145"/>
      <c r="D280" s="146" t="s">
        <v>135</v>
      </c>
      <c r="E280" s="147" t="s">
        <v>1</v>
      </c>
      <c r="F280" s="148" t="s">
        <v>416</v>
      </c>
      <c r="H280" s="149">
        <v>1</v>
      </c>
      <c r="I280" s="150"/>
      <c r="L280" s="145"/>
      <c r="M280" s="151"/>
      <c r="T280" s="152"/>
      <c r="AT280" s="147" t="s">
        <v>135</v>
      </c>
      <c r="AU280" s="147" t="s">
        <v>87</v>
      </c>
      <c r="AV280" s="12" t="s">
        <v>87</v>
      </c>
      <c r="AW280" s="12" t="s">
        <v>33</v>
      </c>
      <c r="AX280" s="12" t="s">
        <v>77</v>
      </c>
      <c r="AY280" s="147" t="s">
        <v>127</v>
      </c>
    </row>
    <row r="281" spans="2:65" s="13" customFormat="1">
      <c r="B281" s="153"/>
      <c r="D281" s="146" t="s">
        <v>135</v>
      </c>
      <c r="E281" s="154" t="s">
        <v>1</v>
      </c>
      <c r="F281" s="155" t="s">
        <v>137</v>
      </c>
      <c r="H281" s="156">
        <v>9</v>
      </c>
      <c r="I281" s="157"/>
      <c r="L281" s="153"/>
      <c r="M281" s="158"/>
      <c r="T281" s="159"/>
      <c r="AT281" s="154" t="s">
        <v>135</v>
      </c>
      <c r="AU281" s="154" t="s">
        <v>87</v>
      </c>
      <c r="AV281" s="13" t="s">
        <v>134</v>
      </c>
      <c r="AW281" s="13" t="s">
        <v>33</v>
      </c>
      <c r="AX281" s="13" t="s">
        <v>85</v>
      </c>
      <c r="AY281" s="154" t="s">
        <v>127</v>
      </c>
    </row>
    <row r="282" spans="2:65" s="1" customFormat="1" ht="24.2" customHeight="1">
      <c r="B282" s="131"/>
      <c r="C282" s="169" t="s">
        <v>427</v>
      </c>
      <c r="D282" s="169" t="s">
        <v>251</v>
      </c>
      <c r="E282" s="170" t="s">
        <v>428</v>
      </c>
      <c r="F282" s="171" t="s">
        <v>429</v>
      </c>
      <c r="G282" s="172" t="s">
        <v>140</v>
      </c>
      <c r="H282" s="173">
        <v>3</v>
      </c>
      <c r="I282" s="174"/>
      <c r="J282" s="175">
        <f>ROUND(I282*H282,2)</f>
        <v>0</v>
      </c>
      <c r="K282" s="171" t="s">
        <v>133</v>
      </c>
      <c r="L282" s="176"/>
      <c r="M282" s="177" t="s">
        <v>1</v>
      </c>
      <c r="N282" s="178" t="s">
        <v>42</v>
      </c>
      <c r="P282" s="141">
        <f>O282*H282</f>
        <v>0</v>
      </c>
      <c r="Q282" s="141">
        <v>0</v>
      </c>
      <c r="R282" s="141">
        <f>Q282*H282</f>
        <v>0</v>
      </c>
      <c r="S282" s="141">
        <v>0</v>
      </c>
      <c r="T282" s="142">
        <f>S282*H282</f>
        <v>0</v>
      </c>
      <c r="AR282" s="143" t="s">
        <v>149</v>
      </c>
      <c r="AT282" s="143" t="s">
        <v>251</v>
      </c>
      <c r="AU282" s="143" t="s">
        <v>87</v>
      </c>
      <c r="AY282" s="16" t="s">
        <v>127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6" t="s">
        <v>85</v>
      </c>
      <c r="BK282" s="144">
        <f>ROUND(I282*H282,2)</f>
        <v>0</v>
      </c>
      <c r="BL282" s="16" t="s">
        <v>134</v>
      </c>
      <c r="BM282" s="143" t="s">
        <v>430</v>
      </c>
    </row>
    <row r="283" spans="2:65" s="12" customFormat="1">
      <c r="B283" s="145"/>
      <c r="D283" s="146" t="s">
        <v>135</v>
      </c>
      <c r="E283" s="147" t="s">
        <v>1</v>
      </c>
      <c r="F283" s="148" t="s">
        <v>417</v>
      </c>
      <c r="H283" s="149">
        <v>3</v>
      </c>
      <c r="I283" s="150"/>
      <c r="L283" s="145"/>
      <c r="M283" s="151"/>
      <c r="T283" s="152"/>
      <c r="AT283" s="147" t="s">
        <v>135</v>
      </c>
      <c r="AU283" s="147" t="s">
        <v>87</v>
      </c>
      <c r="AV283" s="12" t="s">
        <v>87</v>
      </c>
      <c r="AW283" s="12" t="s">
        <v>33</v>
      </c>
      <c r="AX283" s="12" t="s">
        <v>77</v>
      </c>
      <c r="AY283" s="147" t="s">
        <v>127</v>
      </c>
    </row>
    <row r="284" spans="2:65" s="13" customFormat="1">
      <c r="B284" s="153"/>
      <c r="D284" s="146" t="s">
        <v>135</v>
      </c>
      <c r="E284" s="154" t="s">
        <v>1</v>
      </c>
      <c r="F284" s="155" t="s">
        <v>137</v>
      </c>
      <c r="H284" s="156">
        <v>3</v>
      </c>
      <c r="I284" s="157"/>
      <c r="L284" s="153"/>
      <c r="M284" s="158"/>
      <c r="T284" s="159"/>
      <c r="AT284" s="154" t="s">
        <v>135</v>
      </c>
      <c r="AU284" s="154" t="s">
        <v>87</v>
      </c>
      <c r="AV284" s="13" t="s">
        <v>134</v>
      </c>
      <c r="AW284" s="13" t="s">
        <v>33</v>
      </c>
      <c r="AX284" s="13" t="s">
        <v>85</v>
      </c>
      <c r="AY284" s="154" t="s">
        <v>127</v>
      </c>
    </row>
    <row r="285" spans="2:65" s="1" customFormat="1" ht="24.2" customHeight="1">
      <c r="B285" s="131"/>
      <c r="C285" s="169" t="s">
        <v>309</v>
      </c>
      <c r="D285" s="169" t="s">
        <v>251</v>
      </c>
      <c r="E285" s="170" t="s">
        <v>431</v>
      </c>
      <c r="F285" s="171" t="s">
        <v>432</v>
      </c>
      <c r="G285" s="172" t="s">
        <v>140</v>
      </c>
      <c r="H285" s="173">
        <v>4</v>
      </c>
      <c r="I285" s="174"/>
      <c r="J285" s="175">
        <f>ROUND(I285*H285,2)</f>
        <v>0</v>
      </c>
      <c r="K285" s="171" t="s">
        <v>133</v>
      </c>
      <c r="L285" s="176"/>
      <c r="M285" s="177" t="s">
        <v>1</v>
      </c>
      <c r="N285" s="178" t="s">
        <v>42</v>
      </c>
      <c r="P285" s="141">
        <f>O285*H285</f>
        <v>0</v>
      </c>
      <c r="Q285" s="141">
        <v>0</v>
      </c>
      <c r="R285" s="141">
        <f>Q285*H285</f>
        <v>0</v>
      </c>
      <c r="S285" s="141">
        <v>0</v>
      </c>
      <c r="T285" s="142">
        <f>S285*H285</f>
        <v>0</v>
      </c>
      <c r="AR285" s="143" t="s">
        <v>149</v>
      </c>
      <c r="AT285" s="143" t="s">
        <v>251</v>
      </c>
      <c r="AU285" s="143" t="s">
        <v>87</v>
      </c>
      <c r="AY285" s="16" t="s">
        <v>127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6" t="s">
        <v>85</v>
      </c>
      <c r="BK285" s="144">
        <f>ROUND(I285*H285,2)</f>
        <v>0</v>
      </c>
      <c r="BL285" s="16" t="s">
        <v>134</v>
      </c>
      <c r="BM285" s="143" t="s">
        <v>433</v>
      </c>
    </row>
    <row r="286" spans="2:65" s="12" customFormat="1">
      <c r="B286" s="145"/>
      <c r="D286" s="146" t="s">
        <v>135</v>
      </c>
      <c r="E286" s="147" t="s">
        <v>1</v>
      </c>
      <c r="F286" s="148" t="s">
        <v>418</v>
      </c>
      <c r="H286" s="149">
        <v>2</v>
      </c>
      <c r="I286" s="150"/>
      <c r="L286" s="145"/>
      <c r="M286" s="151"/>
      <c r="T286" s="152"/>
      <c r="AT286" s="147" t="s">
        <v>135</v>
      </c>
      <c r="AU286" s="147" t="s">
        <v>87</v>
      </c>
      <c r="AV286" s="12" t="s">
        <v>87</v>
      </c>
      <c r="AW286" s="12" t="s">
        <v>33</v>
      </c>
      <c r="AX286" s="12" t="s">
        <v>77</v>
      </c>
      <c r="AY286" s="147" t="s">
        <v>127</v>
      </c>
    </row>
    <row r="287" spans="2:65" s="12" customFormat="1">
      <c r="B287" s="145"/>
      <c r="D287" s="146" t="s">
        <v>135</v>
      </c>
      <c r="E287" s="147" t="s">
        <v>1</v>
      </c>
      <c r="F287" s="148" t="s">
        <v>419</v>
      </c>
      <c r="H287" s="149">
        <v>2</v>
      </c>
      <c r="I287" s="150"/>
      <c r="L287" s="145"/>
      <c r="M287" s="151"/>
      <c r="T287" s="152"/>
      <c r="AT287" s="147" t="s">
        <v>135</v>
      </c>
      <c r="AU287" s="147" t="s">
        <v>87</v>
      </c>
      <c r="AV287" s="12" t="s">
        <v>87</v>
      </c>
      <c r="AW287" s="12" t="s">
        <v>33</v>
      </c>
      <c r="AX287" s="12" t="s">
        <v>77</v>
      </c>
      <c r="AY287" s="147" t="s">
        <v>127</v>
      </c>
    </row>
    <row r="288" spans="2:65" s="13" customFormat="1">
      <c r="B288" s="153"/>
      <c r="D288" s="146" t="s">
        <v>135</v>
      </c>
      <c r="E288" s="154" t="s">
        <v>1</v>
      </c>
      <c r="F288" s="155" t="s">
        <v>137</v>
      </c>
      <c r="H288" s="156">
        <v>4</v>
      </c>
      <c r="I288" s="157"/>
      <c r="L288" s="153"/>
      <c r="M288" s="158"/>
      <c r="T288" s="159"/>
      <c r="AT288" s="154" t="s">
        <v>135</v>
      </c>
      <c r="AU288" s="154" t="s">
        <v>87</v>
      </c>
      <c r="AV288" s="13" t="s">
        <v>134</v>
      </c>
      <c r="AW288" s="13" t="s">
        <v>33</v>
      </c>
      <c r="AX288" s="13" t="s">
        <v>85</v>
      </c>
      <c r="AY288" s="154" t="s">
        <v>127</v>
      </c>
    </row>
    <row r="289" spans="2:65" s="1" customFormat="1" ht="16.5" customHeight="1">
      <c r="B289" s="131"/>
      <c r="C289" s="169" t="s">
        <v>434</v>
      </c>
      <c r="D289" s="169" t="s">
        <v>251</v>
      </c>
      <c r="E289" s="170" t="s">
        <v>435</v>
      </c>
      <c r="F289" s="171" t="s">
        <v>436</v>
      </c>
      <c r="G289" s="172" t="s">
        <v>140</v>
      </c>
      <c r="H289" s="173">
        <v>1</v>
      </c>
      <c r="I289" s="174"/>
      <c r="J289" s="175">
        <f>ROUND(I289*H289,2)</f>
        <v>0</v>
      </c>
      <c r="K289" s="171" t="s">
        <v>1</v>
      </c>
      <c r="L289" s="176"/>
      <c r="M289" s="177" t="s">
        <v>1</v>
      </c>
      <c r="N289" s="178" t="s">
        <v>42</v>
      </c>
      <c r="P289" s="141">
        <f>O289*H289</f>
        <v>0</v>
      </c>
      <c r="Q289" s="141">
        <v>0</v>
      </c>
      <c r="R289" s="141">
        <f>Q289*H289</f>
        <v>0</v>
      </c>
      <c r="S289" s="141">
        <v>0</v>
      </c>
      <c r="T289" s="142">
        <f>S289*H289</f>
        <v>0</v>
      </c>
      <c r="AR289" s="143" t="s">
        <v>149</v>
      </c>
      <c r="AT289" s="143" t="s">
        <v>251</v>
      </c>
      <c r="AU289" s="143" t="s">
        <v>87</v>
      </c>
      <c r="AY289" s="16" t="s">
        <v>127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6" t="s">
        <v>85</v>
      </c>
      <c r="BK289" s="144">
        <f>ROUND(I289*H289,2)</f>
        <v>0</v>
      </c>
      <c r="BL289" s="16" t="s">
        <v>134</v>
      </c>
      <c r="BM289" s="143" t="s">
        <v>437</v>
      </c>
    </row>
    <row r="290" spans="2:65" s="12" customFormat="1">
      <c r="B290" s="145"/>
      <c r="D290" s="146" t="s">
        <v>135</v>
      </c>
      <c r="E290" s="147" t="s">
        <v>1</v>
      </c>
      <c r="F290" s="148" t="s">
        <v>438</v>
      </c>
      <c r="H290" s="149">
        <v>1</v>
      </c>
      <c r="I290" s="150"/>
      <c r="L290" s="145"/>
      <c r="M290" s="151"/>
      <c r="T290" s="152"/>
      <c r="AT290" s="147" t="s">
        <v>135</v>
      </c>
      <c r="AU290" s="147" t="s">
        <v>87</v>
      </c>
      <c r="AV290" s="12" t="s">
        <v>87</v>
      </c>
      <c r="AW290" s="12" t="s">
        <v>33</v>
      </c>
      <c r="AX290" s="12" t="s">
        <v>77</v>
      </c>
      <c r="AY290" s="147" t="s">
        <v>127</v>
      </c>
    </row>
    <row r="291" spans="2:65" s="13" customFormat="1">
      <c r="B291" s="153"/>
      <c r="D291" s="146" t="s">
        <v>135</v>
      </c>
      <c r="E291" s="154" t="s">
        <v>1</v>
      </c>
      <c r="F291" s="155" t="s">
        <v>137</v>
      </c>
      <c r="H291" s="156">
        <v>1</v>
      </c>
      <c r="I291" s="157"/>
      <c r="L291" s="153"/>
      <c r="M291" s="158"/>
      <c r="T291" s="159"/>
      <c r="AT291" s="154" t="s">
        <v>135</v>
      </c>
      <c r="AU291" s="154" t="s">
        <v>87</v>
      </c>
      <c r="AV291" s="13" t="s">
        <v>134</v>
      </c>
      <c r="AW291" s="13" t="s">
        <v>33</v>
      </c>
      <c r="AX291" s="13" t="s">
        <v>85</v>
      </c>
      <c r="AY291" s="154" t="s">
        <v>127</v>
      </c>
    </row>
    <row r="292" spans="2:65" s="1" customFormat="1" ht="24.2" customHeight="1">
      <c r="B292" s="131"/>
      <c r="C292" s="169" t="s">
        <v>313</v>
      </c>
      <c r="D292" s="169" t="s">
        <v>251</v>
      </c>
      <c r="E292" s="170" t="s">
        <v>439</v>
      </c>
      <c r="F292" s="171" t="s">
        <v>440</v>
      </c>
      <c r="G292" s="172" t="s">
        <v>140</v>
      </c>
      <c r="H292" s="173">
        <v>2</v>
      </c>
      <c r="I292" s="174"/>
      <c r="J292" s="175">
        <f>ROUND(I292*H292,2)</f>
        <v>0</v>
      </c>
      <c r="K292" s="171" t="s">
        <v>133</v>
      </c>
      <c r="L292" s="176"/>
      <c r="M292" s="177" t="s">
        <v>1</v>
      </c>
      <c r="N292" s="178" t="s">
        <v>42</v>
      </c>
      <c r="P292" s="141">
        <f>O292*H292</f>
        <v>0</v>
      </c>
      <c r="Q292" s="141">
        <v>0</v>
      </c>
      <c r="R292" s="141">
        <f>Q292*H292</f>
        <v>0</v>
      </c>
      <c r="S292" s="141">
        <v>0</v>
      </c>
      <c r="T292" s="142">
        <f>S292*H292</f>
        <v>0</v>
      </c>
      <c r="AR292" s="143" t="s">
        <v>149</v>
      </c>
      <c r="AT292" s="143" t="s">
        <v>251</v>
      </c>
      <c r="AU292" s="143" t="s">
        <v>87</v>
      </c>
      <c r="AY292" s="16" t="s">
        <v>127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6" t="s">
        <v>85</v>
      </c>
      <c r="BK292" s="144">
        <f>ROUND(I292*H292,2)</f>
        <v>0</v>
      </c>
      <c r="BL292" s="16" t="s">
        <v>134</v>
      </c>
      <c r="BM292" s="143" t="s">
        <v>441</v>
      </c>
    </row>
    <row r="293" spans="2:65" s="12" customFormat="1">
      <c r="B293" s="145"/>
      <c r="D293" s="146" t="s">
        <v>135</v>
      </c>
      <c r="E293" s="147" t="s">
        <v>1</v>
      </c>
      <c r="F293" s="148" t="s">
        <v>422</v>
      </c>
      <c r="H293" s="149">
        <v>2</v>
      </c>
      <c r="I293" s="150"/>
      <c r="L293" s="145"/>
      <c r="M293" s="151"/>
      <c r="T293" s="152"/>
      <c r="AT293" s="147" t="s">
        <v>135</v>
      </c>
      <c r="AU293" s="147" t="s">
        <v>87</v>
      </c>
      <c r="AV293" s="12" t="s">
        <v>87</v>
      </c>
      <c r="AW293" s="12" t="s">
        <v>33</v>
      </c>
      <c r="AX293" s="12" t="s">
        <v>77</v>
      </c>
      <c r="AY293" s="147" t="s">
        <v>127</v>
      </c>
    </row>
    <row r="294" spans="2:65" s="13" customFormat="1">
      <c r="B294" s="153"/>
      <c r="D294" s="146" t="s">
        <v>135</v>
      </c>
      <c r="E294" s="154" t="s">
        <v>1</v>
      </c>
      <c r="F294" s="155" t="s">
        <v>137</v>
      </c>
      <c r="H294" s="156">
        <v>2</v>
      </c>
      <c r="I294" s="157"/>
      <c r="L294" s="153"/>
      <c r="M294" s="158"/>
      <c r="T294" s="159"/>
      <c r="AT294" s="154" t="s">
        <v>135</v>
      </c>
      <c r="AU294" s="154" t="s">
        <v>87</v>
      </c>
      <c r="AV294" s="13" t="s">
        <v>134</v>
      </c>
      <c r="AW294" s="13" t="s">
        <v>33</v>
      </c>
      <c r="AX294" s="13" t="s">
        <v>85</v>
      </c>
      <c r="AY294" s="154" t="s">
        <v>127</v>
      </c>
    </row>
    <row r="295" spans="2:65" s="1" customFormat="1" ht="16.5" customHeight="1">
      <c r="B295" s="131"/>
      <c r="C295" s="169" t="s">
        <v>442</v>
      </c>
      <c r="D295" s="169" t="s">
        <v>251</v>
      </c>
      <c r="E295" s="170" t="s">
        <v>443</v>
      </c>
      <c r="F295" s="171" t="s">
        <v>444</v>
      </c>
      <c r="G295" s="172" t="s">
        <v>140</v>
      </c>
      <c r="H295" s="173">
        <v>4</v>
      </c>
      <c r="I295" s="174"/>
      <c r="J295" s="175">
        <f>ROUND(I295*H295,2)</f>
        <v>0</v>
      </c>
      <c r="K295" s="171" t="s">
        <v>133</v>
      </c>
      <c r="L295" s="176"/>
      <c r="M295" s="177" t="s">
        <v>1</v>
      </c>
      <c r="N295" s="178" t="s">
        <v>42</v>
      </c>
      <c r="P295" s="141">
        <f>O295*H295</f>
        <v>0</v>
      </c>
      <c r="Q295" s="141">
        <v>0</v>
      </c>
      <c r="R295" s="141">
        <f>Q295*H295</f>
        <v>0</v>
      </c>
      <c r="S295" s="141">
        <v>0</v>
      </c>
      <c r="T295" s="142">
        <f>S295*H295</f>
        <v>0</v>
      </c>
      <c r="AR295" s="143" t="s">
        <v>149</v>
      </c>
      <c r="AT295" s="143" t="s">
        <v>251</v>
      </c>
      <c r="AU295" s="143" t="s">
        <v>87</v>
      </c>
      <c r="AY295" s="16" t="s">
        <v>127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6" t="s">
        <v>85</v>
      </c>
      <c r="BK295" s="144">
        <f>ROUND(I295*H295,2)</f>
        <v>0</v>
      </c>
      <c r="BL295" s="16" t="s">
        <v>134</v>
      </c>
      <c r="BM295" s="143" t="s">
        <v>445</v>
      </c>
    </row>
    <row r="296" spans="2:65" s="12" customFormat="1">
      <c r="B296" s="145"/>
      <c r="D296" s="146" t="s">
        <v>135</v>
      </c>
      <c r="E296" s="147" t="s">
        <v>1</v>
      </c>
      <c r="F296" s="148" t="s">
        <v>421</v>
      </c>
      <c r="H296" s="149">
        <v>4</v>
      </c>
      <c r="I296" s="150"/>
      <c r="L296" s="145"/>
      <c r="M296" s="151"/>
      <c r="T296" s="152"/>
      <c r="AT296" s="147" t="s">
        <v>135</v>
      </c>
      <c r="AU296" s="147" t="s">
        <v>87</v>
      </c>
      <c r="AV296" s="12" t="s">
        <v>87</v>
      </c>
      <c r="AW296" s="12" t="s">
        <v>33</v>
      </c>
      <c r="AX296" s="12" t="s">
        <v>77</v>
      </c>
      <c r="AY296" s="147" t="s">
        <v>127</v>
      </c>
    </row>
    <row r="297" spans="2:65" s="13" customFormat="1">
      <c r="B297" s="153"/>
      <c r="D297" s="146" t="s">
        <v>135</v>
      </c>
      <c r="E297" s="154" t="s">
        <v>1</v>
      </c>
      <c r="F297" s="155" t="s">
        <v>137</v>
      </c>
      <c r="H297" s="156">
        <v>4</v>
      </c>
      <c r="I297" s="157"/>
      <c r="L297" s="153"/>
      <c r="M297" s="158"/>
      <c r="T297" s="159"/>
      <c r="AT297" s="154" t="s">
        <v>135</v>
      </c>
      <c r="AU297" s="154" t="s">
        <v>87</v>
      </c>
      <c r="AV297" s="13" t="s">
        <v>134</v>
      </c>
      <c r="AW297" s="13" t="s">
        <v>33</v>
      </c>
      <c r="AX297" s="13" t="s">
        <v>85</v>
      </c>
      <c r="AY297" s="154" t="s">
        <v>127</v>
      </c>
    </row>
    <row r="298" spans="2:65" s="1" customFormat="1" ht="24.2" customHeight="1">
      <c r="B298" s="131"/>
      <c r="C298" s="132" t="s">
        <v>322</v>
      </c>
      <c r="D298" s="132" t="s">
        <v>129</v>
      </c>
      <c r="E298" s="133" t="s">
        <v>446</v>
      </c>
      <c r="F298" s="134" t="s">
        <v>447</v>
      </c>
      <c r="G298" s="135" t="s">
        <v>140</v>
      </c>
      <c r="H298" s="136">
        <v>17</v>
      </c>
      <c r="I298" s="137"/>
      <c r="J298" s="138">
        <f>ROUND(I298*H298,2)</f>
        <v>0</v>
      </c>
      <c r="K298" s="134" t="s">
        <v>133</v>
      </c>
      <c r="L298" s="31"/>
      <c r="M298" s="139" t="s">
        <v>1</v>
      </c>
      <c r="N298" s="140" t="s">
        <v>42</v>
      </c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AR298" s="143" t="s">
        <v>134</v>
      </c>
      <c r="AT298" s="143" t="s">
        <v>129</v>
      </c>
      <c r="AU298" s="143" t="s">
        <v>87</v>
      </c>
      <c r="AY298" s="16" t="s">
        <v>127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6" t="s">
        <v>85</v>
      </c>
      <c r="BK298" s="144">
        <f>ROUND(I298*H298,2)</f>
        <v>0</v>
      </c>
      <c r="BL298" s="16" t="s">
        <v>134</v>
      </c>
      <c r="BM298" s="143" t="s">
        <v>448</v>
      </c>
    </row>
    <row r="299" spans="2:65" s="1" customFormat="1" ht="21.75" customHeight="1">
      <c r="B299" s="131"/>
      <c r="C299" s="169" t="s">
        <v>449</v>
      </c>
      <c r="D299" s="169" t="s">
        <v>251</v>
      </c>
      <c r="E299" s="170" t="s">
        <v>450</v>
      </c>
      <c r="F299" s="171" t="s">
        <v>451</v>
      </c>
      <c r="G299" s="172" t="s">
        <v>140</v>
      </c>
      <c r="H299" s="173">
        <v>17</v>
      </c>
      <c r="I299" s="174"/>
      <c r="J299" s="175">
        <f>ROUND(I299*H299,2)</f>
        <v>0</v>
      </c>
      <c r="K299" s="171" t="s">
        <v>133</v>
      </c>
      <c r="L299" s="176"/>
      <c r="M299" s="177" t="s">
        <v>1</v>
      </c>
      <c r="N299" s="178" t="s">
        <v>42</v>
      </c>
      <c r="P299" s="141">
        <f>O299*H299</f>
        <v>0</v>
      </c>
      <c r="Q299" s="141">
        <v>0</v>
      </c>
      <c r="R299" s="141">
        <f>Q299*H299</f>
        <v>0</v>
      </c>
      <c r="S299" s="141">
        <v>0</v>
      </c>
      <c r="T299" s="142">
        <f>S299*H299</f>
        <v>0</v>
      </c>
      <c r="AR299" s="143" t="s">
        <v>149</v>
      </c>
      <c r="AT299" s="143" t="s">
        <v>251</v>
      </c>
      <c r="AU299" s="143" t="s">
        <v>87</v>
      </c>
      <c r="AY299" s="16" t="s">
        <v>127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6" t="s">
        <v>85</v>
      </c>
      <c r="BK299" s="144">
        <f>ROUND(I299*H299,2)</f>
        <v>0</v>
      </c>
      <c r="BL299" s="16" t="s">
        <v>134</v>
      </c>
      <c r="BM299" s="143" t="s">
        <v>452</v>
      </c>
    </row>
    <row r="300" spans="2:65" s="1" customFormat="1" ht="24.2" customHeight="1">
      <c r="B300" s="131"/>
      <c r="C300" s="132" t="s">
        <v>329</v>
      </c>
      <c r="D300" s="132" t="s">
        <v>129</v>
      </c>
      <c r="E300" s="133" t="s">
        <v>453</v>
      </c>
      <c r="F300" s="134" t="s">
        <v>454</v>
      </c>
      <c r="G300" s="135" t="s">
        <v>455</v>
      </c>
      <c r="H300" s="136">
        <v>189</v>
      </c>
      <c r="I300" s="137"/>
      <c r="J300" s="138">
        <f>ROUND(I300*H300,2)</f>
        <v>0</v>
      </c>
      <c r="K300" s="134" t="s">
        <v>133</v>
      </c>
      <c r="L300" s="31"/>
      <c r="M300" s="139" t="s">
        <v>1</v>
      </c>
      <c r="N300" s="140" t="s">
        <v>42</v>
      </c>
      <c r="P300" s="141">
        <f>O300*H300</f>
        <v>0</v>
      </c>
      <c r="Q300" s="141">
        <v>0</v>
      </c>
      <c r="R300" s="141">
        <f>Q300*H300</f>
        <v>0</v>
      </c>
      <c r="S300" s="141">
        <v>0</v>
      </c>
      <c r="T300" s="142">
        <f>S300*H300</f>
        <v>0</v>
      </c>
      <c r="AR300" s="143" t="s">
        <v>134</v>
      </c>
      <c r="AT300" s="143" t="s">
        <v>129</v>
      </c>
      <c r="AU300" s="143" t="s">
        <v>87</v>
      </c>
      <c r="AY300" s="16" t="s">
        <v>127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6" t="s">
        <v>85</v>
      </c>
      <c r="BK300" s="144">
        <f>ROUND(I300*H300,2)</f>
        <v>0</v>
      </c>
      <c r="BL300" s="16" t="s">
        <v>134</v>
      </c>
      <c r="BM300" s="143" t="s">
        <v>456</v>
      </c>
    </row>
    <row r="301" spans="2:65" s="14" customFormat="1">
      <c r="B301" s="163"/>
      <c r="D301" s="146" t="s">
        <v>135</v>
      </c>
      <c r="E301" s="164" t="s">
        <v>1</v>
      </c>
      <c r="F301" s="165" t="s">
        <v>457</v>
      </c>
      <c r="H301" s="164" t="s">
        <v>1</v>
      </c>
      <c r="I301" s="166"/>
      <c r="L301" s="163"/>
      <c r="M301" s="167"/>
      <c r="T301" s="168"/>
      <c r="AT301" s="164" t="s">
        <v>135</v>
      </c>
      <c r="AU301" s="164" t="s">
        <v>87</v>
      </c>
      <c r="AV301" s="14" t="s">
        <v>85</v>
      </c>
      <c r="AW301" s="14" t="s">
        <v>33</v>
      </c>
      <c r="AX301" s="14" t="s">
        <v>77</v>
      </c>
      <c r="AY301" s="164" t="s">
        <v>127</v>
      </c>
    </row>
    <row r="302" spans="2:65" s="12" customFormat="1">
      <c r="B302" s="145"/>
      <c r="D302" s="146" t="s">
        <v>135</v>
      </c>
      <c r="E302" s="147" t="s">
        <v>1</v>
      </c>
      <c r="F302" s="148" t="s">
        <v>458</v>
      </c>
      <c r="H302" s="149">
        <v>189</v>
      </c>
      <c r="I302" s="150"/>
      <c r="L302" s="145"/>
      <c r="M302" s="151"/>
      <c r="T302" s="152"/>
      <c r="AT302" s="147" t="s">
        <v>135</v>
      </c>
      <c r="AU302" s="147" t="s">
        <v>87</v>
      </c>
      <c r="AV302" s="12" t="s">
        <v>87</v>
      </c>
      <c r="AW302" s="12" t="s">
        <v>33</v>
      </c>
      <c r="AX302" s="12" t="s">
        <v>77</v>
      </c>
      <c r="AY302" s="147" t="s">
        <v>127</v>
      </c>
    </row>
    <row r="303" spans="2:65" s="13" customFormat="1">
      <c r="B303" s="153"/>
      <c r="D303" s="146" t="s">
        <v>135</v>
      </c>
      <c r="E303" s="154" t="s">
        <v>1</v>
      </c>
      <c r="F303" s="155" t="s">
        <v>137</v>
      </c>
      <c r="H303" s="156">
        <v>189</v>
      </c>
      <c r="I303" s="157"/>
      <c r="L303" s="153"/>
      <c r="M303" s="158"/>
      <c r="T303" s="159"/>
      <c r="AT303" s="154" t="s">
        <v>135</v>
      </c>
      <c r="AU303" s="154" t="s">
        <v>87</v>
      </c>
      <c r="AV303" s="13" t="s">
        <v>134</v>
      </c>
      <c r="AW303" s="13" t="s">
        <v>33</v>
      </c>
      <c r="AX303" s="13" t="s">
        <v>85</v>
      </c>
      <c r="AY303" s="154" t="s">
        <v>127</v>
      </c>
    </row>
    <row r="304" spans="2:65" s="1" customFormat="1" ht="33" customHeight="1">
      <c r="B304" s="131"/>
      <c r="C304" s="132" t="s">
        <v>459</v>
      </c>
      <c r="D304" s="132" t="s">
        <v>129</v>
      </c>
      <c r="E304" s="133" t="s">
        <v>460</v>
      </c>
      <c r="F304" s="134" t="s">
        <v>461</v>
      </c>
      <c r="G304" s="135" t="s">
        <v>132</v>
      </c>
      <c r="H304" s="136">
        <v>24.2</v>
      </c>
      <c r="I304" s="137"/>
      <c r="J304" s="138">
        <f>ROUND(I304*H304,2)</f>
        <v>0</v>
      </c>
      <c r="K304" s="134" t="s">
        <v>133</v>
      </c>
      <c r="L304" s="31"/>
      <c r="M304" s="139" t="s">
        <v>1</v>
      </c>
      <c r="N304" s="140" t="s">
        <v>42</v>
      </c>
      <c r="P304" s="141">
        <f>O304*H304</f>
        <v>0</v>
      </c>
      <c r="Q304" s="141">
        <v>0</v>
      </c>
      <c r="R304" s="141">
        <f>Q304*H304</f>
        <v>0</v>
      </c>
      <c r="S304" s="141">
        <v>0</v>
      </c>
      <c r="T304" s="142">
        <f>S304*H304</f>
        <v>0</v>
      </c>
      <c r="AR304" s="143" t="s">
        <v>134</v>
      </c>
      <c r="AT304" s="143" t="s">
        <v>129</v>
      </c>
      <c r="AU304" s="143" t="s">
        <v>87</v>
      </c>
      <c r="AY304" s="16" t="s">
        <v>127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6" t="s">
        <v>85</v>
      </c>
      <c r="BK304" s="144">
        <f>ROUND(I304*H304,2)</f>
        <v>0</v>
      </c>
      <c r="BL304" s="16" t="s">
        <v>134</v>
      </c>
      <c r="BM304" s="143" t="s">
        <v>462</v>
      </c>
    </row>
    <row r="305" spans="2:65" s="12" customFormat="1">
      <c r="B305" s="145"/>
      <c r="D305" s="146" t="s">
        <v>135</v>
      </c>
      <c r="E305" s="147" t="s">
        <v>1</v>
      </c>
      <c r="F305" s="148" t="s">
        <v>463</v>
      </c>
      <c r="H305" s="149">
        <v>21</v>
      </c>
      <c r="I305" s="150"/>
      <c r="L305" s="145"/>
      <c r="M305" s="151"/>
      <c r="T305" s="152"/>
      <c r="AT305" s="147" t="s">
        <v>135</v>
      </c>
      <c r="AU305" s="147" t="s">
        <v>87</v>
      </c>
      <c r="AV305" s="12" t="s">
        <v>87</v>
      </c>
      <c r="AW305" s="12" t="s">
        <v>33</v>
      </c>
      <c r="AX305" s="12" t="s">
        <v>77</v>
      </c>
      <c r="AY305" s="147" t="s">
        <v>127</v>
      </c>
    </row>
    <row r="306" spans="2:65" s="12" customFormat="1">
      <c r="B306" s="145"/>
      <c r="D306" s="146" t="s">
        <v>135</v>
      </c>
      <c r="E306" s="147" t="s">
        <v>1</v>
      </c>
      <c r="F306" s="148" t="s">
        <v>464</v>
      </c>
      <c r="H306" s="149">
        <v>3.2</v>
      </c>
      <c r="I306" s="150"/>
      <c r="L306" s="145"/>
      <c r="M306" s="151"/>
      <c r="T306" s="152"/>
      <c r="AT306" s="147" t="s">
        <v>135</v>
      </c>
      <c r="AU306" s="147" t="s">
        <v>87</v>
      </c>
      <c r="AV306" s="12" t="s">
        <v>87</v>
      </c>
      <c r="AW306" s="12" t="s">
        <v>33</v>
      </c>
      <c r="AX306" s="12" t="s">
        <v>77</v>
      </c>
      <c r="AY306" s="147" t="s">
        <v>127</v>
      </c>
    </row>
    <row r="307" spans="2:65" s="13" customFormat="1">
      <c r="B307" s="153"/>
      <c r="D307" s="146" t="s">
        <v>135</v>
      </c>
      <c r="E307" s="154" t="s">
        <v>1</v>
      </c>
      <c r="F307" s="155" t="s">
        <v>137</v>
      </c>
      <c r="H307" s="156">
        <v>24.2</v>
      </c>
      <c r="I307" s="157"/>
      <c r="L307" s="153"/>
      <c r="M307" s="158"/>
      <c r="T307" s="159"/>
      <c r="AT307" s="154" t="s">
        <v>135</v>
      </c>
      <c r="AU307" s="154" t="s">
        <v>87</v>
      </c>
      <c r="AV307" s="13" t="s">
        <v>134</v>
      </c>
      <c r="AW307" s="13" t="s">
        <v>33</v>
      </c>
      <c r="AX307" s="13" t="s">
        <v>85</v>
      </c>
      <c r="AY307" s="154" t="s">
        <v>127</v>
      </c>
    </row>
    <row r="308" spans="2:65" s="1" customFormat="1" ht="33" customHeight="1">
      <c r="B308" s="131"/>
      <c r="C308" s="132" t="s">
        <v>335</v>
      </c>
      <c r="D308" s="132" t="s">
        <v>129</v>
      </c>
      <c r="E308" s="133" t="s">
        <v>465</v>
      </c>
      <c r="F308" s="134" t="s">
        <v>466</v>
      </c>
      <c r="G308" s="135" t="s">
        <v>455</v>
      </c>
      <c r="H308" s="136">
        <v>189</v>
      </c>
      <c r="I308" s="137"/>
      <c r="J308" s="138">
        <f>ROUND(I308*H308,2)</f>
        <v>0</v>
      </c>
      <c r="K308" s="134" t="s">
        <v>133</v>
      </c>
      <c r="L308" s="31"/>
      <c r="M308" s="139" t="s">
        <v>1</v>
      </c>
      <c r="N308" s="140" t="s">
        <v>42</v>
      </c>
      <c r="P308" s="141">
        <f>O308*H308</f>
        <v>0</v>
      </c>
      <c r="Q308" s="141">
        <v>0</v>
      </c>
      <c r="R308" s="141">
        <f>Q308*H308</f>
        <v>0</v>
      </c>
      <c r="S308" s="141">
        <v>0</v>
      </c>
      <c r="T308" s="142">
        <f>S308*H308</f>
        <v>0</v>
      </c>
      <c r="AR308" s="143" t="s">
        <v>134</v>
      </c>
      <c r="AT308" s="143" t="s">
        <v>129</v>
      </c>
      <c r="AU308" s="143" t="s">
        <v>87</v>
      </c>
      <c r="AY308" s="16" t="s">
        <v>127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6" t="s">
        <v>85</v>
      </c>
      <c r="BK308" s="144">
        <f>ROUND(I308*H308,2)</f>
        <v>0</v>
      </c>
      <c r="BL308" s="16" t="s">
        <v>134</v>
      </c>
      <c r="BM308" s="143" t="s">
        <v>467</v>
      </c>
    </row>
    <row r="309" spans="2:65" s="14" customFormat="1">
      <c r="B309" s="163"/>
      <c r="D309" s="146" t="s">
        <v>135</v>
      </c>
      <c r="E309" s="164" t="s">
        <v>1</v>
      </c>
      <c r="F309" s="165" t="s">
        <v>457</v>
      </c>
      <c r="H309" s="164" t="s">
        <v>1</v>
      </c>
      <c r="I309" s="166"/>
      <c r="L309" s="163"/>
      <c r="M309" s="167"/>
      <c r="T309" s="168"/>
      <c r="AT309" s="164" t="s">
        <v>135</v>
      </c>
      <c r="AU309" s="164" t="s">
        <v>87</v>
      </c>
      <c r="AV309" s="14" t="s">
        <v>85</v>
      </c>
      <c r="AW309" s="14" t="s">
        <v>33</v>
      </c>
      <c r="AX309" s="14" t="s">
        <v>77</v>
      </c>
      <c r="AY309" s="164" t="s">
        <v>127</v>
      </c>
    </row>
    <row r="310" spans="2:65" s="12" customFormat="1">
      <c r="B310" s="145"/>
      <c r="D310" s="146" t="s">
        <v>135</v>
      </c>
      <c r="E310" s="147" t="s">
        <v>1</v>
      </c>
      <c r="F310" s="148" t="s">
        <v>458</v>
      </c>
      <c r="H310" s="149">
        <v>189</v>
      </c>
      <c r="I310" s="150"/>
      <c r="L310" s="145"/>
      <c r="M310" s="151"/>
      <c r="T310" s="152"/>
      <c r="AT310" s="147" t="s">
        <v>135</v>
      </c>
      <c r="AU310" s="147" t="s">
        <v>87</v>
      </c>
      <c r="AV310" s="12" t="s">
        <v>87</v>
      </c>
      <c r="AW310" s="12" t="s">
        <v>33</v>
      </c>
      <c r="AX310" s="12" t="s">
        <v>77</v>
      </c>
      <c r="AY310" s="147" t="s">
        <v>127</v>
      </c>
    </row>
    <row r="311" spans="2:65" s="13" customFormat="1">
      <c r="B311" s="153"/>
      <c r="D311" s="146" t="s">
        <v>135</v>
      </c>
      <c r="E311" s="154" t="s">
        <v>1</v>
      </c>
      <c r="F311" s="155" t="s">
        <v>137</v>
      </c>
      <c r="H311" s="156">
        <v>189</v>
      </c>
      <c r="I311" s="157"/>
      <c r="L311" s="153"/>
      <c r="M311" s="158"/>
      <c r="T311" s="159"/>
      <c r="AT311" s="154" t="s">
        <v>135</v>
      </c>
      <c r="AU311" s="154" t="s">
        <v>87</v>
      </c>
      <c r="AV311" s="13" t="s">
        <v>134</v>
      </c>
      <c r="AW311" s="13" t="s">
        <v>33</v>
      </c>
      <c r="AX311" s="13" t="s">
        <v>85</v>
      </c>
      <c r="AY311" s="154" t="s">
        <v>127</v>
      </c>
    </row>
    <row r="312" spans="2:65" s="1" customFormat="1" ht="37.9" customHeight="1">
      <c r="B312" s="131"/>
      <c r="C312" s="132" t="s">
        <v>468</v>
      </c>
      <c r="D312" s="132" t="s">
        <v>129</v>
      </c>
      <c r="E312" s="133" t="s">
        <v>469</v>
      </c>
      <c r="F312" s="134" t="s">
        <v>470</v>
      </c>
      <c r="G312" s="135" t="s">
        <v>132</v>
      </c>
      <c r="H312" s="136">
        <v>24.2</v>
      </c>
      <c r="I312" s="137"/>
      <c r="J312" s="138">
        <f>ROUND(I312*H312,2)</f>
        <v>0</v>
      </c>
      <c r="K312" s="134" t="s">
        <v>133</v>
      </c>
      <c r="L312" s="31"/>
      <c r="M312" s="139" t="s">
        <v>1</v>
      </c>
      <c r="N312" s="140" t="s">
        <v>42</v>
      </c>
      <c r="P312" s="141">
        <f>O312*H312</f>
        <v>0</v>
      </c>
      <c r="Q312" s="141">
        <v>0</v>
      </c>
      <c r="R312" s="141">
        <f>Q312*H312</f>
        <v>0</v>
      </c>
      <c r="S312" s="141">
        <v>0</v>
      </c>
      <c r="T312" s="142">
        <f>S312*H312</f>
        <v>0</v>
      </c>
      <c r="AR312" s="143" t="s">
        <v>134</v>
      </c>
      <c r="AT312" s="143" t="s">
        <v>129</v>
      </c>
      <c r="AU312" s="143" t="s">
        <v>87</v>
      </c>
      <c r="AY312" s="16" t="s">
        <v>127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6" t="s">
        <v>85</v>
      </c>
      <c r="BK312" s="144">
        <f>ROUND(I312*H312,2)</f>
        <v>0</v>
      </c>
      <c r="BL312" s="16" t="s">
        <v>134</v>
      </c>
      <c r="BM312" s="143" t="s">
        <v>471</v>
      </c>
    </row>
    <row r="313" spans="2:65" s="12" customFormat="1">
      <c r="B313" s="145"/>
      <c r="D313" s="146" t="s">
        <v>135</v>
      </c>
      <c r="E313" s="147" t="s">
        <v>1</v>
      </c>
      <c r="F313" s="148" t="s">
        <v>463</v>
      </c>
      <c r="H313" s="149">
        <v>21</v>
      </c>
      <c r="I313" s="150"/>
      <c r="L313" s="145"/>
      <c r="M313" s="151"/>
      <c r="T313" s="152"/>
      <c r="AT313" s="147" t="s">
        <v>135</v>
      </c>
      <c r="AU313" s="147" t="s">
        <v>87</v>
      </c>
      <c r="AV313" s="12" t="s">
        <v>87</v>
      </c>
      <c r="AW313" s="12" t="s">
        <v>33</v>
      </c>
      <c r="AX313" s="12" t="s">
        <v>77</v>
      </c>
      <c r="AY313" s="147" t="s">
        <v>127</v>
      </c>
    </row>
    <row r="314" spans="2:65" s="12" customFormat="1">
      <c r="B314" s="145"/>
      <c r="D314" s="146" t="s">
        <v>135</v>
      </c>
      <c r="E314" s="147" t="s">
        <v>1</v>
      </c>
      <c r="F314" s="148" t="s">
        <v>464</v>
      </c>
      <c r="H314" s="149">
        <v>3.2</v>
      </c>
      <c r="I314" s="150"/>
      <c r="L314" s="145"/>
      <c r="M314" s="151"/>
      <c r="T314" s="152"/>
      <c r="AT314" s="147" t="s">
        <v>135</v>
      </c>
      <c r="AU314" s="147" t="s">
        <v>87</v>
      </c>
      <c r="AV314" s="12" t="s">
        <v>87</v>
      </c>
      <c r="AW314" s="12" t="s">
        <v>33</v>
      </c>
      <c r="AX314" s="12" t="s">
        <v>77</v>
      </c>
      <c r="AY314" s="147" t="s">
        <v>127</v>
      </c>
    </row>
    <row r="315" spans="2:65" s="13" customFormat="1">
      <c r="B315" s="153"/>
      <c r="D315" s="146" t="s">
        <v>135</v>
      </c>
      <c r="E315" s="154" t="s">
        <v>1</v>
      </c>
      <c r="F315" s="155" t="s">
        <v>137</v>
      </c>
      <c r="H315" s="156">
        <v>24.2</v>
      </c>
      <c r="I315" s="157"/>
      <c r="L315" s="153"/>
      <c r="M315" s="158"/>
      <c r="T315" s="159"/>
      <c r="AT315" s="154" t="s">
        <v>135</v>
      </c>
      <c r="AU315" s="154" t="s">
        <v>87</v>
      </c>
      <c r="AV315" s="13" t="s">
        <v>134</v>
      </c>
      <c r="AW315" s="13" t="s">
        <v>33</v>
      </c>
      <c r="AX315" s="13" t="s">
        <v>85</v>
      </c>
      <c r="AY315" s="154" t="s">
        <v>127</v>
      </c>
    </row>
    <row r="316" spans="2:65" s="1" customFormat="1" ht="55.5" customHeight="1">
      <c r="B316" s="131"/>
      <c r="C316" s="132" t="s">
        <v>339</v>
      </c>
      <c r="D316" s="132" t="s">
        <v>129</v>
      </c>
      <c r="E316" s="133" t="s">
        <v>472</v>
      </c>
      <c r="F316" s="134" t="s">
        <v>473</v>
      </c>
      <c r="G316" s="135" t="s">
        <v>455</v>
      </c>
      <c r="H316" s="136">
        <v>313.39999999999998</v>
      </c>
      <c r="I316" s="137"/>
      <c r="J316" s="138">
        <f>ROUND(I316*H316,2)</f>
        <v>0</v>
      </c>
      <c r="K316" s="134" t="s">
        <v>1</v>
      </c>
      <c r="L316" s="31"/>
      <c r="M316" s="139" t="s">
        <v>1</v>
      </c>
      <c r="N316" s="140" t="s">
        <v>42</v>
      </c>
      <c r="P316" s="141">
        <f>O316*H316</f>
        <v>0</v>
      </c>
      <c r="Q316" s="141">
        <v>0</v>
      </c>
      <c r="R316" s="141">
        <f>Q316*H316</f>
        <v>0</v>
      </c>
      <c r="S316" s="141">
        <v>0</v>
      </c>
      <c r="T316" s="142">
        <f>S316*H316</f>
        <v>0</v>
      </c>
      <c r="AR316" s="143" t="s">
        <v>134</v>
      </c>
      <c r="AT316" s="143" t="s">
        <v>129</v>
      </c>
      <c r="AU316" s="143" t="s">
        <v>87</v>
      </c>
      <c r="AY316" s="16" t="s">
        <v>127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6" t="s">
        <v>85</v>
      </c>
      <c r="BK316" s="144">
        <f>ROUND(I316*H316,2)</f>
        <v>0</v>
      </c>
      <c r="BL316" s="16" t="s">
        <v>134</v>
      </c>
      <c r="BM316" s="143" t="s">
        <v>474</v>
      </c>
    </row>
    <row r="317" spans="2:65" s="1" customFormat="1" ht="16.5" customHeight="1">
      <c r="B317" s="131"/>
      <c r="C317" s="169" t="s">
        <v>475</v>
      </c>
      <c r="D317" s="169" t="s">
        <v>251</v>
      </c>
      <c r="E317" s="170" t="s">
        <v>476</v>
      </c>
      <c r="F317" s="171" t="s">
        <v>477</v>
      </c>
      <c r="G317" s="172" t="s">
        <v>455</v>
      </c>
      <c r="H317" s="173">
        <v>319.66800000000001</v>
      </c>
      <c r="I317" s="174"/>
      <c r="J317" s="175">
        <f>ROUND(I317*H317,2)</f>
        <v>0</v>
      </c>
      <c r="K317" s="171" t="s">
        <v>133</v>
      </c>
      <c r="L317" s="176"/>
      <c r="M317" s="177" t="s">
        <v>1</v>
      </c>
      <c r="N317" s="178" t="s">
        <v>42</v>
      </c>
      <c r="P317" s="141">
        <f>O317*H317</f>
        <v>0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AR317" s="143" t="s">
        <v>149</v>
      </c>
      <c r="AT317" s="143" t="s">
        <v>251</v>
      </c>
      <c r="AU317" s="143" t="s">
        <v>87</v>
      </c>
      <c r="AY317" s="16" t="s">
        <v>127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6" t="s">
        <v>85</v>
      </c>
      <c r="BK317" s="144">
        <f>ROUND(I317*H317,2)</f>
        <v>0</v>
      </c>
      <c r="BL317" s="16" t="s">
        <v>134</v>
      </c>
      <c r="BM317" s="143" t="s">
        <v>478</v>
      </c>
    </row>
    <row r="318" spans="2:65" s="12" customFormat="1">
      <c r="B318" s="145"/>
      <c r="D318" s="146" t="s">
        <v>135</v>
      </c>
      <c r="E318" s="147" t="s">
        <v>1</v>
      </c>
      <c r="F318" s="148" t="s">
        <v>479</v>
      </c>
      <c r="H318" s="149">
        <v>319.66800000000001</v>
      </c>
      <c r="I318" s="150"/>
      <c r="L318" s="145"/>
      <c r="M318" s="151"/>
      <c r="T318" s="152"/>
      <c r="AT318" s="147" t="s">
        <v>135</v>
      </c>
      <c r="AU318" s="147" t="s">
        <v>87</v>
      </c>
      <c r="AV318" s="12" t="s">
        <v>87</v>
      </c>
      <c r="AW318" s="12" t="s">
        <v>33</v>
      </c>
      <c r="AX318" s="12" t="s">
        <v>77</v>
      </c>
      <c r="AY318" s="147" t="s">
        <v>127</v>
      </c>
    </row>
    <row r="319" spans="2:65" s="13" customFormat="1">
      <c r="B319" s="153"/>
      <c r="D319" s="146" t="s">
        <v>135</v>
      </c>
      <c r="E319" s="154" t="s">
        <v>1</v>
      </c>
      <c r="F319" s="155" t="s">
        <v>137</v>
      </c>
      <c r="H319" s="156">
        <v>319.66800000000001</v>
      </c>
      <c r="I319" s="157"/>
      <c r="L319" s="153"/>
      <c r="M319" s="158"/>
      <c r="T319" s="159"/>
      <c r="AT319" s="154" t="s">
        <v>135</v>
      </c>
      <c r="AU319" s="154" t="s">
        <v>87</v>
      </c>
      <c r="AV319" s="13" t="s">
        <v>134</v>
      </c>
      <c r="AW319" s="13" t="s">
        <v>33</v>
      </c>
      <c r="AX319" s="13" t="s">
        <v>85</v>
      </c>
      <c r="AY319" s="154" t="s">
        <v>127</v>
      </c>
    </row>
    <row r="320" spans="2:65" s="1" customFormat="1" ht="37.9" customHeight="1">
      <c r="B320" s="131"/>
      <c r="C320" s="132" t="s">
        <v>344</v>
      </c>
      <c r="D320" s="132" t="s">
        <v>129</v>
      </c>
      <c r="E320" s="133" t="s">
        <v>480</v>
      </c>
      <c r="F320" s="134" t="s">
        <v>481</v>
      </c>
      <c r="G320" s="135" t="s">
        <v>455</v>
      </c>
      <c r="H320" s="136">
        <v>313.39999999999998</v>
      </c>
      <c r="I320" s="137"/>
      <c r="J320" s="138">
        <f>ROUND(I320*H320,2)</f>
        <v>0</v>
      </c>
      <c r="K320" s="134" t="s">
        <v>133</v>
      </c>
      <c r="L320" s="31"/>
      <c r="M320" s="139" t="s">
        <v>1</v>
      </c>
      <c r="N320" s="140" t="s">
        <v>42</v>
      </c>
      <c r="P320" s="141">
        <f>O320*H320</f>
        <v>0</v>
      </c>
      <c r="Q320" s="141">
        <v>0</v>
      </c>
      <c r="R320" s="141">
        <f>Q320*H320</f>
        <v>0</v>
      </c>
      <c r="S320" s="141">
        <v>0</v>
      </c>
      <c r="T320" s="142">
        <f>S320*H320</f>
        <v>0</v>
      </c>
      <c r="AR320" s="143" t="s">
        <v>134</v>
      </c>
      <c r="AT320" s="143" t="s">
        <v>129</v>
      </c>
      <c r="AU320" s="143" t="s">
        <v>87</v>
      </c>
      <c r="AY320" s="16" t="s">
        <v>127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6" t="s">
        <v>85</v>
      </c>
      <c r="BK320" s="144">
        <f>ROUND(I320*H320,2)</f>
        <v>0</v>
      </c>
      <c r="BL320" s="16" t="s">
        <v>134</v>
      </c>
      <c r="BM320" s="143" t="s">
        <v>482</v>
      </c>
    </row>
    <row r="321" spans="2:65" s="12" customFormat="1">
      <c r="B321" s="145"/>
      <c r="D321" s="146" t="s">
        <v>135</v>
      </c>
      <c r="E321" s="147" t="s">
        <v>1</v>
      </c>
      <c r="F321" s="148" t="s">
        <v>483</v>
      </c>
      <c r="H321" s="149">
        <v>313.39999999999998</v>
      </c>
      <c r="I321" s="150"/>
      <c r="L321" s="145"/>
      <c r="M321" s="151"/>
      <c r="T321" s="152"/>
      <c r="AT321" s="147" t="s">
        <v>135</v>
      </c>
      <c r="AU321" s="147" t="s">
        <v>87</v>
      </c>
      <c r="AV321" s="12" t="s">
        <v>87</v>
      </c>
      <c r="AW321" s="12" t="s">
        <v>33</v>
      </c>
      <c r="AX321" s="12" t="s">
        <v>77</v>
      </c>
      <c r="AY321" s="147" t="s">
        <v>127</v>
      </c>
    </row>
    <row r="322" spans="2:65" s="13" customFormat="1">
      <c r="B322" s="153"/>
      <c r="D322" s="146" t="s">
        <v>135</v>
      </c>
      <c r="E322" s="154" t="s">
        <v>1</v>
      </c>
      <c r="F322" s="155" t="s">
        <v>137</v>
      </c>
      <c r="H322" s="156">
        <v>313.39999999999998</v>
      </c>
      <c r="I322" s="157"/>
      <c r="L322" s="153"/>
      <c r="M322" s="158"/>
      <c r="T322" s="159"/>
      <c r="AT322" s="154" t="s">
        <v>135</v>
      </c>
      <c r="AU322" s="154" t="s">
        <v>87</v>
      </c>
      <c r="AV322" s="13" t="s">
        <v>134</v>
      </c>
      <c r="AW322" s="13" t="s">
        <v>33</v>
      </c>
      <c r="AX322" s="13" t="s">
        <v>85</v>
      </c>
      <c r="AY322" s="154" t="s">
        <v>127</v>
      </c>
    </row>
    <row r="323" spans="2:65" s="1" customFormat="1" ht="55.5" customHeight="1">
      <c r="B323" s="131"/>
      <c r="C323" s="132" t="s">
        <v>484</v>
      </c>
      <c r="D323" s="132" t="s">
        <v>129</v>
      </c>
      <c r="E323" s="133" t="s">
        <v>485</v>
      </c>
      <c r="F323" s="134" t="s">
        <v>486</v>
      </c>
      <c r="G323" s="135" t="s">
        <v>455</v>
      </c>
      <c r="H323" s="136">
        <v>313.39999999999998</v>
      </c>
      <c r="I323" s="137"/>
      <c r="J323" s="138">
        <f>ROUND(I323*H323,2)</f>
        <v>0</v>
      </c>
      <c r="K323" s="134" t="s">
        <v>133</v>
      </c>
      <c r="L323" s="31"/>
      <c r="M323" s="139" t="s">
        <v>1</v>
      </c>
      <c r="N323" s="140" t="s">
        <v>42</v>
      </c>
      <c r="P323" s="141">
        <f>O323*H323</f>
        <v>0</v>
      </c>
      <c r="Q323" s="141">
        <v>0</v>
      </c>
      <c r="R323" s="141">
        <f>Q323*H323</f>
        <v>0</v>
      </c>
      <c r="S323" s="141">
        <v>0</v>
      </c>
      <c r="T323" s="142">
        <f>S323*H323</f>
        <v>0</v>
      </c>
      <c r="AR323" s="143" t="s">
        <v>134</v>
      </c>
      <c r="AT323" s="143" t="s">
        <v>129</v>
      </c>
      <c r="AU323" s="143" t="s">
        <v>87</v>
      </c>
      <c r="AY323" s="16" t="s">
        <v>127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6" t="s">
        <v>85</v>
      </c>
      <c r="BK323" s="144">
        <f>ROUND(I323*H323,2)</f>
        <v>0</v>
      </c>
      <c r="BL323" s="16" t="s">
        <v>134</v>
      </c>
      <c r="BM323" s="143" t="s">
        <v>487</v>
      </c>
    </row>
    <row r="324" spans="2:65" s="12" customFormat="1">
      <c r="B324" s="145"/>
      <c r="D324" s="146" t="s">
        <v>135</v>
      </c>
      <c r="E324" s="147" t="s">
        <v>1</v>
      </c>
      <c r="F324" s="148" t="s">
        <v>483</v>
      </c>
      <c r="H324" s="149">
        <v>313.39999999999998</v>
      </c>
      <c r="I324" s="150"/>
      <c r="L324" s="145"/>
      <c r="M324" s="151"/>
      <c r="T324" s="152"/>
      <c r="AT324" s="147" t="s">
        <v>135</v>
      </c>
      <c r="AU324" s="147" t="s">
        <v>87</v>
      </c>
      <c r="AV324" s="12" t="s">
        <v>87</v>
      </c>
      <c r="AW324" s="12" t="s">
        <v>33</v>
      </c>
      <c r="AX324" s="12" t="s">
        <v>77</v>
      </c>
      <c r="AY324" s="147" t="s">
        <v>127</v>
      </c>
    </row>
    <row r="325" spans="2:65" s="13" customFormat="1">
      <c r="B325" s="153"/>
      <c r="D325" s="146" t="s">
        <v>135</v>
      </c>
      <c r="E325" s="154" t="s">
        <v>1</v>
      </c>
      <c r="F325" s="155" t="s">
        <v>137</v>
      </c>
      <c r="H325" s="156">
        <v>313.39999999999998</v>
      </c>
      <c r="I325" s="157"/>
      <c r="L325" s="153"/>
      <c r="M325" s="158"/>
      <c r="T325" s="159"/>
      <c r="AT325" s="154" t="s">
        <v>135</v>
      </c>
      <c r="AU325" s="154" t="s">
        <v>87</v>
      </c>
      <c r="AV325" s="13" t="s">
        <v>134</v>
      </c>
      <c r="AW325" s="13" t="s">
        <v>33</v>
      </c>
      <c r="AX325" s="13" t="s">
        <v>85</v>
      </c>
      <c r="AY325" s="154" t="s">
        <v>127</v>
      </c>
    </row>
    <row r="326" spans="2:65" s="1" customFormat="1" ht="37.9" customHeight="1">
      <c r="B326" s="131"/>
      <c r="C326" s="132" t="s">
        <v>348</v>
      </c>
      <c r="D326" s="132" t="s">
        <v>129</v>
      </c>
      <c r="E326" s="133" t="s">
        <v>488</v>
      </c>
      <c r="F326" s="134" t="s">
        <v>489</v>
      </c>
      <c r="G326" s="135" t="s">
        <v>455</v>
      </c>
      <c r="H326" s="136">
        <v>313.39999999999998</v>
      </c>
      <c r="I326" s="137"/>
      <c r="J326" s="138">
        <f>ROUND(I326*H326,2)</f>
        <v>0</v>
      </c>
      <c r="K326" s="134" t="s">
        <v>133</v>
      </c>
      <c r="L326" s="31"/>
      <c r="M326" s="139" t="s">
        <v>1</v>
      </c>
      <c r="N326" s="140" t="s">
        <v>42</v>
      </c>
      <c r="P326" s="141">
        <f>O326*H326</f>
        <v>0</v>
      </c>
      <c r="Q326" s="141">
        <v>0</v>
      </c>
      <c r="R326" s="141">
        <f>Q326*H326</f>
        <v>0</v>
      </c>
      <c r="S326" s="141">
        <v>0</v>
      </c>
      <c r="T326" s="142">
        <f>S326*H326</f>
        <v>0</v>
      </c>
      <c r="AR326" s="143" t="s">
        <v>134</v>
      </c>
      <c r="AT326" s="143" t="s">
        <v>129</v>
      </c>
      <c r="AU326" s="143" t="s">
        <v>87</v>
      </c>
      <c r="AY326" s="16" t="s">
        <v>127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6" t="s">
        <v>85</v>
      </c>
      <c r="BK326" s="144">
        <f>ROUND(I326*H326,2)</f>
        <v>0</v>
      </c>
      <c r="BL326" s="16" t="s">
        <v>134</v>
      </c>
      <c r="BM326" s="143" t="s">
        <v>490</v>
      </c>
    </row>
    <row r="327" spans="2:65" s="12" customFormat="1">
      <c r="B327" s="145"/>
      <c r="D327" s="146" t="s">
        <v>135</v>
      </c>
      <c r="E327" s="147" t="s">
        <v>1</v>
      </c>
      <c r="F327" s="148" t="s">
        <v>483</v>
      </c>
      <c r="H327" s="149">
        <v>313.39999999999998</v>
      </c>
      <c r="I327" s="150"/>
      <c r="L327" s="145"/>
      <c r="M327" s="151"/>
      <c r="T327" s="152"/>
      <c r="AT327" s="147" t="s">
        <v>135</v>
      </c>
      <c r="AU327" s="147" t="s">
        <v>87</v>
      </c>
      <c r="AV327" s="12" t="s">
        <v>87</v>
      </c>
      <c r="AW327" s="12" t="s">
        <v>33</v>
      </c>
      <c r="AX327" s="12" t="s">
        <v>77</v>
      </c>
      <c r="AY327" s="147" t="s">
        <v>127</v>
      </c>
    </row>
    <row r="328" spans="2:65" s="13" customFormat="1">
      <c r="B328" s="153"/>
      <c r="D328" s="146" t="s">
        <v>135</v>
      </c>
      <c r="E328" s="154" t="s">
        <v>1</v>
      </c>
      <c r="F328" s="155" t="s">
        <v>137</v>
      </c>
      <c r="H328" s="156">
        <v>313.39999999999998</v>
      </c>
      <c r="I328" s="157"/>
      <c r="L328" s="153"/>
      <c r="M328" s="158"/>
      <c r="T328" s="159"/>
      <c r="AT328" s="154" t="s">
        <v>135</v>
      </c>
      <c r="AU328" s="154" t="s">
        <v>87</v>
      </c>
      <c r="AV328" s="13" t="s">
        <v>134</v>
      </c>
      <c r="AW328" s="13" t="s">
        <v>33</v>
      </c>
      <c r="AX328" s="13" t="s">
        <v>85</v>
      </c>
      <c r="AY328" s="154" t="s">
        <v>127</v>
      </c>
    </row>
    <row r="329" spans="2:65" s="1" customFormat="1" ht="62.65" customHeight="1">
      <c r="B329" s="131"/>
      <c r="C329" s="132" t="s">
        <v>491</v>
      </c>
      <c r="D329" s="132" t="s">
        <v>129</v>
      </c>
      <c r="E329" s="133" t="s">
        <v>492</v>
      </c>
      <c r="F329" s="134" t="s">
        <v>493</v>
      </c>
      <c r="G329" s="135" t="s">
        <v>455</v>
      </c>
      <c r="H329" s="136">
        <v>78.900000000000006</v>
      </c>
      <c r="I329" s="137"/>
      <c r="J329" s="138">
        <f>ROUND(I329*H329,2)</f>
        <v>0</v>
      </c>
      <c r="K329" s="134" t="s">
        <v>133</v>
      </c>
      <c r="L329" s="31"/>
      <c r="M329" s="139" t="s">
        <v>1</v>
      </c>
      <c r="N329" s="140" t="s">
        <v>42</v>
      </c>
      <c r="P329" s="141">
        <f>O329*H329</f>
        <v>0</v>
      </c>
      <c r="Q329" s="141">
        <v>0</v>
      </c>
      <c r="R329" s="141">
        <f>Q329*H329</f>
        <v>0</v>
      </c>
      <c r="S329" s="141">
        <v>0</v>
      </c>
      <c r="T329" s="142">
        <f>S329*H329</f>
        <v>0</v>
      </c>
      <c r="AR329" s="143" t="s">
        <v>134</v>
      </c>
      <c r="AT329" s="143" t="s">
        <v>129</v>
      </c>
      <c r="AU329" s="143" t="s">
        <v>87</v>
      </c>
      <c r="AY329" s="16" t="s">
        <v>127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6" t="s">
        <v>85</v>
      </c>
      <c r="BK329" s="144">
        <f>ROUND(I329*H329,2)</f>
        <v>0</v>
      </c>
      <c r="BL329" s="16" t="s">
        <v>134</v>
      </c>
      <c r="BM329" s="143" t="s">
        <v>494</v>
      </c>
    </row>
    <row r="330" spans="2:65" s="12" customFormat="1">
      <c r="B330" s="145"/>
      <c r="D330" s="146" t="s">
        <v>135</v>
      </c>
      <c r="E330" s="147" t="s">
        <v>1</v>
      </c>
      <c r="F330" s="148" t="s">
        <v>495</v>
      </c>
      <c r="H330" s="149">
        <v>78.900000000000006</v>
      </c>
      <c r="I330" s="150"/>
      <c r="L330" s="145"/>
      <c r="M330" s="151"/>
      <c r="T330" s="152"/>
      <c r="AT330" s="147" t="s">
        <v>135</v>
      </c>
      <c r="AU330" s="147" t="s">
        <v>87</v>
      </c>
      <c r="AV330" s="12" t="s">
        <v>87</v>
      </c>
      <c r="AW330" s="12" t="s">
        <v>33</v>
      </c>
      <c r="AX330" s="12" t="s">
        <v>77</v>
      </c>
      <c r="AY330" s="147" t="s">
        <v>127</v>
      </c>
    </row>
    <row r="331" spans="2:65" s="13" customFormat="1">
      <c r="B331" s="153"/>
      <c r="D331" s="146" t="s">
        <v>135</v>
      </c>
      <c r="E331" s="154" t="s">
        <v>1</v>
      </c>
      <c r="F331" s="155" t="s">
        <v>137</v>
      </c>
      <c r="H331" s="156">
        <v>78.900000000000006</v>
      </c>
      <c r="I331" s="157"/>
      <c r="L331" s="153"/>
      <c r="M331" s="158"/>
      <c r="T331" s="159"/>
      <c r="AT331" s="154" t="s">
        <v>135</v>
      </c>
      <c r="AU331" s="154" t="s">
        <v>87</v>
      </c>
      <c r="AV331" s="13" t="s">
        <v>134</v>
      </c>
      <c r="AW331" s="13" t="s">
        <v>33</v>
      </c>
      <c r="AX331" s="13" t="s">
        <v>85</v>
      </c>
      <c r="AY331" s="154" t="s">
        <v>127</v>
      </c>
    </row>
    <row r="332" spans="2:65" s="1" customFormat="1" ht="16.5" customHeight="1">
      <c r="B332" s="131"/>
      <c r="C332" s="132" t="s">
        <v>352</v>
      </c>
      <c r="D332" s="132" t="s">
        <v>129</v>
      </c>
      <c r="E332" s="133" t="s">
        <v>496</v>
      </c>
      <c r="F332" s="134" t="s">
        <v>497</v>
      </c>
      <c r="G332" s="135" t="s">
        <v>236</v>
      </c>
      <c r="H332" s="136">
        <v>8.66</v>
      </c>
      <c r="I332" s="137"/>
      <c r="J332" s="138">
        <f>ROUND(I332*H332,2)</f>
        <v>0</v>
      </c>
      <c r="K332" s="134" t="s">
        <v>133</v>
      </c>
      <c r="L332" s="31"/>
      <c r="M332" s="139" t="s">
        <v>1</v>
      </c>
      <c r="N332" s="140" t="s">
        <v>42</v>
      </c>
      <c r="P332" s="141">
        <f>O332*H332</f>
        <v>0</v>
      </c>
      <c r="Q332" s="141">
        <v>0</v>
      </c>
      <c r="R332" s="141">
        <f>Q332*H332</f>
        <v>0</v>
      </c>
      <c r="S332" s="141">
        <v>0</v>
      </c>
      <c r="T332" s="142">
        <f>S332*H332</f>
        <v>0</v>
      </c>
      <c r="AR332" s="143" t="s">
        <v>134</v>
      </c>
      <c r="AT332" s="143" t="s">
        <v>129</v>
      </c>
      <c r="AU332" s="143" t="s">
        <v>87</v>
      </c>
      <c r="AY332" s="16" t="s">
        <v>127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6" t="s">
        <v>85</v>
      </c>
      <c r="BK332" s="144">
        <f>ROUND(I332*H332,2)</f>
        <v>0</v>
      </c>
      <c r="BL332" s="16" t="s">
        <v>134</v>
      </c>
      <c r="BM332" s="143" t="s">
        <v>498</v>
      </c>
    </row>
    <row r="333" spans="2:65" s="14" customFormat="1">
      <c r="B333" s="163"/>
      <c r="D333" s="146" t="s">
        <v>135</v>
      </c>
      <c r="E333" s="164" t="s">
        <v>1</v>
      </c>
      <c r="F333" s="165" t="s">
        <v>499</v>
      </c>
      <c r="H333" s="164" t="s">
        <v>1</v>
      </c>
      <c r="I333" s="166"/>
      <c r="L333" s="163"/>
      <c r="M333" s="167"/>
      <c r="T333" s="168"/>
      <c r="AT333" s="164" t="s">
        <v>135</v>
      </c>
      <c r="AU333" s="164" t="s">
        <v>87</v>
      </c>
      <c r="AV333" s="14" t="s">
        <v>85</v>
      </c>
      <c r="AW333" s="14" t="s">
        <v>33</v>
      </c>
      <c r="AX333" s="14" t="s">
        <v>77</v>
      </c>
      <c r="AY333" s="164" t="s">
        <v>127</v>
      </c>
    </row>
    <row r="334" spans="2:65" s="12" customFormat="1">
      <c r="B334" s="145"/>
      <c r="D334" s="146" t="s">
        <v>135</v>
      </c>
      <c r="E334" s="147" t="s">
        <v>1</v>
      </c>
      <c r="F334" s="148" t="s">
        <v>500</v>
      </c>
      <c r="H334" s="149">
        <v>2.72</v>
      </c>
      <c r="I334" s="150"/>
      <c r="L334" s="145"/>
      <c r="M334" s="151"/>
      <c r="T334" s="152"/>
      <c r="AT334" s="147" t="s">
        <v>135</v>
      </c>
      <c r="AU334" s="147" t="s">
        <v>87</v>
      </c>
      <c r="AV334" s="12" t="s">
        <v>87</v>
      </c>
      <c r="AW334" s="12" t="s">
        <v>33</v>
      </c>
      <c r="AX334" s="12" t="s">
        <v>77</v>
      </c>
      <c r="AY334" s="147" t="s">
        <v>127</v>
      </c>
    </row>
    <row r="335" spans="2:65" s="12" customFormat="1">
      <c r="B335" s="145"/>
      <c r="D335" s="146" t="s">
        <v>135</v>
      </c>
      <c r="E335" s="147" t="s">
        <v>1</v>
      </c>
      <c r="F335" s="148" t="s">
        <v>501</v>
      </c>
      <c r="H335" s="149">
        <v>5.94</v>
      </c>
      <c r="I335" s="150"/>
      <c r="L335" s="145"/>
      <c r="M335" s="151"/>
      <c r="T335" s="152"/>
      <c r="AT335" s="147" t="s">
        <v>135</v>
      </c>
      <c r="AU335" s="147" t="s">
        <v>87</v>
      </c>
      <c r="AV335" s="12" t="s">
        <v>87</v>
      </c>
      <c r="AW335" s="12" t="s">
        <v>33</v>
      </c>
      <c r="AX335" s="12" t="s">
        <v>77</v>
      </c>
      <c r="AY335" s="147" t="s">
        <v>127</v>
      </c>
    </row>
    <row r="336" spans="2:65" s="13" customFormat="1">
      <c r="B336" s="153"/>
      <c r="D336" s="146" t="s">
        <v>135</v>
      </c>
      <c r="E336" s="154" t="s">
        <v>1</v>
      </c>
      <c r="F336" s="155" t="s">
        <v>137</v>
      </c>
      <c r="H336" s="156">
        <v>8.66</v>
      </c>
      <c r="I336" s="157"/>
      <c r="L336" s="153"/>
      <c r="M336" s="158"/>
      <c r="T336" s="159"/>
      <c r="AT336" s="154" t="s">
        <v>135</v>
      </c>
      <c r="AU336" s="154" t="s">
        <v>87</v>
      </c>
      <c r="AV336" s="13" t="s">
        <v>134</v>
      </c>
      <c r="AW336" s="13" t="s">
        <v>33</v>
      </c>
      <c r="AX336" s="13" t="s">
        <v>85</v>
      </c>
      <c r="AY336" s="154" t="s">
        <v>127</v>
      </c>
    </row>
    <row r="337" spans="2:65" s="1" customFormat="1" ht="24.2" customHeight="1">
      <c r="B337" s="131"/>
      <c r="C337" s="132" t="s">
        <v>502</v>
      </c>
      <c r="D337" s="132" t="s">
        <v>129</v>
      </c>
      <c r="E337" s="133" t="s">
        <v>503</v>
      </c>
      <c r="F337" s="134" t="s">
        <v>504</v>
      </c>
      <c r="G337" s="135" t="s">
        <v>236</v>
      </c>
      <c r="H337" s="136">
        <v>2.165</v>
      </c>
      <c r="I337" s="137"/>
      <c r="J337" s="138">
        <f>ROUND(I337*H337,2)</f>
        <v>0</v>
      </c>
      <c r="K337" s="134" t="s">
        <v>133</v>
      </c>
      <c r="L337" s="31"/>
      <c r="M337" s="139" t="s">
        <v>1</v>
      </c>
      <c r="N337" s="140" t="s">
        <v>42</v>
      </c>
      <c r="P337" s="141">
        <f>O337*H337</f>
        <v>0</v>
      </c>
      <c r="Q337" s="141">
        <v>0</v>
      </c>
      <c r="R337" s="141">
        <f>Q337*H337</f>
        <v>0</v>
      </c>
      <c r="S337" s="141">
        <v>0</v>
      </c>
      <c r="T337" s="142">
        <f>S337*H337</f>
        <v>0</v>
      </c>
      <c r="AR337" s="143" t="s">
        <v>134</v>
      </c>
      <c r="AT337" s="143" t="s">
        <v>129</v>
      </c>
      <c r="AU337" s="143" t="s">
        <v>87</v>
      </c>
      <c r="AY337" s="16" t="s">
        <v>127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6" t="s">
        <v>85</v>
      </c>
      <c r="BK337" s="144">
        <f>ROUND(I337*H337,2)</f>
        <v>0</v>
      </c>
      <c r="BL337" s="16" t="s">
        <v>134</v>
      </c>
      <c r="BM337" s="143" t="s">
        <v>505</v>
      </c>
    </row>
    <row r="338" spans="2:65" s="14" customFormat="1">
      <c r="B338" s="163"/>
      <c r="D338" s="146" t="s">
        <v>135</v>
      </c>
      <c r="E338" s="164" t="s">
        <v>1</v>
      </c>
      <c r="F338" s="165" t="s">
        <v>506</v>
      </c>
      <c r="H338" s="164" t="s">
        <v>1</v>
      </c>
      <c r="I338" s="166"/>
      <c r="L338" s="163"/>
      <c r="M338" s="167"/>
      <c r="T338" s="168"/>
      <c r="AT338" s="164" t="s">
        <v>135</v>
      </c>
      <c r="AU338" s="164" t="s">
        <v>87</v>
      </c>
      <c r="AV338" s="14" t="s">
        <v>85</v>
      </c>
      <c r="AW338" s="14" t="s">
        <v>33</v>
      </c>
      <c r="AX338" s="14" t="s">
        <v>77</v>
      </c>
      <c r="AY338" s="164" t="s">
        <v>127</v>
      </c>
    </row>
    <row r="339" spans="2:65" s="12" customFormat="1">
      <c r="B339" s="145"/>
      <c r="D339" s="146" t="s">
        <v>135</v>
      </c>
      <c r="E339" s="147" t="s">
        <v>1</v>
      </c>
      <c r="F339" s="148" t="s">
        <v>507</v>
      </c>
      <c r="H339" s="149">
        <v>0.68</v>
      </c>
      <c r="I339" s="150"/>
      <c r="L339" s="145"/>
      <c r="M339" s="151"/>
      <c r="T339" s="152"/>
      <c r="AT339" s="147" t="s">
        <v>135</v>
      </c>
      <c r="AU339" s="147" t="s">
        <v>87</v>
      </c>
      <c r="AV339" s="12" t="s">
        <v>87</v>
      </c>
      <c r="AW339" s="12" t="s">
        <v>33</v>
      </c>
      <c r="AX339" s="12" t="s">
        <v>77</v>
      </c>
      <c r="AY339" s="147" t="s">
        <v>127</v>
      </c>
    </row>
    <row r="340" spans="2:65" s="12" customFormat="1">
      <c r="B340" s="145"/>
      <c r="D340" s="146" t="s">
        <v>135</v>
      </c>
      <c r="E340" s="147" t="s">
        <v>1</v>
      </c>
      <c r="F340" s="148" t="s">
        <v>508</v>
      </c>
      <c r="H340" s="149">
        <v>1.4850000000000001</v>
      </c>
      <c r="I340" s="150"/>
      <c r="L340" s="145"/>
      <c r="M340" s="151"/>
      <c r="T340" s="152"/>
      <c r="AT340" s="147" t="s">
        <v>135</v>
      </c>
      <c r="AU340" s="147" t="s">
        <v>87</v>
      </c>
      <c r="AV340" s="12" t="s">
        <v>87</v>
      </c>
      <c r="AW340" s="12" t="s">
        <v>33</v>
      </c>
      <c r="AX340" s="12" t="s">
        <v>77</v>
      </c>
      <c r="AY340" s="147" t="s">
        <v>127</v>
      </c>
    </row>
    <row r="341" spans="2:65" s="13" customFormat="1">
      <c r="B341" s="153"/>
      <c r="D341" s="146" t="s">
        <v>135</v>
      </c>
      <c r="E341" s="154" t="s">
        <v>1</v>
      </c>
      <c r="F341" s="155" t="s">
        <v>137</v>
      </c>
      <c r="H341" s="156">
        <v>2.165</v>
      </c>
      <c r="I341" s="157"/>
      <c r="L341" s="153"/>
      <c r="M341" s="158"/>
      <c r="T341" s="159"/>
      <c r="AT341" s="154" t="s">
        <v>135</v>
      </c>
      <c r="AU341" s="154" t="s">
        <v>87</v>
      </c>
      <c r="AV341" s="13" t="s">
        <v>134</v>
      </c>
      <c r="AW341" s="13" t="s">
        <v>33</v>
      </c>
      <c r="AX341" s="13" t="s">
        <v>85</v>
      </c>
      <c r="AY341" s="154" t="s">
        <v>127</v>
      </c>
    </row>
    <row r="342" spans="2:65" s="1" customFormat="1" ht="33" customHeight="1">
      <c r="B342" s="131"/>
      <c r="C342" s="132" t="s">
        <v>356</v>
      </c>
      <c r="D342" s="132" t="s">
        <v>129</v>
      </c>
      <c r="E342" s="133" t="s">
        <v>509</v>
      </c>
      <c r="F342" s="134" t="s">
        <v>510</v>
      </c>
      <c r="G342" s="135" t="s">
        <v>140</v>
      </c>
      <c r="H342" s="136">
        <v>41.1</v>
      </c>
      <c r="I342" s="137"/>
      <c r="J342" s="138">
        <f>ROUND(I342*H342,2)</f>
        <v>0</v>
      </c>
      <c r="K342" s="134" t="s">
        <v>133</v>
      </c>
      <c r="L342" s="31"/>
      <c r="M342" s="139" t="s">
        <v>1</v>
      </c>
      <c r="N342" s="140" t="s">
        <v>42</v>
      </c>
      <c r="P342" s="141">
        <f>O342*H342</f>
        <v>0</v>
      </c>
      <c r="Q342" s="141">
        <v>0</v>
      </c>
      <c r="R342" s="141">
        <f>Q342*H342</f>
        <v>0</v>
      </c>
      <c r="S342" s="141">
        <v>0</v>
      </c>
      <c r="T342" s="142">
        <f>S342*H342</f>
        <v>0</v>
      </c>
      <c r="AR342" s="143" t="s">
        <v>134</v>
      </c>
      <c r="AT342" s="143" t="s">
        <v>129</v>
      </c>
      <c r="AU342" s="143" t="s">
        <v>87</v>
      </c>
      <c r="AY342" s="16" t="s">
        <v>127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6" t="s">
        <v>85</v>
      </c>
      <c r="BK342" s="144">
        <f>ROUND(I342*H342,2)</f>
        <v>0</v>
      </c>
      <c r="BL342" s="16" t="s">
        <v>134</v>
      </c>
      <c r="BM342" s="143" t="s">
        <v>511</v>
      </c>
    </row>
    <row r="343" spans="2:65" s="12" customFormat="1">
      <c r="B343" s="145"/>
      <c r="D343" s="146" t="s">
        <v>135</v>
      </c>
      <c r="E343" s="147" t="s">
        <v>1</v>
      </c>
      <c r="F343" s="148" t="s">
        <v>512</v>
      </c>
      <c r="H343" s="149">
        <v>41.1</v>
      </c>
      <c r="I343" s="150"/>
      <c r="L343" s="145"/>
      <c r="M343" s="151"/>
      <c r="T343" s="152"/>
      <c r="AT343" s="147" t="s">
        <v>135</v>
      </c>
      <c r="AU343" s="147" t="s">
        <v>87</v>
      </c>
      <c r="AV343" s="12" t="s">
        <v>87</v>
      </c>
      <c r="AW343" s="12" t="s">
        <v>33</v>
      </c>
      <c r="AX343" s="12" t="s">
        <v>77</v>
      </c>
      <c r="AY343" s="147" t="s">
        <v>127</v>
      </c>
    </row>
    <row r="344" spans="2:65" s="13" customFormat="1">
      <c r="B344" s="153"/>
      <c r="D344" s="146" t="s">
        <v>135</v>
      </c>
      <c r="E344" s="154" t="s">
        <v>1</v>
      </c>
      <c r="F344" s="155" t="s">
        <v>137</v>
      </c>
      <c r="H344" s="156">
        <v>41.1</v>
      </c>
      <c r="I344" s="157"/>
      <c r="L344" s="153"/>
      <c r="M344" s="158"/>
      <c r="T344" s="159"/>
      <c r="AT344" s="154" t="s">
        <v>135</v>
      </c>
      <c r="AU344" s="154" t="s">
        <v>87</v>
      </c>
      <c r="AV344" s="13" t="s">
        <v>134</v>
      </c>
      <c r="AW344" s="13" t="s">
        <v>33</v>
      </c>
      <c r="AX344" s="13" t="s">
        <v>85</v>
      </c>
      <c r="AY344" s="154" t="s">
        <v>127</v>
      </c>
    </row>
    <row r="345" spans="2:65" s="1" customFormat="1" ht="24.2" customHeight="1">
      <c r="B345" s="131"/>
      <c r="C345" s="132" t="s">
        <v>513</v>
      </c>
      <c r="D345" s="132" t="s">
        <v>129</v>
      </c>
      <c r="E345" s="133" t="s">
        <v>514</v>
      </c>
      <c r="F345" s="134" t="s">
        <v>515</v>
      </c>
      <c r="G345" s="135" t="s">
        <v>455</v>
      </c>
      <c r="H345" s="136">
        <v>82.2</v>
      </c>
      <c r="I345" s="137"/>
      <c r="J345" s="138">
        <f>ROUND(I345*H345,2)</f>
        <v>0</v>
      </c>
      <c r="K345" s="134" t="s">
        <v>133</v>
      </c>
      <c r="L345" s="31"/>
      <c r="M345" s="139" t="s">
        <v>1</v>
      </c>
      <c r="N345" s="140" t="s">
        <v>42</v>
      </c>
      <c r="P345" s="141">
        <f>O345*H345</f>
        <v>0</v>
      </c>
      <c r="Q345" s="141">
        <v>0</v>
      </c>
      <c r="R345" s="141">
        <f>Q345*H345</f>
        <v>0</v>
      </c>
      <c r="S345" s="141">
        <v>0</v>
      </c>
      <c r="T345" s="142">
        <f>S345*H345</f>
        <v>0</v>
      </c>
      <c r="AR345" s="143" t="s">
        <v>134</v>
      </c>
      <c r="AT345" s="143" t="s">
        <v>129</v>
      </c>
      <c r="AU345" s="143" t="s">
        <v>87</v>
      </c>
      <c r="AY345" s="16" t="s">
        <v>127</v>
      </c>
      <c r="BE345" s="144">
        <f>IF(N345="základní",J345,0)</f>
        <v>0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6" t="s">
        <v>85</v>
      </c>
      <c r="BK345" s="144">
        <f>ROUND(I345*H345,2)</f>
        <v>0</v>
      </c>
      <c r="BL345" s="16" t="s">
        <v>134</v>
      </c>
      <c r="BM345" s="143" t="s">
        <v>516</v>
      </c>
    </row>
    <row r="346" spans="2:65" s="12" customFormat="1">
      <c r="B346" s="145"/>
      <c r="D346" s="146" t="s">
        <v>135</v>
      </c>
      <c r="E346" s="147" t="s">
        <v>1</v>
      </c>
      <c r="F346" s="148" t="s">
        <v>517</v>
      </c>
      <c r="H346" s="149">
        <v>82.2</v>
      </c>
      <c r="I346" s="150"/>
      <c r="L346" s="145"/>
      <c r="M346" s="151"/>
      <c r="T346" s="152"/>
      <c r="AT346" s="147" t="s">
        <v>135</v>
      </c>
      <c r="AU346" s="147" t="s">
        <v>87</v>
      </c>
      <c r="AV346" s="12" t="s">
        <v>87</v>
      </c>
      <c r="AW346" s="12" t="s">
        <v>33</v>
      </c>
      <c r="AX346" s="12" t="s">
        <v>77</v>
      </c>
      <c r="AY346" s="147" t="s">
        <v>127</v>
      </c>
    </row>
    <row r="347" spans="2:65" s="13" customFormat="1">
      <c r="B347" s="153"/>
      <c r="D347" s="146" t="s">
        <v>135</v>
      </c>
      <c r="E347" s="154" t="s">
        <v>1</v>
      </c>
      <c r="F347" s="155" t="s">
        <v>137</v>
      </c>
      <c r="H347" s="156">
        <v>82.2</v>
      </c>
      <c r="I347" s="157"/>
      <c r="L347" s="153"/>
      <c r="M347" s="158"/>
      <c r="T347" s="159"/>
      <c r="AT347" s="154" t="s">
        <v>135</v>
      </c>
      <c r="AU347" s="154" t="s">
        <v>87</v>
      </c>
      <c r="AV347" s="13" t="s">
        <v>134</v>
      </c>
      <c r="AW347" s="13" t="s">
        <v>33</v>
      </c>
      <c r="AX347" s="13" t="s">
        <v>85</v>
      </c>
      <c r="AY347" s="154" t="s">
        <v>127</v>
      </c>
    </row>
    <row r="348" spans="2:65" s="11" customFormat="1" ht="22.9" customHeight="1">
      <c r="B348" s="119"/>
      <c r="D348" s="120" t="s">
        <v>76</v>
      </c>
      <c r="E348" s="129" t="s">
        <v>518</v>
      </c>
      <c r="F348" s="129" t="s">
        <v>519</v>
      </c>
      <c r="I348" s="122"/>
      <c r="J348" s="130">
        <f>BK348</f>
        <v>0</v>
      </c>
      <c r="L348" s="119"/>
      <c r="M348" s="124"/>
      <c r="P348" s="125">
        <f>SUM(P349:P384)</f>
        <v>0</v>
      </c>
      <c r="R348" s="125">
        <f>SUM(R349:R384)</f>
        <v>0</v>
      </c>
      <c r="T348" s="126">
        <f>SUM(T349:T384)</f>
        <v>0</v>
      </c>
      <c r="AR348" s="120" t="s">
        <v>85</v>
      </c>
      <c r="AT348" s="127" t="s">
        <v>76</v>
      </c>
      <c r="AU348" s="127" t="s">
        <v>85</v>
      </c>
      <c r="AY348" s="120" t="s">
        <v>127</v>
      </c>
      <c r="BK348" s="128">
        <f>SUM(BK349:BK384)</f>
        <v>0</v>
      </c>
    </row>
    <row r="349" spans="2:65" s="1" customFormat="1" ht="33" customHeight="1">
      <c r="B349" s="131"/>
      <c r="C349" s="132" t="s">
        <v>364</v>
      </c>
      <c r="D349" s="132" t="s">
        <v>129</v>
      </c>
      <c r="E349" s="133" t="s">
        <v>520</v>
      </c>
      <c r="F349" s="134" t="s">
        <v>521</v>
      </c>
      <c r="G349" s="135" t="s">
        <v>254</v>
      </c>
      <c r="H349" s="136">
        <v>27.497</v>
      </c>
      <c r="I349" s="137"/>
      <c r="J349" s="138">
        <f>ROUND(I349*H349,2)</f>
        <v>0</v>
      </c>
      <c r="K349" s="134" t="s">
        <v>133</v>
      </c>
      <c r="L349" s="31"/>
      <c r="M349" s="139" t="s">
        <v>1</v>
      </c>
      <c r="N349" s="140" t="s">
        <v>42</v>
      </c>
      <c r="P349" s="141">
        <f>O349*H349</f>
        <v>0</v>
      </c>
      <c r="Q349" s="141">
        <v>0</v>
      </c>
      <c r="R349" s="141">
        <f>Q349*H349</f>
        <v>0</v>
      </c>
      <c r="S349" s="141">
        <v>0</v>
      </c>
      <c r="T349" s="142">
        <f>S349*H349</f>
        <v>0</v>
      </c>
      <c r="AR349" s="143" t="s">
        <v>134</v>
      </c>
      <c r="AT349" s="143" t="s">
        <v>129</v>
      </c>
      <c r="AU349" s="143" t="s">
        <v>87</v>
      </c>
      <c r="AY349" s="16" t="s">
        <v>127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6" t="s">
        <v>85</v>
      </c>
      <c r="BK349" s="144">
        <f>ROUND(I349*H349,2)</f>
        <v>0</v>
      </c>
      <c r="BL349" s="16" t="s">
        <v>134</v>
      </c>
      <c r="BM349" s="143" t="s">
        <v>522</v>
      </c>
    </row>
    <row r="350" spans="2:65" s="12" customFormat="1">
      <c r="B350" s="145"/>
      <c r="D350" s="146" t="s">
        <v>135</v>
      </c>
      <c r="E350" s="147" t="s">
        <v>1</v>
      </c>
      <c r="F350" s="148" t="s">
        <v>523</v>
      </c>
      <c r="H350" s="149">
        <v>0.28499999999999998</v>
      </c>
      <c r="I350" s="150"/>
      <c r="L350" s="145"/>
      <c r="M350" s="151"/>
      <c r="T350" s="152"/>
      <c r="AT350" s="147" t="s">
        <v>135</v>
      </c>
      <c r="AU350" s="147" t="s">
        <v>87</v>
      </c>
      <c r="AV350" s="12" t="s">
        <v>87</v>
      </c>
      <c r="AW350" s="12" t="s">
        <v>33</v>
      </c>
      <c r="AX350" s="12" t="s">
        <v>77</v>
      </c>
      <c r="AY350" s="147" t="s">
        <v>127</v>
      </c>
    </row>
    <row r="351" spans="2:65" s="12" customFormat="1">
      <c r="B351" s="145"/>
      <c r="D351" s="146" t="s">
        <v>135</v>
      </c>
      <c r="E351" s="147" t="s">
        <v>1</v>
      </c>
      <c r="F351" s="148" t="s">
        <v>524</v>
      </c>
      <c r="H351" s="149">
        <v>25.98</v>
      </c>
      <c r="I351" s="150"/>
      <c r="L351" s="145"/>
      <c r="M351" s="151"/>
      <c r="T351" s="152"/>
      <c r="AT351" s="147" t="s">
        <v>135</v>
      </c>
      <c r="AU351" s="147" t="s">
        <v>87</v>
      </c>
      <c r="AV351" s="12" t="s">
        <v>87</v>
      </c>
      <c r="AW351" s="12" t="s">
        <v>33</v>
      </c>
      <c r="AX351" s="12" t="s">
        <v>77</v>
      </c>
      <c r="AY351" s="147" t="s">
        <v>127</v>
      </c>
    </row>
    <row r="352" spans="2:65" s="12" customFormat="1">
      <c r="B352" s="145"/>
      <c r="D352" s="146" t="s">
        <v>135</v>
      </c>
      <c r="E352" s="147" t="s">
        <v>1</v>
      </c>
      <c r="F352" s="148" t="s">
        <v>525</v>
      </c>
      <c r="H352" s="149">
        <v>0.32900000000000001</v>
      </c>
      <c r="I352" s="150"/>
      <c r="L352" s="145"/>
      <c r="M352" s="151"/>
      <c r="T352" s="152"/>
      <c r="AT352" s="147" t="s">
        <v>135</v>
      </c>
      <c r="AU352" s="147" t="s">
        <v>87</v>
      </c>
      <c r="AV352" s="12" t="s">
        <v>87</v>
      </c>
      <c r="AW352" s="12" t="s">
        <v>33</v>
      </c>
      <c r="AX352" s="12" t="s">
        <v>77</v>
      </c>
      <c r="AY352" s="147" t="s">
        <v>127</v>
      </c>
    </row>
    <row r="353" spans="2:65" s="12" customFormat="1">
      <c r="B353" s="145"/>
      <c r="D353" s="146" t="s">
        <v>135</v>
      </c>
      <c r="E353" s="147" t="s">
        <v>1</v>
      </c>
      <c r="F353" s="148" t="s">
        <v>526</v>
      </c>
      <c r="H353" s="149">
        <v>0.76</v>
      </c>
      <c r="I353" s="150"/>
      <c r="L353" s="145"/>
      <c r="M353" s="151"/>
      <c r="T353" s="152"/>
      <c r="AT353" s="147" t="s">
        <v>135</v>
      </c>
      <c r="AU353" s="147" t="s">
        <v>87</v>
      </c>
      <c r="AV353" s="12" t="s">
        <v>87</v>
      </c>
      <c r="AW353" s="12" t="s">
        <v>33</v>
      </c>
      <c r="AX353" s="12" t="s">
        <v>77</v>
      </c>
      <c r="AY353" s="147" t="s">
        <v>127</v>
      </c>
    </row>
    <row r="354" spans="2:65" s="12" customFormat="1">
      <c r="B354" s="145"/>
      <c r="D354" s="146" t="s">
        <v>135</v>
      </c>
      <c r="E354" s="147" t="s">
        <v>1</v>
      </c>
      <c r="F354" s="148" t="s">
        <v>527</v>
      </c>
      <c r="H354" s="149">
        <v>0.14299999999999999</v>
      </c>
      <c r="I354" s="150"/>
      <c r="L354" s="145"/>
      <c r="M354" s="151"/>
      <c r="T354" s="152"/>
      <c r="AT354" s="147" t="s">
        <v>135</v>
      </c>
      <c r="AU354" s="147" t="s">
        <v>87</v>
      </c>
      <c r="AV354" s="12" t="s">
        <v>87</v>
      </c>
      <c r="AW354" s="12" t="s">
        <v>33</v>
      </c>
      <c r="AX354" s="12" t="s">
        <v>77</v>
      </c>
      <c r="AY354" s="147" t="s">
        <v>127</v>
      </c>
    </row>
    <row r="355" spans="2:65" s="13" customFormat="1">
      <c r="B355" s="153"/>
      <c r="D355" s="146" t="s">
        <v>135</v>
      </c>
      <c r="E355" s="154" t="s">
        <v>1</v>
      </c>
      <c r="F355" s="155" t="s">
        <v>137</v>
      </c>
      <c r="H355" s="156">
        <v>27.497000000000003</v>
      </c>
      <c r="I355" s="157"/>
      <c r="L355" s="153"/>
      <c r="M355" s="158"/>
      <c r="T355" s="159"/>
      <c r="AT355" s="154" t="s">
        <v>135</v>
      </c>
      <c r="AU355" s="154" t="s">
        <v>87</v>
      </c>
      <c r="AV355" s="13" t="s">
        <v>134</v>
      </c>
      <c r="AW355" s="13" t="s">
        <v>33</v>
      </c>
      <c r="AX355" s="13" t="s">
        <v>85</v>
      </c>
      <c r="AY355" s="154" t="s">
        <v>127</v>
      </c>
    </row>
    <row r="356" spans="2:65" s="1" customFormat="1" ht="44.25" customHeight="1">
      <c r="B356" s="131"/>
      <c r="C356" s="132" t="s">
        <v>528</v>
      </c>
      <c r="D356" s="132" t="s">
        <v>129</v>
      </c>
      <c r="E356" s="133" t="s">
        <v>529</v>
      </c>
      <c r="F356" s="134" t="s">
        <v>530</v>
      </c>
      <c r="G356" s="135" t="s">
        <v>254</v>
      </c>
      <c r="H356" s="136">
        <v>190.90700000000001</v>
      </c>
      <c r="I356" s="137"/>
      <c r="J356" s="138">
        <f>ROUND(I356*H356,2)</f>
        <v>0</v>
      </c>
      <c r="K356" s="134" t="s">
        <v>133</v>
      </c>
      <c r="L356" s="31"/>
      <c r="M356" s="139" t="s">
        <v>1</v>
      </c>
      <c r="N356" s="140" t="s">
        <v>42</v>
      </c>
      <c r="P356" s="141">
        <f>O356*H356</f>
        <v>0</v>
      </c>
      <c r="Q356" s="141">
        <v>0</v>
      </c>
      <c r="R356" s="141">
        <f>Q356*H356</f>
        <v>0</v>
      </c>
      <c r="S356" s="141">
        <v>0</v>
      </c>
      <c r="T356" s="142">
        <f>S356*H356</f>
        <v>0</v>
      </c>
      <c r="AR356" s="143" t="s">
        <v>134</v>
      </c>
      <c r="AT356" s="143" t="s">
        <v>129</v>
      </c>
      <c r="AU356" s="143" t="s">
        <v>87</v>
      </c>
      <c r="AY356" s="16" t="s">
        <v>127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6" t="s">
        <v>85</v>
      </c>
      <c r="BK356" s="144">
        <f>ROUND(I356*H356,2)</f>
        <v>0</v>
      </c>
      <c r="BL356" s="16" t="s">
        <v>134</v>
      </c>
      <c r="BM356" s="143" t="s">
        <v>531</v>
      </c>
    </row>
    <row r="357" spans="2:65" s="12" customFormat="1">
      <c r="B357" s="145"/>
      <c r="D357" s="146" t="s">
        <v>135</v>
      </c>
      <c r="E357" s="147" t="s">
        <v>1</v>
      </c>
      <c r="F357" s="148" t="s">
        <v>532</v>
      </c>
      <c r="H357" s="149">
        <v>0.28499999999999998</v>
      </c>
      <c r="I357" s="150"/>
      <c r="L357" s="145"/>
      <c r="M357" s="151"/>
      <c r="T357" s="152"/>
      <c r="AT357" s="147" t="s">
        <v>135</v>
      </c>
      <c r="AU357" s="147" t="s">
        <v>87</v>
      </c>
      <c r="AV357" s="12" t="s">
        <v>87</v>
      </c>
      <c r="AW357" s="12" t="s">
        <v>33</v>
      </c>
      <c r="AX357" s="12" t="s">
        <v>77</v>
      </c>
      <c r="AY357" s="147" t="s">
        <v>127</v>
      </c>
    </row>
    <row r="358" spans="2:65" s="12" customFormat="1">
      <c r="B358" s="145"/>
      <c r="D358" s="146" t="s">
        <v>135</v>
      </c>
      <c r="E358" s="147" t="s">
        <v>1</v>
      </c>
      <c r="F358" s="148" t="s">
        <v>533</v>
      </c>
      <c r="H358" s="149">
        <v>161.07599999999999</v>
      </c>
      <c r="I358" s="150"/>
      <c r="L358" s="145"/>
      <c r="M358" s="151"/>
      <c r="T358" s="152"/>
      <c r="AT358" s="147" t="s">
        <v>135</v>
      </c>
      <c r="AU358" s="147" t="s">
        <v>87</v>
      </c>
      <c r="AV358" s="12" t="s">
        <v>87</v>
      </c>
      <c r="AW358" s="12" t="s">
        <v>33</v>
      </c>
      <c r="AX358" s="12" t="s">
        <v>77</v>
      </c>
      <c r="AY358" s="147" t="s">
        <v>127</v>
      </c>
    </row>
    <row r="359" spans="2:65" s="12" customFormat="1">
      <c r="B359" s="145"/>
      <c r="D359" s="146" t="s">
        <v>135</v>
      </c>
      <c r="E359" s="147" t="s">
        <v>1</v>
      </c>
      <c r="F359" s="148" t="s">
        <v>534</v>
      </c>
      <c r="H359" s="149">
        <v>8.8829999999999991</v>
      </c>
      <c r="I359" s="150"/>
      <c r="L359" s="145"/>
      <c r="M359" s="151"/>
      <c r="T359" s="152"/>
      <c r="AT359" s="147" t="s">
        <v>135</v>
      </c>
      <c r="AU359" s="147" t="s">
        <v>87</v>
      </c>
      <c r="AV359" s="12" t="s">
        <v>87</v>
      </c>
      <c r="AW359" s="12" t="s">
        <v>33</v>
      </c>
      <c r="AX359" s="12" t="s">
        <v>77</v>
      </c>
      <c r="AY359" s="147" t="s">
        <v>127</v>
      </c>
    </row>
    <row r="360" spans="2:65" s="12" customFormat="1">
      <c r="B360" s="145"/>
      <c r="D360" s="146" t="s">
        <v>135</v>
      </c>
      <c r="E360" s="147" t="s">
        <v>1</v>
      </c>
      <c r="F360" s="148" t="s">
        <v>535</v>
      </c>
      <c r="H360" s="149">
        <v>20.52</v>
      </c>
      <c r="I360" s="150"/>
      <c r="L360" s="145"/>
      <c r="M360" s="151"/>
      <c r="T360" s="152"/>
      <c r="AT360" s="147" t="s">
        <v>135</v>
      </c>
      <c r="AU360" s="147" t="s">
        <v>87</v>
      </c>
      <c r="AV360" s="12" t="s">
        <v>87</v>
      </c>
      <c r="AW360" s="12" t="s">
        <v>33</v>
      </c>
      <c r="AX360" s="12" t="s">
        <v>77</v>
      </c>
      <c r="AY360" s="147" t="s">
        <v>127</v>
      </c>
    </row>
    <row r="361" spans="2:65" s="12" customFormat="1">
      <c r="B361" s="145"/>
      <c r="D361" s="146" t="s">
        <v>135</v>
      </c>
      <c r="E361" s="147" t="s">
        <v>1</v>
      </c>
      <c r="F361" s="148" t="s">
        <v>536</v>
      </c>
      <c r="H361" s="149">
        <v>0.14299999999999999</v>
      </c>
      <c r="I361" s="150"/>
      <c r="L361" s="145"/>
      <c r="M361" s="151"/>
      <c r="T361" s="152"/>
      <c r="AT361" s="147" t="s">
        <v>135</v>
      </c>
      <c r="AU361" s="147" t="s">
        <v>87</v>
      </c>
      <c r="AV361" s="12" t="s">
        <v>87</v>
      </c>
      <c r="AW361" s="12" t="s">
        <v>33</v>
      </c>
      <c r="AX361" s="12" t="s">
        <v>77</v>
      </c>
      <c r="AY361" s="147" t="s">
        <v>127</v>
      </c>
    </row>
    <row r="362" spans="2:65" s="13" customFormat="1">
      <c r="B362" s="153"/>
      <c r="D362" s="146" t="s">
        <v>135</v>
      </c>
      <c r="E362" s="154" t="s">
        <v>1</v>
      </c>
      <c r="F362" s="155" t="s">
        <v>137</v>
      </c>
      <c r="H362" s="156">
        <v>190.90700000000001</v>
      </c>
      <c r="I362" s="157"/>
      <c r="L362" s="153"/>
      <c r="M362" s="158"/>
      <c r="T362" s="159"/>
      <c r="AT362" s="154" t="s">
        <v>135</v>
      </c>
      <c r="AU362" s="154" t="s">
        <v>87</v>
      </c>
      <c r="AV362" s="13" t="s">
        <v>134</v>
      </c>
      <c r="AW362" s="13" t="s">
        <v>33</v>
      </c>
      <c r="AX362" s="13" t="s">
        <v>85</v>
      </c>
      <c r="AY362" s="154" t="s">
        <v>127</v>
      </c>
    </row>
    <row r="363" spans="2:65" s="1" customFormat="1" ht="37.9" customHeight="1">
      <c r="B363" s="131"/>
      <c r="C363" s="132" t="s">
        <v>368</v>
      </c>
      <c r="D363" s="132" t="s">
        <v>129</v>
      </c>
      <c r="E363" s="133" t="s">
        <v>537</v>
      </c>
      <c r="F363" s="134" t="s">
        <v>538</v>
      </c>
      <c r="G363" s="135" t="s">
        <v>254</v>
      </c>
      <c r="H363" s="136">
        <v>127.607</v>
      </c>
      <c r="I363" s="137"/>
      <c r="J363" s="138">
        <f>ROUND(I363*H363,2)</f>
        <v>0</v>
      </c>
      <c r="K363" s="134" t="s">
        <v>133</v>
      </c>
      <c r="L363" s="31"/>
      <c r="M363" s="139" t="s">
        <v>1</v>
      </c>
      <c r="N363" s="140" t="s">
        <v>42</v>
      </c>
      <c r="P363" s="141">
        <f>O363*H363</f>
        <v>0</v>
      </c>
      <c r="Q363" s="141">
        <v>0</v>
      </c>
      <c r="R363" s="141">
        <f>Q363*H363</f>
        <v>0</v>
      </c>
      <c r="S363" s="141">
        <v>0</v>
      </c>
      <c r="T363" s="142">
        <f>S363*H363</f>
        <v>0</v>
      </c>
      <c r="AR363" s="143" t="s">
        <v>134</v>
      </c>
      <c r="AT363" s="143" t="s">
        <v>129</v>
      </c>
      <c r="AU363" s="143" t="s">
        <v>87</v>
      </c>
      <c r="AY363" s="16" t="s">
        <v>127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6" t="s">
        <v>85</v>
      </c>
      <c r="BK363" s="144">
        <f>ROUND(I363*H363,2)</f>
        <v>0</v>
      </c>
      <c r="BL363" s="16" t="s">
        <v>134</v>
      </c>
      <c r="BM363" s="143" t="s">
        <v>539</v>
      </c>
    </row>
    <row r="364" spans="2:65" s="12" customFormat="1">
      <c r="B364" s="145"/>
      <c r="D364" s="146" t="s">
        <v>135</v>
      </c>
      <c r="E364" s="147" t="s">
        <v>1</v>
      </c>
      <c r="F364" s="148" t="s">
        <v>540</v>
      </c>
      <c r="H364" s="149">
        <v>95.831999999999994</v>
      </c>
      <c r="I364" s="150"/>
      <c r="L364" s="145"/>
      <c r="M364" s="151"/>
      <c r="T364" s="152"/>
      <c r="AT364" s="147" t="s">
        <v>135</v>
      </c>
      <c r="AU364" s="147" t="s">
        <v>87</v>
      </c>
      <c r="AV364" s="12" t="s">
        <v>87</v>
      </c>
      <c r="AW364" s="12" t="s">
        <v>33</v>
      </c>
      <c r="AX364" s="12" t="s">
        <v>77</v>
      </c>
      <c r="AY364" s="147" t="s">
        <v>127</v>
      </c>
    </row>
    <row r="365" spans="2:65" s="12" customFormat="1">
      <c r="B365" s="145"/>
      <c r="D365" s="146" t="s">
        <v>135</v>
      </c>
      <c r="E365" s="147" t="s">
        <v>1</v>
      </c>
      <c r="F365" s="148" t="s">
        <v>541</v>
      </c>
      <c r="H365" s="149">
        <v>31.774999999999999</v>
      </c>
      <c r="I365" s="150"/>
      <c r="L365" s="145"/>
      <c r="M365" s="151"/>
      <c r="T365" s="152"/>
      <c r="AT365" s="147" t="s">
        <v>135</v>
      </c>
      <c r="AU365" s="147" t="s">
        <v>87</v>
      </c>
      <c r="AV365" s="12" t="s">
        <v>87</v>
      </c>
      <c r="AW365" s="12" t="s">
        <v>33</v>
      </c>
      <c r="AX365" s="12" t="s">
        <v>77</v>
      </c>
      <c r="AY365" s="147" t="s">
        <v>127</v>
      </c>
    </row>
    <row r="366" spans="2:65" s="13" customFormat="1">
      <c r="B366" s="153"/>
      <c r="D366" s="146" t="s">
        <v>135</v>
      </c>
      <c r="E366" s="154" t="s">
        <v>1</v>
      </c>
      <c r="F366" s="155" t="s">
        <v>137</v>
      </c>
      <c r="H366" s="156">
        <v>127.607</v>
      </c>
      <c r="I366" s="157"/>
      <c r="L366" s="153"/>
      <c r="M366" s="158"/>
      <c r="T366" s="159"/>
      <c r="AT366" s="154" t="s">
        <v>135</v>
      </c>
      <c r="AU366" s="154" t="s">
        <v>87</v>
      </c>
      <c r="AV366" s="13" t="s">
        <v>134</v>
      </c>
      <c r="AW366" s="13" t="s">
        <v>33</v>
      </c>
      <c r="AX366" s="13" t="s">
        <v>85</v>
      </c>
      <c r="AY366" s="154" t="s">
        <v>127</v>
      </c>
    </row>
    <row r="367" spans="2:65" s="1" customFormat="1" ht="37.9" customHeight="1">
      <c r="B367" s="131"/>
      <c r="C367" s="132" t="s">
        <v>542</v>
      </c>
      <c r="D367" s="132" t="s">
        <v>129</v>
      </c>
      <c r="E367" s="133" t="s">
        <v>543</v>
      </c>
      <c r="F367" s="134" t="s">
        <v>544</v>
      </c>
      <c r="G367" s="135" t="s">
        <v>254</v>
      </c>
      <c r="H367" s="136">
        <v>3445.3890000000001</v>
      </c>
      <c r="I367" s="137"/>
      <c r="J367" s="138">
        <f>ROUND(I367*H367,2)</f>
        <v>0</v>
      </c>
      <c r="K367" s="134" t="s">
        <v>133</v>
      </c>
      <c r="L367" s="31"/>
      <c r="M367" s="139" t="s">
        <v>1</v>
      </c>
      <c r="N367" s="140" t="s">
        <v>42</v>
      </c>
      <c r="P367" s="141">
        <f>O367*H367</f>
        <v>0</v>
      </c>
      <c r="Q367" s="141">
        <v>0</v>
      </c>
      <c r="R367" s="141">
        <f>Q367*H367</f>
        <v>0</v>
      </c>
      <c r="S367" s="141">
        <v>0</v>
      </c>
      <c r="T367" s="142">
        <f>S367*H367</f>
        <v>0</v>
      </c>
      <c r="AR367" s="143" t="s">
        <v>134</v>
      </c>
      <c r="AT367" s="143" t="s">
        <v>129</v>
      </c>
      <c r="AU367" s="143" t="s">
        <v>87</v>
      </c>
      <c r="AY367" s="16" t="s">
        <v>127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6" t="s">
        <v>85</v>
      </c>
      <c r="BK367" s="144">
        <f>ROUND(I367*H367,2)</f>
        <v>0</v>
      </c>
      <c r="BL367" s="16" t="s">
        <v>134</v>
      </c>
      <c r="BM367" s="143" t="s">
        <v>545</v>
      </c>
    </row>
    <row r="368" spans="2:65" s="12" customFormat="1">
      <c r="B368" s="145"/>
      <c r="D368" s="146" t="s">
        <v>135</v>
      </c>
      <c r="E368" s="147" t="s">
        <v>1</v>
      </c>
      <c r="F368" s="148" t="s">
        <v>546</v>
      </c>
      <c r="H368" s="149">
        <v>3445.3890000000001</v>
      </c>
      <c r="I368" s="150"/>
      <c r="L368" s="145"/>
      <c r="M368" s="151"/>
      <c r="T368" s="152"/>
      <c r="AT368" s="147" t="s">
        <v>135</v>
      </c>
      <c r="AU368" s="147" t="s">
        <v>87</v>
      </c>
      <c r="AV368" s="12" t="s">
        <v>87</v>
      </c>
      <c r="AW368" s="12" t="s">
        <v>33</v>
      </c>
      <c r="AX368" s="12" t="s">
        <v>77</v>
      </c>
      <c r="AY368" s="147" t="s">
        <v>127</v>
      </c>
    </row>
    <row r="369" spans="2:65" s="13" customFormat="1">
      <c r="B369" s="153"/>
      <c r="D369" s="146" t="s">
        <v>135</v>
      </c>
      <c r="E369" s="154" t="s">
        <v>1</v>
      </c>
      <c r="F369" s="155" t="s">
        <v>137</v>
      </c>
      <c r="H369" s="156">
        <v>3445.3890000000001</v>
      </c>
      <c r="I369" s="157"/>
      <c r="L369" s="153"/>
      <c r="M369" s="158"/>
      <c r="T369" s="159"/>
      <c r="AT369" s="154" t="s">
        <v>135</v>
      </c>
      <c r="AU369" s="154" t="s">
        <v>87</v>
      </c>
      <c r="AV369" s="13" t="s">
        <v>134</v>
      </c>
      <c r="AW369" s="13" t="s">
        <v>33</v>
      </c>
      <c r="AX369" s="13" t="s">
        <v>85</v>
      </c>
      <c r="AY369" s="154" t="s">
        <v>127</v>
      </c>
    </row>
    <row r="370" spans="2:65" s="1" customFormat="1" ht="37.9" customHeight="1">
      <c r="B370" s="131"/>
      <c r="C370" s="132" t="s">
        <v>374</v>
      </c>
      <c r="D370" s="132" t="s">
        <v>129</v>
      </c>
      <c r="E370" s="133" t="s">
        <v>547</v>
      </c>
      <c r="F370" s="134" t="s">
        <v>548</v>
      </c>
      <c r="G370" s="135" t="s">
        <v>254</v>
      </c>
      <c r="H370" s="136">
        <v>25.98</v>
      </c>
      <c r="I370" s="137"/>
      <c r="J370" s="138">
        <f>ROUND(I370*H370,2)</f>
        <v>0</v>
      </c>
      <c r="K370" s="134" t="s">
        <v>133</v>
      </c>
      <c r="L370" s="31"/>
      <c r="M370" s="139" t="s">
        <v>1</v>
      </c>
      <c r="N370" s="140" t="s">
        <v>42</v>
      </c>
      <c r="P370" s="141">
        <f>O370*H370</f>
        <v>0</v>
      </c>
      <c r="Q370" s="141">
        <v>0</v>
      </c>
      <c r="R370" s="141">
        <f>Q370*H370</f>
        <v>0</v>
      </c>
      <c r="S370" s="141">
        <v>0</v>
      </c>
      <c r="T370" s="142">
        <f>S370*H370</f>
        <v>0</v>
      </c>
      <c r="AR370" s="143" t="s">
        <v>134</v>
      </c>
      <c r="AT370" s="143" t="s">
        <v>129</v>
      </c>
      <c r="AU370" s="143" t="s">
        <v>87</v>
      </c>
      <c r="AY370" s="16" t="s">
        <v>127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6" t="s">
        <v>85</v>
      </c>
      <c r="BK370" s="144">
        <f>ROUND(I370*H370,2)</f>
        <v>0</v>
      </c>
      <c r="BL370" s="16" t="s">
        <v>134</v>
      </c>
      <c r="BM370" s="143" t="s">
        <v>549</v>
      </c>
    </row>
    <row r="371" spans="2:65" s="12" customFormat="1">
      <c r="B371" s="145"/>
      <c r="D371" s="146" t="s">
        <v>135</v>
      </c>
      <c r="E371" s="147" t="s">
        <v>1</v>
      </c>
      <c r="F371" s="148" t="s">
        <v>550</v>
      </c>
      <c r="H371" s="149">
        <v>25.98</v>
      </c>
      <c r="I371" s="150"/>
      <c r="L371" s="145"/>
      <c r="M371" s="151"/>
      <c r="T371" s="152"/>
      <c r="AT371" s="147" t="s">
        <v>135</v>
      </c>
      <c r="AU371" s="147" t="s">
        <v>87</v>
      </c>
      <c r="AV371" s="12" t="s">
        <v>87</v>
      </c>
      <c r="AW371" s="12" t="s">
        <v>33</v>
      </c>
      <c r="AX371" s="12" t="s">
        <v>77</v>
      </c>
      <c r="AY371" s="147" t="s">
        <v>127</v>
      </c>
    </row>
    <row r="372" spans="2:65" s="13" customFormat="1">
      <c r="B372" s="153"/>
      <c r="D372" s="146" t="s">
        <v>135</v>
      </c>
      <c r="E372" s="154" t="s">
        <v>1</v>
      </c>
      <c r="F372" s="155" t="s">
        <v>137</v>
      </c>
      <c r="H372" s="156">
        <v>25.98</v>
      </c>
      <c r="I372" s="157"/>
      <c r="L372" s="153"/>
      <c r="M372" s="158"/>
      <c r="T372" s="159"/>
      <c r="AT372" s="154" t="s">
        <v>135</v>
      </c>
      <c r="AU372" s="154" t="s">
        <v>87</v>
      </c>
      <c r="AV372" s="13" t="s">
        <v>134</v>
      </c>
      <c r="AW372" s="13" t="s">
        <v>33</v>
      </c>
      <c r="AX372" s="13" t="s">
        <v>85</v>
      </c>
      <c r="AY372" s="154" t="s">
        <v>127</v>
      </c>
    </row>
    <row r="373" spans="2:65" s="1" customFormat="1" ht="37.9" customHeight="1">
      <c r="B373" s="131"/>
      <c r="C373" s="132" t="s">
        <v>551</v>
      </c>
      <c r="D373" s="132" t="s">
        <v>129</v>
      </c>
      <c r="E373" s="133" t="s">
        <v>552</v>
      </c>
      <c r="F373" s="134" t="s">
        <v>544</v>
      </c>
      <c r="G373" s="135" t="s">
        <v>254</v>
      </c>
      <c r="H373" s="136">
        <v>701.46</v>
      </c>
      <c r="I373" s="137"/>
      <c r="J373" s="138">
        <f>ROUND(I373*H373,2)</f>
        <v>0</v>
      </c>
      <c r="K373" s="134" t="s">
        <v>133</v>
      </c>
      <c r="L373" s="31"/>
      <c r="M373" s="139" t="s">
        <v>1</v>
      </c>
      <c r="N373" s="140" t="s">
        <v>42</v>
      </c>
      <c r="P373" s="141">
        <f>O373*H373</f>
        <v>0</v>
      </c>
      <c r="Q373" s="141">
        <v>0</v>
      </c>
      <c r="R373" s="141">
        <f>Q373*H373</f>
        <v>0</v>
      </c>
      <c r="S373" s="141">
        <v>0</v>
      </c>
      <c r="T373" s="142">
        <f>S373*H373</f>
        <v>0</v>
      </c>
      <c r="AR373" s="143" t="s">
        <v>134</v>
      </c>
      <c r="AT373" s="143" t="s">
        <v>129</v>
      </c>
      <c r="AU373" s="143" t="s">
        <v>87</v>
      </c>
      <c r="AY373" s="16" t="s">
        <v>127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6" t="s">
        <v>85</v>
      </c>
      <c r="BK373" s="144">
        <f>ROUND(I373*H373,2)</f>
        <v>0</v>
      </c>
      <c r="BL373" s="16" t="s">
        <v>134</v>
      </c>
      <c r="BM373" s="143" t="s">
        <v>553</v>
      </c>
    </row>
    <row r="374" spans="2:65" s="12" customFormat="1">
      <c r="B374" s="145"/>
      <c r="D374" s="146" t="s">
        <v>135</v>
      </c>
      <c r="E374" s="147" t="s">
        <v>1</v>
      </c>
      <c r="F374" s="148" t="s">
        <v>554</v>
      </c>
      <c r="H374" s="149">
        <v>701.46</v>
      </c>
      <c r="I374" s="150"/>
      <c r="L374" s="145"/>
      <c r="M374" s="151"/>
      <c r="T374" s="152"/>
      <c r="AT374" s="147" t="s">
        <v>135</v>
      </c>
      <c r="AU374" s="147" t="s">
        <v>87</v>
      </c>
      <c r="AV374" s="12" t="s">
        <v>87</v>
      </c>
      <c r="AW374" s="12" t="s">
        <v>33</v>
      </c>
      <c r="AX374" s="12" t="s">
        <v>77</v>
      </c>
      <c r="AY374" s="147" t="s">
        <v>127</v>
      </c>
    </row>
    <row r="375" spans="2:65" s="13" customFormat="1">
      <c r="B375" s="153"/>
      <c r="D375" s="146" t="s">
        <v>135</v>
      </c>
      <c r="E375" s="154" t="s">
        <v>1</v>
      </c>
      <c r="F375" s="155" t="s">
        <v>137</v>
      </c>
      <c r="H375" s="156">
        <v>701.46</v>
      </c>
      <c r="I375" s="157"/>
      <c r="L375" s="153"/>
      <c r="M375" s="158"/>
      <c r="T375" s="159"/>
      <c r="AT375" s="154" t="s">
        <v>135</v>
      </c>
      <c r="AU375" s="154" t="s">
        <v>87</v>
      </c>
      <c r="AV375" s="13" t="s">
        <v>134</v>
      </c>
      <c r="AW375" s="13" t="s">
        <v>33</v>
      </c>
      <c r="AX375" s="13" t="s">
        <v>85</v>
      </c>
      <c r="AY375" s="154" t="s">
        <v>127</v>
      </c>
    </row>
    <row r="376" spans="2:65" s="1" customFormat="1" ht="44.25" customHeight="1">
      <c r="B376" s="131"/>
      <c r="C376" s="132" t="s">
        <v>378</v>
      </c>
      <c r="D376" s="132" t="s">
        <v>129</v>
      </c>
      <c r="E376" s="133" t="s">
        <v>555</v>
      </c>
      <c r="F376" s="134" t="s">
        <v>556</v>
      </c>
      <c r="G376" s="135" t="s">
        <v>254</v>
      </c>
      <c r="H376" s="136">
        <v>31.774999999999999</v>
      </c>
      <c r="I376" s="137"/>
      <c r="J376" s="138">
        <f>ROUND(I376*H376,2)</f>
        <v>0</v>
      </c>
      <c r="K376" s="134" t="s">
        <v>133</v>
      </c>
      <c r="L376" s="31"/>
      <c r="M376" s="139" t="s">
        <v>1</v>
      </c>
      <c r="N376" s="140" t="s">
        <v>42</v>
      </c>
      <c r="P376" s="141">
        <f>O376*H376</f>
        <v>0</v>
      </c>
      <c r="Q376" s="141">
        <v>0</v>
      </c>
      <c r="R376" s="141">
        <f>Q376*H376</f>
        <v>0</v>
      </c>
      <c r="S376" s="141">
        <v>0</v>
      </c>
      <c r="T376" s="142">
        <f>S376*H376</f>
        <v>0</v>
      </c>
      <c r="AR376" s="143" t="s">
        <v>134</v>
      </c>
      <c r="AT376" s="143" t="s">
        <v>129</v>
      </c>
      <c r="AU376" s="143" t="s">
        <v>87</v>
      </c>
      <c r="AY376" s="16" t="s">
        <v>127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6" t="s">
        <v>85</v>
      </c>
      <c r="BK376" s="144">
        <f>ROUND(I376*H376,2)</f>
        <v>0</v>
      </c>
      <c r="BL376" s="16" t="s">
        <v>134</v>
      </c>
      <c r="BM376" s="143" t="s">
        <v>557</v>
      </c>
    </row>
    <row r="377" spans="2:65" s="12" customFormat="1">
      <c r="B377" s="145"/>
      <c r="D377" s="146" t="s">
        <v>135</v>
      </c>
      <c r="E377" s="147" t="s">
        <v>1</v>
      </c>
      <c r="F377" s="148" t="s">
        <v>541</v>
      </c>
      <c r="H377" s="149">
        <v>31.774999999999999</v>
      </c>
      <c r="I377" s="150"/>
      <c r="L377" s="145"/>
      <c r="M377" s="151"/>
      <c r="T377" s="152"/>
      <c r="AT377" s="147" t="s">
        <v>135</v>
      </c>
      <c r="AU377" s="147" t="s">
        <v>87</v>
      </c>
      <c r="AV377" s="12" t="s">
        <v>87</v>
      </c>
      <c r="AW377" s="12" t="s">
        <v>33</v>
      </c>
      <c r="AX377" s="12" t="s">
        <v>77</v>
      </c>
      <c r="AY377" s="147" t="s">
        <v>127</v>
      </c>
    </row>
    <row r="378" spans="2:65" s="13" customFormat="1">
      <c r="B378" s="153"/>
      <c r="D378" s="146" t="s">
        <v>135</v>
      </c>
      <c r="E378" s="154" t="s">
        <v>1</v>
      </c>
      <c r="F378" s="155" t="s">
        <v>137</v>
      </c>
      <c r="H378" s="156">
        <v>31.774999999999999</v>
      </c>
      <c r="I378" s="157"/>
      <c r="L378" s="153"/>
      <c r="M378" s="158"/>
      <c r="T378" s="159"/>
      <c r="AT378" s="154" t="s">
        <v>135</v>
      </c>
      <c r="AU378" s="154" t="s">
        <v>87</v>
      </c>
      <c r="AV378" s="13" t="s">
        <v>134</v>
      </c>
      <c r="AW378" s="13" t="s">
        <v>33</v>
      </c>
      <c r="AX378" s="13" t="s">
        <v>85</v>
      </c>
      <c r="AY378" s="154" t="s">
        <v>127</v>
      </c>
    </row>
    <row r="379" spans="2:65" s="1" customFormat="1" ht="44.25" customHeight="1">
      <c r="B379" s="131"/>
      <c r="C379" s="132" t="s">
        <v>558</v>
      </c>
      <c r="D379" s="132" t="s">
        <v>129</v>
      </c>
      <c r="E379" s="133" t="s">
        <v>559</v>
      </c>
      <c r="F379" s="134" t="s">
        <v>560</v>
      </c>
      <c r="G379" s="135" t="s">
        <v>254</v>
      </c>
      <c r="H379" s="136">
        <v>95.831999999999994</v>
      </c>
      <c r="I379" s="137"/>
      <c r="J379" s="138">
        <f>ROUND(I379*H379,2)</f>
        <v>0</v>
      </c>
      <c r="K379" s="134" t="s">
        <v>133</v>
      </c>
      <c r="L379" s="31"/>
      <c r="M379" s="139" t="s">
        <v>1</v>
      </c>
      <c r="N379" s="140" t="s">
        <v>42</v>
      </c>
      <c r="P379" s="141">
        <f>O379*H379</f>
        <v>0</v>
      </c>
      <c r="Q379" s="141">
        <v>0</v>
      </c>
      <c r="R379" s="141">
        <f>Q379*H379</f>
        <v>0</v>
      </c>
      <c r="S379" s="141">
        <v>0</v>
      </c>
      <c r="T379" s="142">
        <f>S379*H379</f>
        <v>0</v>
      </c>
      <c r="AR379" s="143" t="s">
        <v>134</v>
      </c>
      <c r="AT379" s="143" t="s">
        <v>129</v>
      </c>
      <c r="AU379" s="143" t="s">
        <v>87</v>
      </c>
      <c r="AY379" s="16" t="s">
        <v>127</v>
      </c>
      <c r="BE379" s="144">
        <f>IF(N379="základní",J379,0)</f>
        <v>0</v>
      </c>
      <c r="BF379" s="144">
        <f>IF(N379="snížená",J379,0)</f>
        <v>0</v>
      </c>
      <c r="BG379" s="144">
        <f>IF(N379="zákl. přenesená",J379,0)</f>
        <v>0</v>
      </c>
      <c r="BH379" s="144">
        <f>IF(N379="sníž. přenesená",J379,0)</f>
        <v>0</v>
      </c>
      <c r="BI379" s="144">
        <f>IF(N379="nulová",J379,0)</f>
        <v>0</v>
      </c>
      <c r="BJ379" s="16" t="s">
        <v>85</v>
      </c>
      <c r="BK379" s="144">
        <f>ROUND(I379*H379,2)</f>
        <v>0</v>
      </c>
      <c r="BL379" s="16" t="s">
        <v>134</v>
      </c>
      <c r="BM379" s="143" t="s">
        <v>561</v>
      </c>
    </row>
    <row r="380" spans="2:65" s="12" customFormat="1">
      <c r="B380" s="145"/>
      <c r="D380" s="146" t="s">
        <v>135</v>
      </c>
      <c r="E380" s="147" t="s">
        <v>1</v>
      </c>
      <c r="F380" s="148" t="s">
        <v>562</v>
      </c>
      <c r="H380" s="149">
        <v>95.831999999999994</v>
      </c>
      <c r="I380" s="150"/>
      <c r="L380" s="145"/>
      <c r="M380" s="151"/>
      <c r="T380" s="152"/>
      <c r="AT380" s="147" t="s">
        <v>135</v>
      </c>
      <c r="AU380" s="147" t="s">
        <v>87</v>
      </c>
      <c r="AV380" s="12" t="s">
        <v>87</v>
      </c>
      <c r="AW380" s="12" t="s">
        <v>33</v>
      </c>
      <c r="AX380" s="12" t="s">
        <v>77</v>
      </c>
      <c r="AY380" s="147" t="s">
        <v>127</v>
      </c>
    </row>
    <row r="381" spans="2:65" s="13" customFormat="1">
      <c r="B381" s="153"/>
      <c r="D381" s="146" t="s">
        <v>135</v>
      </c>
      <c r="E381" s="154" t="s">
        <v>1</v>
      </c>
      <c r="F381" s="155" t="s">
        <v>137</v>
      </c>
      <c r="H381" s="156">
        <v>95.831999999999994</v>
      </c>
      <c r="I381" s="157"/>
      <c r="L381" s="153"/>
      <c r="M381" s="158"/>
      <c r="T381" s="159"/>
      <c r="AT381" s="154" t="s">
        <v>135</v>
      </c>
      <c r="AU381" s="154" t="s">
        <v>87</v>
      </c>
      <c r="AV381" s="13" t="s">
        <v>134</v>
      </c>
      <c r="AW381" s="13" t="s">
        <v>33</v>
      </c>
      <c r="AX381" s="13" t="s">
        <v>85</v>
      </c>
      <c r="AY381" s="154" t="s">
        <v>127</v>
      </c>
    </row>
    <row r="382" spans="2:65" s="1" customFormat="1" ht="44.25" customHeight="1">
      <c r="B382" s="131"/>
      <c r="C382" s="132" t="s">
        <v>382</v>
      </c>
      <c r="D382" s="132" t="s">
        <v>129</v>
      </c>
      <c r="E382" s="133" t="s">
        <v>563</v>
      </c>
      <c r="F382" s="134" t="s">
        <v>564</v>
      </c>
      <c r="G382" s="135" t="s">
        <v>254</v>
      </c>
      <c r="H382" s="136">
        <v>25.98</v>
      </c>
      <c r="I382" s="137"/>
      <c r="J382" s="138">
        <f>ROUND(I382*H382,2)</f>
        <v>0</v>
      </c>
      <c r="K382" s="134" t="s">
        <v>133</v>
      </c>
      <c r="L382" s="31"/>
      <c r="M382" s="139" t="s">
        <v>1</v>
      </c>
      <c r="N382" s="140" t="s">
        <v>42</v>
      </c>
      <c r="P382" s="141">
        <f>O382*H382</f>
        <v>0</v>
      </c>
      <c r="Q382" s="141">
        <v>0</v>
      </c>
      <c r="R382" s="141">
        <f>Q382*H382</f>
        <v>0</v>
      </c>
      <c r="S382" s="141">
        <v>0</v>
      </c>
      <c r="T382" s="142">
        <f>S382*H382</f>
        <v>0</v>
      </c>
      <c r="AR382" s="143" t="s">
        <v>134</v>
      </c>
      <c r="AT382" s="143" t="s">
        <v>129</v>
      </c>
      <c r="AU382" s="143" t="s">
        <v>87</v>
      </c>
      <c r="AY382" s="16" t="s">
        <v>127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6" t="s">
        <v>85</v>
      </c>
      <c r="BK382" s="144">
        <f>ROUND(I382*H382,2)</f>
        <v>0</v>
      </c>
      <c r="BL382" s="16" t="s">
        <v>134</v>
      </c>
      <c r="BM382" s="143" t="s">
        <v>565</v>
      </c>
    </row>
    <row r="383" spans="2:65" s="12" customFormat="1">
      <c r="B383" s="145"/>
      <c r="D383" s="146" t="s">
        <v>135</v>
      </c>
      <c r="E383" s="147" t="s">
        <v>1</v>
      </c>
      <c r="F383" s="148" t="s">
        <v>524</v>
      </c>
      <c r="H383" s="149">
        <v>25.98</v>
      </c>
      <c r="I383" s="150"/>
      <c r="L383" s="145"/>
      <c r="M383" s="151"/>
      <c r="T383" s="152"/>
      <c r="AT383" s="147" t="s">
        <v>135</v>
      </c>
      <c r="AU383" s="147" t="s">
        <v>87</v>
      </c>
      <c r="AV383" s="12" t="s">
        <v>87</v>
      </c>
      <c r="AW383" s="12" t="s">
        <v>33</v>
      </c>
      <c r="AX383" s="12" t="s">
        <v>77</v>
      </c>
      <c r="AY383" s="147" t="s">
        <v>127</v>
      </c>
    </row>
    <row r="384" spans="2:65" s="13" customFormat="1">
      <c r="B384" s="153"/>
      <c r="D384" s="146" t="s">
        <v>135</v>
      </c>
      <c r="E384" s="154" t="s">
        <v>1</v>
      </c>
      <c r="F384" s="155" t="s">
        <v>137</v>
      </c>
      <c r="H384" s="156">
        <v>25.98</v>
      </c>
      <c r="I384" s="157"/>
      <c r="L384" s="153"/>
      <c r="M384" s="158"/>
      <c r="T384" s="159"/>
      <c r="AT384" s="154" t="s">
        <v>135</v>
      </c>
      <c r="AU384" s="154" t="s">
        <v>87</v>
      </c>
      <c r="AV384" s="13" t="s">
        <v>134</v>
      </c>
      <c r="AW384" s="13" t="s">
        <v>33</v>
      </c>
      <c r="AX384" s="13" t="s">
        <v>85</v>
      </c>
      <c r="AY384" s="154" t="s">
        <v>127</v>
      </c>
    </row>
    <row r="385" spans="2:65" s="11" customFormat="1" ht="22.9" customHeight="1">
      <c r="B385" s="119"/>
      <c r="D385" s="120" t="s">
        <v>76</v>
      </c>
      <c r="E385" s="129" t="s">
        <v>566</v>
      </c>
      <c r="F385" s="129" t="s">
        <v>567</v>
      </c>
      <c r="I385" s="122"/>
      <c r="J385" s="130">
        <f>BK385</f>
        <v>0</v>
      </c>
      <c r="L385" s="119"/>
      <c r="M385" s="124"/>
      <c r="P385" s="125">
        <f>P386</f>
        <v>0</v>
      </c>
      <c r="R385" s="125">
        <f>R386</f>
        <v>0</v>
      </c>
      <c r="T385" s="126">
        <f>T386</f>
        <v>0</v>
      </c>
      <c r="AR385" s="120" t="s">
        <v>85</v>
      </c>
      <c r="AT385" s="127" t="s">
        <v>76</v>
      </c>
      <c r="AU385" s="127" t="s">
        <v>85</v>
      </c>
      <c r="AY385" s="120" t="s">
        <v>127</v>
      </c>
      <c r="BK385" s="128">
        <f>BK386</f>
        <v>0</v>
      </c>
    </row>
    <row r="386" spans="2:65" s="1" customFormat="1" ht="44.25" customHeight="1">
      <c r="B386" s="131"/>
      <c r="C386" s="132" t="s">
        <v>568</v>
      </c>
      <c r="D386" s="132" t="s">
        <v>129</v>
      </c>
      <c r="E386" s="133" t="s">
        <v>569</v>
      </c>
      <c r="F386" s="134" t="s">
        <v>570</v>
      </c>
      <c r="G386" s="135" t="s">
        <v>254</v>
      </c>
      <c r="H386" s="136">
        <v>1474.31</v>
      </c>
      <c r="I386" s="137"/>
      <c r="J386" s="138">
        <f>ROUND(I386*H386,2)</f>
        <v>0</v>
      </c>
      <c r="K386" s="134" t="s">
        <v>133</v>
      </c>
      <c r="L386" s="31"/>
      <c r="M386" s="139" t="s">
        <v>1</v>
      </c>
      <c r="N386" s="140" t="s">
        <v>42</v>
      </c>
      <c r="P386" s="141">
        <f>O386*H386</f>
        <v>0</v>
      </c>
      <c r="Q386" s="141">
        <v>0</v>
      </c>
      <c r="R386" s="141">
        <f>Q386*H386</f>
        <v>0</v>
      </c>
      <c r="S386" s="141">
        <v>0</v>
      </c>
      <c r="T386" s="142">
        <f>S386*H386</f>
        <v>0</v>
      </c>
      <c r="AR386" s="143" t="s">
        <v>134</v>
      </c>
      <c r="AT386" s="143" t="s">
        <v>129</v>
      </c>
      <c r="AU386" s="143" t="s">
        <v>87</v>
      </c>
      <c r="AY386" s="16" t="s">
        <v>127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6" t="s">
        <v>85</v>
      </c>
      <c r="BK386" s="144">
        <f>ROUND(I386*H386,2)</f>
        <v>0</v>
      </c>
      <c r="BL386" s="16" t="s">
        <v>134</v>
      </c>
      <c r="BM386" s="143" t="s">
        <v>571</v>
      </c>
    </row>
    <row r="387" spans="2:65" s="11" customFormat="1" ht="22.9" customHeight="1">
      <c r="B387" s="119"/>
      <c r="D387" s="120" t="s">
        <v>76</v>
      </c>
      <c r="E387" s="129" t="s">
        <v>572</v>
      </c>
      <c r="F387" s="129" t="s">
        <v>573</v>
      </c>
      <c r="I387" s="122"/>
      <c r="J387" s="130">
        <f>BK387</f>
        <v>0</v>
      </c>
      <c r="L387" s="119"/>
      <c r="M387" s="124"/>
      <c r="P387" s="125">
        <f>SUM(P388:P392)</f>
        <v>0</v>
      </c>
      <c r="R387" s="125">
        <f>SUM(R388:R392)</f>
        <v>0</v>
      </c>
      <c r="T387" s="126">
        <f>SUM(T388:T392)</f>
        <v>0</v>
      </c>
      <c r="AR387" s="120" t="s">
        <v>87</v>
      </c>
      <c r="AT387" s="127" t="s">
        <v>76</v>
      </c>
      <c r="AU387" s="127" t="s">
        <v>85</v>
      </c>
      <c r="AY387" s="120" t="s">
        <v>127</v>
      </c>
      <c r="BK387" s="128">
        <f>SUM(BK388:BK392)</f>
        <v>0</v>
      </c>
    </row>
    <row r="388" spans="2:65" s="1" customFormat="1" ht="37.9" customHeight="1">
      <c r="B388" s="131"/>
      <c r="C388" s="132" t="s">
        <v>385</v>
      </c>
      <c r="D388" s="132" t="s">
        <v>129</v>
      </c>
      <c r="E388" s="133" t="s">
        <v>574</v>
      </c>
      <c r="F388" s="134" t="s">
        <v>575</v>
      </c>
      <c r="G388" s="135" t="s">
        <v>281</v>
      </c>
      <c r="H388" s="136">
        <v>142.80000000000001</v>
      </c>
      <c r="I388" s="137"/>
      <c r="J388" s="138">
        <f>ROUND(I388*H388,2)</f>
        <v>0</v>
      </c>
      <c r="K388" s="134" t="s">
        <v>133</v>
      </c>
      <c r="L388" s="31"/>
      <c r="M388" s="139" t="s">
        <v>1</v>
      </c>
      <c r="N388" s="140" t="s">
        <v>42</v>
      </c>
      <c r="P388" s="141">
        <f>O388*H388</f>
        <v>0</v>
      </c>
      <c r="Q388" s="141">
        <v>0</v>
      </c>
      <c r="R388" s="141">
        <f>Q388*H388</f>
        <v>0</v>
      </c>
      <c r="S388" s="141">
        <v>0</v>
      </c>
      <c r="T388" s="142">
        <f>S388*H388</f>
        <v>0</v>
      </c>
      <c r="AR388" s="143" t="s">
        <v>162</v>
      </c>
      <c r="AT388" s="143" t="s">
        <v>129</v>
      </c>
      <c r="AU388" s="143" t="s">
        <v>87</v>
      </c>
      <c r="AY388" s="16" t="s">
        <v>127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6" t="s">
        <v>85</v>
      </c>
      <c r="BK388" s="144">
        <f>ROUND(I388*H388,2)</f>
        <v>0</v>
      </c>
      <c r="BL388" s="16" t="s">
        <v>162</v>
      </c>
      <c r="BM388" s="143" t="s">
        <v>576</v>
      </c>
    </row>
    <row r="389" spans="2:65" s="14" customFormat="1">
      <c r="B389" s="163"/>
      <c r="D389" s="146" t="s">
        <v>135</v>
      </c>
      <c r="E389" s="164" t="s">
        <v>1</v>
      </c>
      <c r="F389" s="165" t="s">
        <v>577</v>
      </c>
      <c r="H389" s="164" t="s">
        <v>1</v>
      </c>
      <c r="I389" s="166"/>
      <c r="L389" s="163"/>
      <c r="M389" s="167"/>
      <c r="T389" s="168"/>
      <c r="AT389" s="164" t="s">
        <v>135</v>
      </c>
      <c r="AU389" s="164" t="s">
        <v>87</v>
      </c>
      <c r="AV389" s="14" t="s">
        <v>85</v>
      </c>
      <c r="AW389" s="14" t="s">
        <v>33</v>
      </c>
      <c r="AX389" s="14" t="s">
        <v>77</v>
      </c>
      <c r="AY389" s="164" t="s">
        <v>127</v>
      </c>
    </row>
    <row r="390" spans="2:65" s="14" customFormat="1">
      <c r="B390" s="163"/>
      <c r="D390" s="146" t="s">
        <v>135</v>
      </c>
      <c r="E390" s="164" t="s">
        <v>1</v>
      </c>
      <c r="F390" s="165" t="s">
        <v>288</v>
      </c>
      <c r="H390" s="164" t="s">
        <v>1</v>
      </c>
      <c r="I390" s="166"/>
      <c r="L390" s="163"/>
      <c r="M390" s="167"/>
      <c r="T390" s="168"/>
      <c r="AT390" s="164" t="s">
        <v>135</v>
      </c>
      <c r="AU390" s="164" t="s">
        <v>87</v>
      </c>
      <c r="AV390" s="14" t="s">
        <v>85</v>
      </c>
      <c r="AW390" s="14" t="s">
        <v>33</v>
      </c>
      <c r="AX390" s="14" t="s">
        <v>77</v>
      </c>
      <c r="AY390" s="164" t="s">
        <v>127</v>
      </c>
    </row>
    <row r="391" spans="2:65" s="12" customFormat="1">
      <c r="B391" s="145"/>
      <c r="D391" s="146" t="s">
        <v>135</v>
      </c>
      <c r="E391" s="147" t="s">
        <v>1</v>
      </c>
      <c r="F391" s="148" t="s">
        <v>578</v>
      </c>
      <c r="H391" s="149">
        <v>142.80000000000001</v>
      </c>
      <c r="I391" s="150"/>
      <c r="L391" s="145"/>
      <c r="M391" s="151"/>
      <c r="T391" s="152"/>
      <c r="AT391" s="147" t="s">
        <v>135</v>
      </c>
      <c r="AU391" s="147" t="s">
        <v>87</v>
      </c>
      <c r="AV391" s="12" t="s">
        <v>87</v>
      </c>
      <c r="AW391" s="12" t="s">
        <v>33</v>
      </c>
      <c r="AX391" s="12" t="s">
        <v>77</v>
      </c>
      <c r="AY391" s="147" t="s">
        <v>127</v>
      </c>
    </row>
    <row r="392" spans="2:65" s="13" customFormat="1">
      <c r="B392" s="153"/>
      <c r="D392" s="146" t="s">
        <v>135</v>
      </c>
      <c r="E392" s="154" t="s">
        <v>1</v>
      </c>
      <c r="F392" s="155" t="s">
        <v>137</v>
      </c>
      <c r="H392" s="156">
        <v>142.80000000000001</v>
      </c>
      <c r="I392" s="157"/>
      <c r="L392" s="153"/>
      <c r="M392" s="160"/>
      <c r="N392" s="161"/>
      <c r="O392" s="161"/>
      <c r="P392" s="161"/>
      <c r="Q392" s="161"/>
      <c r="R392" s="161"/>
      <c r="S392" s="161"/>
      <c r="T392" s="162"/>
      <c r="AT392" s="154" t="s">
        <v>135</v>
      </c>
      <c r="AU392" s="154" t="s">
        <v>87</v>
      </c>
      <c r="AV392" s="13" t="s">
        <v>134</v>
      </c>
      <c r="AW392" s="13" t="s">
        <v>33</v>
      </c>
      <c r="AX392" s="13" t="s">
        <v>85</v>
      </c>
      <c r="AY392" s="154" t="s">
        <v>127</v>
      </c>
    </row>
    <row r="393" spans="2:65" s="1" customFormat="1" ht="6.95" customHeight="1">
      <c r="B393" s="43"/>
      <c r="C393" s="44"/>
      <c r="D393" s="44"/>
      <c r="E393" s="44"/>
      <c r="F393" s="44"/>
      <c r="G393" s="44"/>
      <c r="H393" s="44"/>
      <c r="I393" s="44"/>
      <c r="J393" s="44"/>
      <c r="K393" s="44"/>
      <c r="L393" s="31"/>
    </row>
  </sheetData>
  <autoFilter ref="C125:K392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4"/>
  <sheetViews>
    <sheetView showGridLines="0" tabSelected="1" topLeftCell="A119" workbookViewId="0">
      <selection activeCell="G135" sqref="G13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101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8" t="str">
        <f>'Rekapitulace stavby'!K6</f>
        <v>Mariánské Lázně, Nemocnice - parkoviště_město</v>
      </c>
      <c r="F7" s="229"/>
      <c r="G7" s="229"/>
      <c r="H7" s="229"/>
      <c r="L7" s="19"/>
    </row>
    <row r="8" spans="2:46" s="1" customFormat="1" ht="12" customHeight="1">
      <c r="B8" s="31"/>
      <c r="D8" s="26" t="s">
        <v>102</v>
      </c>
      <c r="L8" s="31"/>
    </row>
    <row r="9" spans="2:46" s="1" customFormat="1" ht="16.5" customHeight="1">
      <c r="B9" s="31"/>
      <c r="E9" s="211" t="s">
        <v>579</v>
      </c>
      <c r="F9" s="227"/>
      <c r="G9" s="227"/>
      <c r="H9" s="22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14. 8. 2024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00"/>
      <c r="G18" s="200"/>
      <c r="H18" s="200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04" t="s">
        <v>1</v>
      </c>
      <c r="F27" s="204"/>
      <c r="G27" s="204"/>
      <c r="H27" s="20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ROUND((SUM(BE120:BE183)),  2)</f>
        <v>0</v>
      </c>
      <c r="I33" s="91">
        <v>0.21</v>
      </c>
      <c r="J33" s="90">
        <f>ROUND(((SUM(BE120:BE183))*I33),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ROUND((SUM(BF120:BF183)),  2)</f>
        <v>0</v>
      </c>
      <c r="I34" s="91">
        <v>0.12</v>
      </c>
      <c r="J34" s="90">
        <f>ROUND(((SUM(BF120:BF183))*I34),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ROUND((SUM(BG120:BG183)),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ROUND((SUM(BH120:BH183)),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ROUND((SUM(BI120:BI183)),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8" t="str">
        <f>E7</f>
        <v>Mariánské Lázně, Nemocnice - parkoviště_město</v>
      </c>
      <c r="F85" s="229"/>
      <c r="G85" s="229"/>
      <c r="H85" s="229"/>
      <c r="L85" s="31"/>
    </row>
    <row r="86" spans="2:47" s="1" customFormat="1" ht="12" customHeight="1">
      <c r="B86" s="31"/>
      <c r="C86" s="26" t="s">
        <v>102</v>
      </c>
      <c r="L86" s="31"/>
    </row>
    <row r="87" spans="2:47" s="1" customFormat="1" ht="16.5" customHeight="1">
      <c r="B87" s="31"/>
      <c r="E87" s="211" t="str">
        <f>E9</f>
        <v>02 - D.2.5 - Dešťová kanalizace, OLK, výústní objekt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Mariánské Lázně</v>
      </c>
      <c r="I89" s="26" t="s">
        <v>22</v>
      </c>
      <c r="J89" s="51" t="str">
        <f>IF(J12="","",J12)</f>
        <v>14. 8. 2024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Město Mariánské Lázně</v>
      </c>
      <c r="I91" s="26" t="s">
        <v>31</v>
      </c>
      <c r="J91" s="29" t="str">
        <f>E21</f>
        <v>UNIART - projektová kancelář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J120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580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8" customFormat="1" ht="24.95" customHeight="1">
      <c r="B98" s="103"/>
      <c r="D98" s="104" t="s">
        <v>581</v>
      </c>
      <c r="E98" s="105"/>
      <c r="F98" s="105"/>
      <c r="G98" s="105"/>
      <c r="H98" s="105"/>
      <c r="I98" s="105"/>
      <c r="J98" s="106">
        <f>J136</f>
        <v>0</v>
      </c>
      <c r="L98" s="103"/>
    </row>
    <row r="99" spans="2:12" s="8" customFormat="1" ht="24.95" customHeight="1">
      <c r="B99" s="103"/>
      <c r="D99" s="104" t="s">
        <v>582</v>
      </c>
      <c r="E99" s="105"/>
      <c r="F99" s="105"/>
      <c r="G99" s="105"/>
      <c r="H99" s="105"/>
      <c r="I99" s="105"/>
      <c r="J99" s="106">
        <f>J138</f>
        <v>0</v>
      </c>
      <c r="L99" s="103"/>
    </row>
    <row r="100" spans="2:12" s="8" customFormat="1" ht="24.95" customHeight="1">
      <c r="B100" s="103"/>
      <c r="D100" s="104" t="s">
        <v>583</v>
      </c>
      <c r="E100" s="105"/>
      <c r="F100" s="105"/>
      <c r="G100" s="105"/>
      <c r="H100" s="105"/>
      <c r="I100" s="105"/>
      <c r="J100" s="106">
        <f>J174</f>
        <v>0</v>
      </c>
      <c r="L100" s="103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112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28" t="str">
        <f>E7</f>
        <v>Mariánské Lázně, Nemocnice - parkoviště_město</v>
      </c>
      <c r="F110" s="229"/>
      <c r="G110" s="229"/>
      <c r="H110" s="229"/>
      <c r="L110" s="31"/>
    </row>
    <row r="111" spans="2:12" s="1" customFormat="1" ht="12" customHeight="1">
      <c r="B111" s="31"/>
      <c r="C111" s="26" t="s">
        <v>102</v>
      </c>
      <c r="L111" s="31"/>
    </row>
    <row r="112" spans="2:12" s="1" customFormat="1" ht="16.5" customHeight="1">
      <c r="B112" s="31"/>
      <c r="E112" s="211" t="str">
        <f>E9</f>
        <v>02 - D.2.5 - Dešťová kanalizace, OLK, výústní objekt</v>
      </c>
      <c r="F112" s="227"/>
      <c r="G112" s="227"/>
      <c r="H112" s="227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>Mariánské Lázně</v>
      </c>
      <c r="I114" s="26" t="s">
        <v>22</v>
      </c>
      <c r="J114" s="51" t="str">
        <f>IF(J12="","",J12)</f>
        <v>14. 8. 2024</v>
      </c>
      <c r="L114" s="31"/>
    </row>
    <row r="115" spans="2:65" s="1" customFormat="1" ht="6.95" customHeight="1">
      <c r="B115" s="31"/>
      <c r="L115" s="31"/>
    </row>
    <row r="116" spans="2:65" s="1" customFormat="1" ht="25.7" customHeight="1">
      <c r="B116" s="31"/>
      <c r="C116" s="26" t="s">
        <v>24</v>
      </c>
      <c r="F116" s="24" t="str">
        <f>E15</f>
        <v>Město Mariánské Lázně</v>
      </c>
      <c r="I116" s="26" t="s">
        <v>31</v>
      </c>
      <c r="J116" s="29" t="str">
        <f>E21</f>
        <v>UNIART - projektová kancelář</v>
      </c>
      <c r="L116" s="31"/>
    </row>
    <row r="117" spans="2:65" s="1" customFormat="1" ht="15.2" customHeight="1">
      <c r="B117" s="31"/>
      <c r="C117" s="26" t="s">
        <v>29</v>
      </c>
      <c r="F117" s="24" t="str">
        <f>IF(E18="","",E18)</f>
        <v>Vyplň údaj</v>
      </c>
      <c r="I117" s="26" t="s">
        <v>34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113</v>
      </c>
      <c r="D119" s="113" t="s">
        <v>62</v>
      </c>
      <c r="E119" s="113" t="s">
        <v>58</v>
      </c>
      <c r="F119" s="113" t="s">
        <v>59</v>
      </c>
      <c r="G119" s="113" t="s">
        <v>114</v>
      </c>
      <c r="H119" s="113" t="s">
        <v>115</v>
      </c>
      <c r="I119" s="113" t="s">
        <v>116</v>
      </c>
      <c r="J119" s="113" t="s">
        <v>107</v>
      </c>
      <c r="K119" s="114" t="s">
        <v>117</v>
      </c>
      <c r="L119" s="111"/>
      <c r="M119" s="58" t="s">
        <v>1</v>
      </c>
      <c r="N119" s="59" t="s">
        <v>41</v>
      </c>
      <c r="O119" s="59" t="s">
        <v>118</v>
      </c>
      <c r="P119" s="59" t="s">
        <v>119</v>
      </c>
      <c r="Q119" s="59" t="s">
        <v>120</v>
      </c>
      <c r="R119" s="59" t="s">
        <v>121</v>
      </c>
      <c r="S119" s="59" t="s">
        <v>122</v>
      </c>
      <c r="T119" s="60" t="s">
        <v>123</v>
      </c>
    </row>
    <row r="120" spans="2:65" s="1" customFormat="1" ht="22.9" customHeight="1">
      <c r="B120" s="31"/>
      <c r="C120" s="63" t="s">
        <v>124</v>
      </c>
      <c r="J120" s="115">
        <f>BK120</f>
        <v>0</v>
      </c>
      <c r="L120" s="31"/>
      <c r="M120" s="61"/>
      <c r="N120" s="52"/>
      <c r="O120" s="52"/>
      <c r="P120" s="116">
        <f>P121+P136+P138+P174</f>
        <v>0</v>
      </c>
      <c r="Q120" s="52"/>
      <c r="R120" s="116">
        <f>R121+R136+R138+R174</f>
        <v>3642.2996078000001</v>
      </c>
      <c r="S120" s="52"/>
      <c r="T120" s="117">
        <f>T121+T136+T138+T174</f>
        <v>0</v>
      </c>
      <c r="AT120" s="16" t="s">
        <v>76</v>
      </c>
      <c r="AU120" s="16" t="s">
        <v>109</v>
      </c>
      <c r="BK120" s="118">
        <f>BK121+BK136+BK138+BK174</f>
        <v>0</v>
      </c>
    </row>
    <row r="121" spans="2:65" s="11" customFormat="1" ht="25.9" customHeight="1">
      <c r="B121" s="119"/>
      <c r="D121" s="120" t="s">
        <v>76</v>
      </c>
      <c r="E121" s="121" t="s">
        <v>584</v>
      </c>
      <c r="F121" s="121" t="s">
        <v>585</v>
      </c>
      <c r="I121" s="122"/>
      <c r="J121" s="123">
        <f>BK121</f>
        <v>0</v>
      </c>
      <c r="L121" s="119"/>
      <c r="M121" s="124"/>
      <c r="P121" s="125">
        <f>SUM(P122:P135)</f>
        <v>0</v>
      </c>
      <c r="R121" s="125">
        <f>SUM(R122:R135)</f>
        <v>0</v>
      </c>
      <c r="T121" s="126">
        <f>SUM(T122:T135)</f>
        <v>0</v>
      </c>
      <c r="AR121" s="120" t="s">
        <v>85</v>
      </c>
      <c r="AT121" s="127" t="s">
        <v>76</v>
      </c>
      <c r="AU121" s="127" t="s">
        <v>77</v>
      </c>
      <c r="AY121" s="120" t="s">
        <v>127</v>
      </c>
      <c r="BK121" s="128">
        <f>SUM(BK122:BK135)</f>
        <v>0</v>
      </c>
    </row>
    <row r="122" spans="2:65" s="1" customFormat="1" ht="33" customHeight="1">
      <c r="B122" s="131"/>
      <c r="C122" s="132" t="s">
        <v>85</v>
      </c>
      <c r="D122" s="132" t="s">
        <v>129</v>
      </c>
      <c r="E122" s="133" t="s">
        <v>586</v>
      </c>
      <c r="F122" s="134" t="s">
        <v>587</v>
      </c>
      <c r="G122" s="135" t="s">
        <v>236</v>
      </c>
      <c r="H122" s="136">
        <v>23.2</v>
      </c>
      <c r="I122" s="137"/>
      <c r="J122" s="138">
        <f t="shared" ref="J122:J135" si="0">ROUND(I122*H122,2)</f>
        <v>0</v>
      </c>
      <c r="K122" s="134" t="s">
        <v>1</v>
      </c>
      <c r="L122" s="31"/>
      <c r="M122" s="139" t="s">
        <v>1</v>
      </c>
      <c r="N122" s="140" t="s">
        <v>42</v>
      </c>
      <c r="P122" s="141">
        <f t="shared" ref="P122:P135" si="1">O122*H122</f>
        <v>0</v>
      </c>
      <c r="Q122" s="141">
        <v>0</v>
      </c>
      <c r="R122" s="141">
        <f t="shared" ref="R122:R135" si="2">Q122*H122</f>
        <v>0</v>
      </c>
      <c r="S122" s="141">
        <v>0</v>
      </c>
      <c r="T122" s="142">
        <f t="shared" ref="T122:T135" si="3">S122*H122</f>
        <v>0</v>
      </c>
      <c r="AR122" s="143" t="s">
        <v>134</v>
      </c>
      <c r="AT122" s="143" t="s">
        <v>129</v>
      </c>
      <c r="AU122" s="143" t="s">
        <v>85</v>
      </c>
      <c r="AY122" s="16" t="s">
        <v>127</v>
      </c>
      <c r="BE122" s="144">
        <f t="shared" ref="BE122:BE135" si="4">IF(N122="základní",J122,0)</f>
        <v>0</v>
      </c>
      <c r="BF122" s="144">
        <f t="shared" ref="BF122:BF135" si="5">IF(N122="snížená",J122,0)</f>
        <v>0</v>
      </c>
      <c r="BG122" s="144">
        <f t="shared" ref="BG122:BG135" si="6">IF(N122="zákl. přenesená",J122,0)</f>
        <v>0</v>
      </c>
      <c r="BH122" s="144">
        <f t="shared" ref="BH122:BH135" si="7">IF(N122="sníž. přenesená",J122,0)</f>
        <v>0</v>
      </c>
      <c r="BI122" s="144">
        <f t="shared" ref="BI122:BI135" si="8">IF(N122="nulová",J122,0)</f>
        <v>0</v>
      </c>
      <c r="BJ122" s="16" t="s">
        <v>85</v>
      </c>
      <c r="BK122" s="144">
        <f t="shared" ref="BK122:BK135" si="9">ROUND(I122*H122,2)</f>
        <v>0</v>
      </c>
      <c r="BL122" s="16" t="s">
        <v>134</v>
      </c>
      <c r="BM122" s="143" t="s">
        <v>87</v>
      </c>
    </row>
    <row r="123" spans="2:65" s="1" customFormat="1" ht="33" customHeight="1">
      <c r="B123" s="131"/>
      <c r="C123" s="132" t="s">
        <v>87</v>
      </c>
      <c r="D123" s="132" t="s">
        <v>129</v>
      </c>
      <c r="E123" s="133" t="s">
        <v>588</v>
      </c>
      <c r="F123" s="134" t="s">
        <v>589</v>
      </c>
      <c r="G123" s="135" t="s">
        <v>236</v>
      </c>
      <c r="H123" s="136">
        <v>53.73</v>
      </c>
      <c r="I123" s="137"/>
      <c r="J123" s="138">
        <f t="shared" si="0"/>
        <v>0</v>
      </c>
      <c r="K123" s="134" t="s">
        <v>1</v>
      </c>
      <c r="L123" s="31"/>
      <c r="M123" s="139" t="s">
        <v>1</v>
      </c>
      <c r="N123" s="140" t="s">
        <v>42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134</v>
      </c>
      <c r="AT123" s="143" t="s">
        <v>129</v>
      </c>
      <c r="AU123" s="143" t="s">
        <v>85</v>
      </c>
      <c r="AY123" s="16" t="s">
        <v>127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6" t="s">
        <v>85</v>
      </c>
      <c r="BK123" s="144">
        <f t="shared" si="9"/>
        <v>0</v>
      </c>
      <c r="BL123" s="16" t="s">
        <v>134</v>
      </c>
      <c r="BM123" s="143" t="s">
        <v>134</v>
      </c>
    </row>
    <row r="124" spans="2:65" s="1" customFormat="1" ht="33" customHeight="1">
      <c r="B124" s="131"/>
      <c r="C124" s="132" t="s">
        <v>142</v>
      </c>
      <c r="D124" s="132" t="s">
        <v>129</v>
      </c>
      <c r="E124" s="133" t="s">
        <v>590</v>
      </c>
      <c r="F124" s="134" t="s">
        <v>591</v>
      </c>
      <c r="G124" s="135" t="s">
        <v>236</v>
      </c>
      <c r="H124" s="136">
        <v>161.27000000000001</v>
      </c>
      <c r="I124" s="137"/>
      <c r="J124" s="138">
        <f t="shared" si="0"/>
        <v>0</v>
      </c>
      <c r="K124" s="134" t="s">
        <v>1</v>
      </c>
      <c r="L124" s="31"/>
      <c r="M124" s="139" t="s">
        <v>1</v>
      </c>
      <c r="N124" s="140" t="s">
        <v>42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134</v>
      </c>
      <c r="AT124" s="143" t="s">
        <v>129</v>
      </c>
      <c r="AU124" s="143" t="s">
        <v>85</v>
      </c>
      <c r="AY124" s="16" t="s">
        <v>127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6" t="s">
        <v>85</v>
      </c>
      <c r="BK124" s="144">
        <f t="shared" si="9"/>
        <v>0</v>
      </c>
      <c r="BL124" s="16" t="s">
        <v>134</v>
      </c>
      <c r="BM124" s="143" t="s">
        <v>145</v>
      </c>
    </row>
    <row r="125" spans="2:65" s="1" customFormat="1" ht="37.9" customHeight="1">
      <c r="B125" s="131"/>
      <c r="C125" s="132" t="s">
        <v>134</v>
      </c>
      <c r="D125" s="132" t="s">
        <v>129</v>
      </c>
      <c r="E125" s="133" t="s">
        <v>592</v>
      </c>
      <c r="F125" s="134" t="s">
        <v>593</v>
      </c>
      <c r="G125" s="135" t="s">
        <v>236</v>
      </c>
      <c r="H125" s="136">
        <v>318.3</v>
      </c>
      <c r="I125" s="137"/>
      <c r="J125" s="138">
        <f t="shared" si="0"/>
        <v>0</v>
      </c>
      <c r="K125" s="134" t="s">
        <v>1</v>
      </c>
      <c r="L125" s="31"/>
      <c r="M125" s="139" t="s">
        <v>1</v>
      </c>
      <c r="N125" s="140" t="s">
        <v>42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134</v>
      </c>
      <c r="AT125" s="143" t="s">
        <v>129</v>
      </c>
      <c r="AU125" s="143" t="s">
        <v>85</v>
      </c>
      <c r="AY125" s="16" t="s">
        <v>127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6" t="s">
        <v>85</v>
      </c>
      <c r="BK125" s="144">
        <f t="shared" si="9"/>
        <v>0</v>
      </c>
      <c r="BL125" s="16" t="s">
        <v>134</v>
      </c>
      <c r="BM125" s="143" t="s">
        <v>149</v>
      </c>
    </row>
    <row r="126" spans="2:65" s="1" customFormat="1" ht="21.75" customHeight="1">
      <c r="B126" s="131"/>
      <c r="C126" s="132" t="s">
        <v>150</v>
      </c>
      <c r="D126" s="132" t="s">
        <v>129</v>
      </c>
      <c r="E126" s="133" t="s">
        <v>594</v>
      </c>
      <c r="F126" s="134" t="s">
        <v>595</v>
      </c>
      <c r="G126" s="135" t="s">
        <v>132</v>
      </c>
      <c r="H126" s="136">
        <v>351</v>
      </c>
      <c r="I126" s="137"/>
      <c r="J126" s="138">
        <f t="shared" si="0"/>
        <v>0</v>
      </c>
      <c r="K126" s="134" t="s">
        <v>1</v>
      </c>
      <c r="L126" s="31"/>
      <c r="M126" s="139" t="s">
        <v>1</v>
      </c>
      <c r="N126" s="140" t="s">
        <v>42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134</v>
      </c>
      <c r="AT126" s="143" t="s">
        <v>129</v>
      </c>
      <c r="AU126" s="143" t="s">
        <v>85</v>
      </c>
      <c r="AY126" s="16" t="s">
        <v>127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6" t="s">
        <v>85</v>
      </c>
      <c r="BK126" s="144">
        <f t="shared" si="9"/>
        <v>0</v>
      </c>
      <c r="BL126" s="16" t="s">
        <v>134</v>
      </c>
      <c r="BM126" s="143" t="s">
        <v>153</v>
      </c>
    </row>
    <row r="127" spans="2:65" s="1" customFormat="1" ht="24.2" customHeight="1">
      <c r="B127" s="131"/>
      <c r="C127" s="132" t="s">
        <v>145</v>
      </c>
      <c r="D127" s="132" t="s">
        <v>129</v>
      </c>
      <c r="E127" s="133" t="s">
        <v>596</v>
      </c>
      <c r="F127" s="134" t="s">
        <v>597</v>
      </c>
      <c r="G127" s="135" t="s">
        <v>132</v>
      </c>
      <c r="H127" s="136">
        <v>351</v>
      </c>
      <c r="I127" s="137"/>
      <c r="J127" s="138">
        <f t="shared" si="0"/>
        <v>0</v>
      </c>
      <c r="K127" s="134" t="s">
        <v>1</v>
      </c>
      <c r="L127" s="31"/>
      <c r="M127" s="139" t="s">
        <v>1</v>
      </c>
      <c r="N127" s="140" t="s">
        <v>42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134</v>
      </c>
      <c r="AT127" s="143" t="s">
        <v>129</v>
      </c>
      <c r="AU127" s="143" t="s">
        <v>85</v>
      </c>
      <c r="AY127" s="16" t="s">
        <v>127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6" t="s">
        <v>85</v>
      </c>
      <c r="BK127" s="144">
        <f t="shared" si="9"/>
        <v>0</v>
      </c>
      <c r="BL127" s="16" t="s">
        <v>134</v>
      </c>
      <c r="BM127" s="143" t="s">
        <v>8</v>
      </c>
    </row>
    <row r="128" spans="2:65" s="1" customFormat="1" ht="21.75" customHeight="1">
      <c r="B128" s="131"/>
      <c r="C128" s="132" t="s">
        <v>156</v>
      </c>
      <c r="D128" s="132" t="s">
        <v>129</v>
      </c>
      <c r="E128" s="133" t="s">
        <v>598</v>
      </c>
      <c r="F128" s="134" t="s">
        <v>599</v>
      </c>
      <c r="G128" s="135" t="s">
        <v>132</v>
      </c>
      <c r="H128" s="136">
        <v>44.16</v>
      </c>
      <c r="I128" s="137"/>
      <c r="J128" s="138">
        <f t="shared" si="0"/>
        <v>0</v>
      </c>
      <c r="K128" s="134" t="s">
        <v>1</v>
      </c>
      <c r="L128" s="31"/>
      <c r="M128" s="139" t="s">
        <v>1</v>
      </c>
      <c r="N128" s="140" t="s">
        <v>42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134</v>
      </c>
      <c r="AT128" s="143" t="s">
        <v>129</v>
      </c>
      <c r="AU128" s="143" t="s">
        <v>85</v>
      </c>
      <c r="AY128" s="16" t="s">
        <v>127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6" t="s">
        <v>85</v>
      </c>
      <c r="BK128" s="144">
        <f t="shared" si="9"/>
        <v>0</v>
      </c>
      <c r="BL128" s="16" t="s">
        <v>134</v>
      </c>
      <c r="BM128" s="143" t="s">
        <v>159</v>
      </c>
    </row>
    <row r="129" spans="2:65" s="1" customFormat="1" ht="16.5" customHeight="1">
      <c r="B129" s="131"/>
      <c r="C129" s="132" t="s">
        <v>149</v>
      </c>
      <c r="D129" s="132" t="s">
        <v>129</v>
      </c>
      <c r="E129" s="133" t="s">
        <v>600</v>
      </c>
      <c r="F129" s="134" t="s">
        <v>601</v>
      </c>
      <c r="G129" s="135" t="s">
        <v>132</v>
      </c>
      <c r="H129" s="136">
        <v>44.16</v>
      </c>
      <c r="I129" s="137"/>
      <c r="J129" s="138">
        <f t="shared" si="0"/>
        <v>0</v>
      </c>
      <c r="K129" s="134" t="s">
        <v>1</v>
      </c>
      <c r="L129" s="31"/>
      <c r="M129" s="139" t="s">
        <v>1</v>
      </c>
      <c r="N129" s="140" t="s">
        <v>42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134</v>
      </c>
      <c r="AT129" s="143" t="s">
        <v>129</v>
      </c>
      <c r="AU129" s="143" t="s">
        <v>85</v>
      </c>
      <c r="AY129" s="16" t="s">
        <v>127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6" t="s">
        <v>85</v>
      </c>
      <c r="BK129" s="144">
        <f t="shared" si="9"/>
        <v>0</v>
      </c>
      <c r="BL129" s="16" t="s">
        <v>134</v>
      </c>
      <c r="BM129" s="143" t="s">
        <v>162</v>
      </c>
    </row>
    <row r="130" spans="2:65" s="1" customFormat="1" ht="16.5" customHeight="1">
      <c r="B130" s="131"/>
      <c r="C130" s="132" t="s">
        <v>163</v>
      </c>
      <c r="D130" s="132" t="s">
        <v>129</v>
      </c>
      <c r="E130" s="133" t="s">
        <v>602</v>
      </c>
      <c r="F130" s="134" t="s">
        <v>603</v>
      </c>
      <c r="G130" s="135" t="s">
        <v>236</v>
      </c>
      <c r="H130" s="136">
        <v>556.5</v>
      </c>
      <c r="I130" s="137"/>
      <c r="J130" s="138">
        <f t="shared" si="0"/>
        <v>0</v>
      </c>
      <c r="K130" s="134" t="s">
        <v>1</v>
      </c>
      <c r="L130" s="31"/>
      <c r="M130" s="139" t="s">
        <v>1</v>
      </c>
      <c r="N130" s="140" t="s">
        <v>42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134</v>
      </c>
      <c r="AT130" s="143" t="s">
        <v>129</v>
      </c>
      <c r="AU130" s="143" t="s">
        <v>85</v>
      </c>
      <c r="AY130" s="16" t="s">
        <v>127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6" t="s">
        <v>85</v>
      </c>
      <c r="BK130" s="144">
        <f t="shared" si="9"/>
        <v>0</v>
      </c>
      <c r="BL130" s="16" t="s">
        <v>134</v>
      </c>
      <c r="BM130" s="143" t="s">
        <v>166</v>
      </c>
    </row>
    <row r="131" spans="2:65" s="1" customFormat="1" ht="24.2" customHeight="1">
      <c r="B131" s="131"/>
      <c r="C131" s="132" t="s">
        <v>153</v>
      </c>
      <c r="D131" s="132" t="s">
        <v>129</v>
      </c>
      <c r="E131" s="133" t="s">
        <v>604</v>
      </c>
      <c r="F131" s="134" t="s">
        <v>605</v>
      </c>
      <c r="G131" s="135" t="s">
        <v>236</v>
      </c>
      <c r="H131" s="136">
        <v>300.32</v>
      </c>
      <c r="I131" s="137"/>
      <c r="J131" s="138">
        <f t="shared" si="0"/>
        <v>0</v>
      </c>
      <c r="K131" s="134" t="s">
        <v>1</v>
      </c>
      <c r="L131" s="31"/>
      <c r="M131" s="139" t="s">
        <v>1</v>
      </c>
      <c r="N131" s="140" t="s">
        <v>42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134</v>
      </c>
      <c r="AT131" s="143" t="s">
        <v>129</v>
      </c>
      <c r="AU131" s="143" t="s">
        <v>85</v>
      </c>
      <c r="AY131" s="16" t="s">
        <v>127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6" t="s">
        <v>85</v>
      </c>
      <c r="BK131" s="144">
        <f t="shared" si="9"/>
        <v>0</v>
      </c>
      <c r="BL131" s="16" t="s">
        <v>134</v>
      </c>
      <c r="BM131" s="143" t="s">
        <v>169</v>
      </c>
    </row>
    <row r="132" spans="2:65" s="1" customFormat="1" ht="24.2" customHeight="1">
      <c r="B132" s="131"/>
      <c r="C132" s="132" t="s">
        <v>171</v>
      </c>
      <c r="D132" s="132" t="s">
        <v>129</v>
      </c>
      <c r="E132" s="133" t="s">
        <v>606</v>
      </c>
      <c r="F132" s="134" t="s">
        <v>607</v>
      </c>
      <c r="G132" s="135" t="s">
        <v>236</v>
      </c>
      <c r="H132" s="136">
        <v>113.41</v>
      </c>
      <c r="I132" s="137"/>
      <c r="J132" s="138">
        <f t="shared" si="0"/>
        <v>0</v>
      </c>
      <c r="K132" s="134" t="s">
        <v>1</v>
      </c>
      <c r="L132" s="31"/>
      <c r="M132" s="139" t="s">
        <v>1</v>
      </c>
      <c r="N132" s="140" t="s">
        <v>42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134</v>
      </c>
      <c r="AT132" s="143" t="s">
        <v>129</v>
      </c>
      <c r="AU132" s="143" t="s">
        <v>85</v>
      </c>
      <c r="AY132" s="16" t="s">
        <v>127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6" t="s">
        <v>85</v>
      </c>
      <c r="BK132" s="144">
        <f t="shared" si="9"/>
        <v>0</v>
      </c>
      <c r="BL132" s="16" t="s">
        <v>134</v>
      </c>
      <c r="BM132" s="143" t="s">
        <v>174</v>
      </c>
    </row>
    <row r="133" spans="2:65" s="1" customFormat="1" ht="24.2" customHeight="1">
      <c r="B133" s="131"/>
      <c r="C133" s="132" t="s">
        <v>8</v>
      </c>
      <c r="D133" s="132" t="s">
        <v>129</v>
      </c>
      <c r="E133" s="133" t="s">
        <v>608</v>
      </c>
      <c r="F133" s="134" t="s">
        <v>609</v>
      </c>
      <c r="G133" s="135" t="s">
        <v>236</v>
      </c>
      <c r="H133" s="136">
        <v>113.41</v>
      </c>
      <c r="I133" s="137"/>
      <c r="J133" s="138">
        <f t="shared" si="0"/>
        <v>0</v>
      </c>
      <c r="K133" s="134" t="s">
        <v>1</v>
      </c>
      <c r="L133" s="31"/>
      <c r="M133" s="139" t="s">
        <v>1</v>
      </c>
      <c r="N133" s="140" t="s">
        <v>42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134</v>
      </c>
      <c r="AT133" s="143" t="s">
        <v>129</v>
      </c>
      <c r="AU133" s="143" t="s">
        <v>85</v>
      </c>
      <c r="AY133" s="16" t="s">
        <v>127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6" t="s">
        <v>85</v>
      </c>
      <c r="BK133" s="144">
        <f t="shared" si="9"/>
        <v>0</v>
      </c>
      <c r="BL133" s="16" t="s">
        <v>134</v>
      </c>
      <c r="BM133" s="143" t="s">
        <v>177</v>
      </c>
    </row>
    <row r="134" spans="2:65" s="1" customFormat="1" ht="24.2" customHeight="1">
      <c r="B134" s="131"/>
      <c r="C134" s="132" t="s">
        <v>178</v>
      </c>
      <c r="D134" s="132" t="s">
        <v>129</v>
      </c>
      <c r="E134" s="133" t="s">
        <v>610</v>
      </c>
      <c r="F134" s="134" t="s">
        <v>611</v>
      </c>
      <c r="G134" s="135" t="s">
        <v>132</v>
      </c>
      <c r="H134" s="136">
        <v>301.43</v>
      </c>
      <c r="I134" s="137"/>
      <c r="J134" s="138">
        <f t="shared" si="0"/>
        <v>0</v>
      </c>
      <c r="K134" s="134" t="s">
        <v>1</v>
      </c>
      <c r="L134" s="31"/>
      <c r="M134" s="139" t="s">
        <v>1</v>
      </c>
      <c r="N134" s="140" t="s">
        <v>42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134</v>
      </c>
      <c r="AT134" s="143" t="s">
        <v>129</v>
      </c>
      <c r="AU134" s="143" t="s">
        <v>85</v>
      </c>
      <c r="AY134" s="16" t="s">
        <v>127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6" t="s">
        <v>85</v>
      </c>
      <c r="BK134" s="144">
        <f t="shared" si="9"/>
        <v>0</v>
      </c>
      <c r="BL134" s="16" t="s">
        <v>134</v>
      </c>
      <c r="BM134" s="143" t="s">
        <v>181</v>
      </c>
    </row>
    <row r="135" spans="2:65" s="1" customFormat="1" ht="24.2" customHeight="1">
      <c r="B135" s="131"/>
      <c r="C135" s="132" t="s">
        <v>159</v>
      </c>
      <c r="D135" s="132" t="s">
        <v>129</v>
      </c>
      <c r="E135" s="133" t="s">
        <v>612</v>
      </c>
      <c r="F135" s="134" t="s">
        <v>613</v>
      </c>
      <c r="G135" s="135" t="s">
        <v>132</v>
      </c>
      <c r="H135" s="136">
        <v>417</v>
      </c>
      <c r="I135" s="137"/>
      <c r="J135" s="138">
        <f t="shared" si="0"/>
        <v>0</v>
      </c>
      <c r="K135" s="134" t="s">
        <v>1</v>
      </c>
      <c r="L135" s="31"/>
      <c r="M135" s="139" t="s">
        <v>1</v>
      </c>
      <c r="N135" s="140" t="s">
        <v>42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134</v>
      </c>
      <c r="AT135" s="143" t="s">
        <v>129</v>
      </c>
      <c r="AU135" s="143" t="s">
        <v>85</v>
      </c>
      <c r="AY135" s="16" t="s">
        <v>127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6" t="s">
        <v>85</v>
      </c>
      <c r="BK135" s="144">
        <f t="shared" si="9"/>
        <v>0</v>
      </c>
      <c r="BL135" s="16" t="s">
        <v>134</v>
      </c>
      <c r="BM135" s="143" t="s">
        <v>184</v>
      </c>
    </row>
    <row r="136" spans="2:65" s="11" customFormat="1" ht="25.9" customHeight="1">
      <c r="B136" s="119"/>
      <c r="D136" s="120" t="s">
        <v>76</v>
      </c>
      <c r="E136" s="121" t="s">
        <v>614</v>
      </c>
      <c r="F136" s="121" t="s">
        <v>615</v>
      </c>
      <c r="I136" s="122"/>
      <c r="J136" s="123">
        <f>BK136</f>
        <v>0</v>
      </c>
      <c r="L136" s="119"/>
      <c r="M136" s="124"/>
      <c r="P136" s="125">
        <f>P137</f>
        <v>0</v>
      </c>
      <c r="R136" s="125">
        <f>R137</f>
        <v>2409.7674930000003</v>
      </c>
      <c r="T136" s="126">
        <f>T137</f>
        <v>0</v>
      </c>
      <c r="AR136" s="120" t="s">
        <v>85</v>
      </c>
      <c r="AT136" s="127" t="s">
        <v>76</v>
      </c>
      <c r="AU136" s="127" t="s">
        <v>77</v>
      </c>
      <c r="AY136" s="120" t="s">
        <v>127</v>
      </c>
      <c r="BK136" s="128">
        <f>BK137</f>
        <v>0</v>
      </c>
    </row>
    <row r="137" spans="2:65" s="1" customFormat="1" ht="16.5" customHeight="1">
      <c r="B137" s="131"/>
      <c r="C137" s="132" t="s">
        <v>185</v>
      </c>
      <c r="D137" s="132" t="s">
        <v>129</v>
      </c>
      <c r="E137" s="133" t="s">
        <v>616</v>
      </c>
      <c r="F137" s="134" t="s">
        <v>617</v>
      </c>
      <c r="G137" s="135" t="s">
        <v>236</v>
      </c>
      <c r="H137" s="136">
        <v>35.700000000000003</v>
      </c>
      <c r="I137" s="137"/>
      <c r="J137" s="138">
        <f>ROUND(I137*H137,2)</f>
        <v>0</v>
      </c>
      <c r="K137" s="134" t="s">
        <v>1</v>
      </c>
      <c r="L137" s="31"/>
      <c r="M137" s="139" t="s">
        <v>1</v>
      </c>
      <c r="N137" s="140" t="s">
        <v>42</v>
      </c>
      <c r="P137" s="141">
        <f>O137*H137</f>
        <v>0</v>
      </c>
      <c r="Q137" s="141">
        <v>67.500489999999999</v>
      </c>
      <c r="R137" s="141">
        <f>Q137*H137</f>
        <v>2409.7674930000003</v>
      </c>
      <c r="S137" s="141">
        <v>0</v>
      </c>
      <c r="T137" s="142">
        <f>S137*H137</f>
        <v>0</v>
      </c>
      <c r="AR137" s="143" t="s">
        <v>134</v>
      </c>
      <c r="AT137" s="143" t="s">
        <v>129</v>
      </c>
      <c r="AU137" s="143" t="s">
        <v>85</v>
      </c>
      <c r="AY137" s="16" t="s">
        <v>127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85</v>
      </c>
      <c r="BK137" s="144">
        <f>ROUND(I137*H137,2)</f>
        <v>0</v>
      </c>
      <c r="BL137" s="16" t="s">
        <v>134</v>
      </c>
      <c r="BM137" s="143" t="s">
        <v>188</v>
      </c>
    </row>
    <row r="138" spans="2:65" s="11" customFormat="1" ht="25.9" customHeight="1">
      <c r="B138" s="119"/>
      <c r="D138" s="120" t="s">
        <v>76</v>
      </c>
      <c r="E138" s="121" t="s">
        <v>618</v>
      </c>
      <c r="F138" s="121" t="s">
        <v>619</v>
      </c>
      <c r="I138" s="122"/>
      <c r="J138" s="123">
        <f>BK138</f>
        <v>0</v>
      </c>
      <c r="L138" s="119"/>
      <c r="M138" s="124"/>
      <c r="P138" s="125">
        <f>SUM(P139:P173)</f>
        <v>0</v>
      </c>
      <c r="R138" s="125">
        <f>SUM(R139:R173)</f>
        <v>555.00001759999998</v>
      </c>
      <c r="T138" s="126">
        <f>SUM(T139:T173)</f>
        <v>0</v>
      </c>
      <c r="AR138" s="120" t="s">
        <v>85</v>
      </c>
      <c r="AT138" s="127" t="s">
        <v>76</v>
      </c>
      <c r="AU138" s="127" t="s">
        <v>77</v>
      </c>
      <c r="AY138" s="120" t="s">
        <v>127</v>
      </c>
      <c r="BK138" s="128">
        <f>SUM(BK139:BK173)</f>
        <v>0</v>
      </c>
    </row>
    <row r="139" spans="2:65" s="1" customFormat="1" ht="24.2" customHeight="1">
      <c r="B139" s="131"/>
      <c r="C139" s="132" t="s">
        <v>162</v>
      </c>
      <c r="D139" s="132" t="s">
        <v>129</v>
      </c>
      <c r="E139" s="133" t="s">
        <v>620</v>
      </c>
      <c r="F139" s="134" t="s">
        <v>621</v>
      </c>
      <c r="G139" s="135" t="s">
        <v>455</v>
      </c>
      <c r="H139" s="136">
        <v>96</v>
      </c>
      <c r="I139" s="137"/>
      <c r="J139" s="138">
        <f t="shared" ref="J139:J166" si="10">ROUND(I139*H139,2)</f>
        <v>0</v>
      </c>
      <c r="K139" s="134" t="s">
        <v>1</v>
      </c>
      <c r="L139" s="31"/>
      <c r="M139" s="139" t="s">
        <v>1</v>
      </c>
      <c r="N139" s="140" t="s">
        <v>42</v>
      </c>
      <c r="P139" s="141">
        <f t="shared" ref="P139:P166" si="11">O139*H139</f>
        <v>0</v>
      </c>
      <c r="Q139" s="141">
        <v>9.6000000000000002E-4</v>
      </c>
      <c r="R139" s="141">
        <f t="shared" ref="R139:R166" si="12">Q139*H139</f>
        <v>9.2160000000000006E-2</v>
      </c>
      <c r="S139" s="141">
        <v>0</v>
      </c>
      <c r="T139" s="142">
        <f t="shared" ref="T139:T166" si="13">S139*H139</f>
        <v>0</v>
      </c>
      <c r="AR139" s="143" t="s">
        <v>134</v>
      </c>
      <c r="AT139" s="143" t="s">
        <v>129</v>
      </c>
      <c r="AU139" s="143" t="s">
        <v>85</v>
      </c>
      <c r="AY139" s="16" t="s">
        <v>127</v>
      </c>
      <c r="BE139" s="144">
        <f t="shared" ref="BE139:BE166" si="14">IF(N139="základní",J139,0)</f>
        <v>0</v>
      </c>
      <c r="BF139" s="144">
        <f t="shared" ref="BF139:BF166" si="15">IF(N139="snížená",J139,0)</f>
        <v>0</v>
      </c>
      <c r="BG139" s="144">
        <f t="shared" ref="BG139:BG166" si="16">IF(N139="zákl. přenesená",J139,0)</f>
        <v>0</v>
      </c>
      <c r="BH139" s="144">
        <f t="shared" ref="BH139:BH166" si="17">IF(N139="sníž. přenesená",J139,0)</f>
        <v>0</v>
      </c>
      <c r="BI139" s="144">
        <f t="shared" ref="BI139:BI166" si="18">IF(N139="nulová",J139,0)</f>
        <v>0</v>
      </c>
      <c r="BJ139" s="16" t="s">
        <v>85</v>
      </c>
      <c r="BK139" s="144">
        <f t="shared" ref="BK139:BK166" si="19">ROUND(I139*H139,2)</f>
        <v>0</v>
      </c>
      <c r="BL139" s="16" t="s">
        <v>134</v>
      </c>
      <c r="BM139" s="143" t="s">
        <v>191</v>
      </c>
    </row>
    <row r="140" spans="2:65" s="1" customFormat="1" ht="16.5" customHeight="1">
      <c r="B140" s="131"/>
      <c r="C140" s="169" t="s">
        <v>192</v>
      </c>
      <c r="D140" s="169" t="s">
        <v>251</v>
      </c>
      <c r="E140" s="170" t="s">
        <v>622</v>
      </c>
      <c r="F140" s="171" t="s">
        <v>623</v>
      </c>
      <c r="G140" s="172" t="s">
        <v>455</v>
      </c>
      <c r="H140" s="173">
        <v>79</v>
      </c>
      <c r="I140" s="174"/>
      <c r="J140" s="175">
        <f t="shared" si="10"/>
        <v>0</v>
      </c>
      <c r="K140" s="171" t="s">
        <v>1</v>
      </c>
      <c r="L140" s="176"/>
      <c r="M140" s="177" t="s">
        <v>1</v>
      </c>
      <c r="N140" s="178" t="s">
        <v>42</v>
      </c>
      <c r="P140" s="141">
        <f t="shared" si="11"/>
        <v>0</v>
      </c>
      <c r="Q140" s="141">
        <v>0.17774999999999999</v>
      </c>
      <c r="R140" s="141">
        <f t="shared" si="12"/>
        <v>14.042249999999999</v>
      </c>
      <c r="S140" s="141">
        <v>0</v>
      </c>
      <c r="T140" s="142">
        <f t="shared" si="13"/>
        <v>0</v>
      </c>
      <c r="AR140" s="143" t="s">
        <v>149</v>
      </c>
      <c r="AT140" s="143" t="s">
        <v>251</v>
      </c>
      <c r="AU140" s="143" t="s">
        <v>85</v>
      </c>
      <c r="AY140" s="16" t="s">
        <v>127</v>
      </c>
      <c r="BE140" s="144">
        <f t="shared" si="14"/>
        <v>0</v>
      </c>
      <c r="BF140" s="144">
        <f t="shared" si="15"/>
        <v>0</v>
      </c>
      <c r="BG140" s="144">
        <f t="shared" si="16"/>
        <v>0</v>
      </c>
      <c r="BH140" s="144">
        <f t="shared" si="17"/>
        <v>0</v>
      </c>
      <c r="BI140" s="144">
        <f t="shared" si="18"/>
        <v>0</v>
      </c>
      <c r="BJ140" s="16" t="s">
        <v>85</v>
      </c>
      <c r="BK140" s="144">
        <f t="shared" si="19"/>
        <v>0</v>
      </c>
      <c r="BL140" s="16" t="s">
        <v>134</v>
      </c>
      <c r="BM140" s="143" t="s">
        <v>195</v>
      </c>
    </row>
    <row r="141" spans="2:65" s="1" customFormat="1" ht="16.5" customHeight="1">
      <c r="B141" s="131"/>
      <c r="C141" s="169" t="s">
        <v>166</v>
      </c>
      <c r="D141" s="169" t="s">
        <v>251</v>
      </c>
      <c r="E141" s="170" t="s">
        <v>624</v>
      </c>
      <c r="F141" s="171" t="s">
        <v>625</v>
      </c>
      <c r="G141" s="172" t="s">
        <v>455</v>
      </c>
      <c r="H141" s="173">
        <v>17</v>
      </c>
      <c r="I141" s="174"/>
      <c r="J141" s="175">
        <f t="shared" si="10"/>
        <v>0</v>
      </c>
      <c r="K141" s="171" t="s">
        <v>1</v>
      </c>
      <c r="L141" s="176"/>
      <c r="M141" s="177" t="s">
        <v>1</v>
      </c>
      <c r="N141" s="178" t="s">
        <v>42</v>
      </c>
      <c r="P141" s="141">
        <f t="shared" si="11"/>
        <v>0</v>
      </c>
      <c r="Q141" s="141">
        <v>3.6209999999999999E-2</v>
      </c>
      <c r="R141" s="141">
        <f t="shared" si="12"/>
        <v>0.61556999999999995</v>
      </c>
      <c r="S141" s="141">
        <v>0</v>
      </c>
      <c r="T141" s="142">
        <f t="shared" si="13"/>
        <v>0</v>
      </c>
      <c r="AR141" s="143" t="s">
        <v>149</v>
      </c>
      <c r="AT141" s="143" t="s">
        <v>251</v>
      </c>
      <c r="AU141" s="143" t="s">
        <v>85</v>
      </c>
      <c r="AY141" s="16" t="s">
        <v>127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6" t="s">
        <v>85</v>
      </c>
      <c r="BK141" s="144">
        <f t="shared" si="19"/>
        <v>0</v>
      </c>
      <c r="BL141" s="16" t="s">
        <v>134</v>
      </c>
      <c r="BM141" s="143" t="s">
        <v>199</v>
      </c>
    </row>
    <row r="142" spans="2:65" s="1" customFormat="1" ht="16.5" customHeight="1">
      <c r="B142" s="131"/>
      <c r="C142" s="169" t="s">
        <v>201</v>
      </c>
      <c r="D142" s="169" t="s">
        <v>251</v>
      </c>
      <c r="E142" s="170" t="s">
        <v>626</v>
      </c>
      <c r="F142" s="171" t="s">
        <v>627</v>
      </c>
      <c r="G142" s="172" t="s">
        <v>628</v>
      </c>
      <c r="H142" s="173">
        <v>5</v>
      </c>
      <c r="I142" s="174"/>
      <c r="J142" s="175">
        <f t="shared" si="10"/>
        <v>0</v>
      </c>
      <c r="K142" s="171" t="s">
        <v>1</v>
      </c>
      <c r="L142" s="176"/>
      <c r="M142" s="177" t="s">
        <v>1</v>
      </c>
      <c r="N142" s="178" t="s">
        <v>42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149</v>
      </c>
      <c r="AT142" s="143" t="s">
        <v>251</v>
      </c>
      <c r="AU142" s="143" t="s">
        <v>85</v>
      </c>
      <c r="AY142" s="16" t="s">
        <v>127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6" t="s">
        <v>85</v>
      </c>
      <c r="BK142" s="144">
        <f t="shared" si="19"/>
        <v>0</v>
      </c>
      <c r="BL142" s="16" t="s">
        <v>134</v>
      </c>
      <c r="BM142" s="143" t="s">
        <v>204</v>
      </c>
    </row>
    <row r="143" spans="2:65" s="1" customFormat="1" ht="24.2" customHeight="1">
      <c r="B143" s="131"/>
      <c r="C143" s="132" t="s">
        <v>169</v>
      </c>
      <c r="D143" s="132" t="s">
        <v>129</v>
      </c>
      <c r="E143" s="133" t="s">
        <v>629</v>
      </c>
      <c r="F143" s="134" t="s">
        <v>630</v>
      </c>
      <c r="G143" s="135" t="s">
        <v>455</v>
      </c>
      <c r="H143" s="136">
        <v>330.5</v>
      </c>
      <c r="I143" s="137"/>
      <c r="J143" s="138">
        <f t="shared" si="10"/>
        <v>0</v>
      </c>
      <c r="K143" s="134" t="s">
        <v>1</v>
      </c>
      <c r="L143" s="31"/>
      <c r="M143" s="139" t="s">
        <v>1</v>
      </c>
      <c r="N143" s="140" t="s">
        <v>42</v>
      </c>
      <c r="P143" s="141">
        <f t="shared" si="11"/>
        <v>0</v>
      </c>
      <c r="Q143" s="141">
        <v>3.3E-3</v>
      </c>
      <c r="R143" s="141">
        <f t="shared" si="12"/>
        <v>1.0906499999999999</v>
      </c>
      <c r="S143" s="141">
        <v>0</v>
      </c>
      <c r="T143" s="142">
        <f t="shared" si="13"/>
        <v>0</v>
      </c>
      <c r="AR143" s="143" t="s">
        <v>134</v>
      </c>
      <c r="AT143" s="143" t="s">
        <v>129</v>
      </c>
      <c r="AU143" s="143" t="s">
        <v>85</v>
      </c>
      <c r="AY143" s="16" t="s">
        <v>127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6" t="s">
        <v>85</v>
      </c>
      <c r="BK143" s="144">
        <f t="shared" si="19"/>
        <v>0</v>
      </c>
      <c r="BL143" s="16" t="s">
        <v>134</v>
      </c>
      <c r="BM143" s="143" t="s">
        <v>208</v>
      </c>
    </row>
    <row r="144" spans="2:65" s="1" customFormat="1" ht="16.5" customHeight="1">
      <c r="B144" s="131"/>
      <c r="C144" s="169" t="s">
        <v>7</v>
      </c>
      <c r="D144" s="169" t="s">
        <v>251</v>
      </c>
      <c r="E144" s="170" t="s">
        <v>631</v>
      </c>
      <c r="F144" s="171" t="s">
        <v>632</v>
      </c>
      <c r="G144" s="172" t="s">
        <v>455</v>
      </c>
      <c r="H144" s="173">
        <v>80.2</v>
      </c>
      <c r="I144" s="174"/>
      <c r="J144" s="175">
        <f t="shared" si="10"/>
        <v>0</v>
      </c>
      <c r="K144" s="171" t="s">
        <v>1</v>
      </c>
      <c r="L144" s="176"/>
      <c r="M144" s="177" t="s">
        <v>1</v>
      </c>
      <c r="N144" s="178" t="s">
        <v>42</v>
      </c>
      <c r="P144" s="141">
        <f t="shared" si="11"/>
        <v>0</v>
      </c>
      <c r="Q144" s="141">
        <v>0.44351000000000002</v>
      </c>
      <c r="R144" s="141">
        <f t="shared" si="12"/>
        <v>35.569502</v>
      </c>
      <c r="S144" s="141">
        <v>0</v>
      </c>
      <c r="T144" s="142">
        <f t="shared" si="13"/>
        <v>0</v>
      </c>
      <c r="AR144" s="143" t="s">
        <v>149</v>
      </c>
      <c r="AT144" s="143" t="s">
        <v>251</v>
      </c>
      <c r="AU144" s="143" t="s">
        <v>85</v>
      </c>
      <c r="AY144" s="16" t="s">
        <v>127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6" t="s">
        <v>85</v>
      </c>
      <c r="BK144" s="144">
        <f t="shared" si="19"/>
        <v>0</v>
      </c>
      <c r="BL144" s="16" t="s">
        <v>134</v>
      </c>
      <c r="BM144" s="143" t="s">
        <v>293</v>
      </c>
    </row>
    <row r="145" spans="2:65" s="1" customFormat="1" ht="16.5" customHeight="1">
      <c r="B145" s="131"/>
      <c r="C145" s="169" t="s">
        <v>174</v>
      </c>
      <c r="D145" s="169" t="s">
        <v>251</v>
      </c>
      <c r="E145" s="170" t="s">
        <v>633</v>
      </c>
      <c r="F145" s="171" t="s">
        <v>634</v>
      </c>
      <c r="G145" s="172" t="s">
        <v>455</v>
      </c>
      <c r="H145" s="173">
        <v>250</v>
      </c>
      <c r="I145" s="174"/>
      <c r="J145" s="175">
        <f t="shared" si="10"/>
        <v>0</v>
      </c>
      <c r="K145" s="171" t="s">
        <v>1</v>
      </c>
      <c r="L145" s="176"/>
      <c r="M145" s="177" t="s">
        <v>1</v>
      </c>
      <c r="N145" s="178" t="s">
        <v>42</v>
      </c>
      <c r="P145" s="141">
        <f t="shared" si="11"/>
        <v>0</v>
      </c>
      <c r="Q145" s="141">
        <v>0.66749999999999998</v>
      </c>
      <c r="R145" s="141">
        <f t="shared" si="12"/>
        <v>166.875</v>
      </c>
      <c r="S145" s="141">
        <v>0</v>
      </c>
      <c r="T145" s="142">
        <f t="shared" si="13"/>
        <v>0</v>
      </c>
      <c r="AR145" s="143" t="s">
        <v>149</v>
      </c>
      <c r="AT145" s="143" t="s">
        <v>251</v>
      </c>
      <c r="AU145" s="143" t="s">
        <v>85</v>
      </c>
      <c r="AY145" s="16" t="s">
        <v>127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6" t="s">
        <v>85</v>
      </c>
      <c r="BK145" s="144">
        <f t="shared" si="19"/>
        <v>0</v>
      </c>
      <c r="BL145" s="16" t="s">
        <v>134</v>
      </c>
      <c r="BM145" s="143" t="s">
        <v>296</v>
      </c>
    </row>
    <row r="146" spans="2:65" s="1" customFormat="1" ht="16.5" customHeight="1">
      <c r="B146" s="131"/>
      <c r="C146" s="169" t="s">
        <v>297</v>
      </c>
      <c r="D146" s="169" t="s">
        <v>251</v>
      </c>
      <c r="E146" s="170" t="s">
        <v>635</v>
      </c>
      <c r="F146" s="171" t="s">
        <v>636</v>
      </c>
      <c r="G146" s="172" t="s">
        <v>628</v>
      </c>
      <c r="H146" s="173">
        <v>4</v>
      </c>
      <c r="I146" s="174"/>
      <c r="J146" s="175">
        <f t="shared" si="10"/>
        <v>0</v>
      </c>
      <c r="K146" s="171" t="s">
        <v>1</v>
      </c>
      <c r="L146" s="176"/>
      <c r="M146" s="177" t="s">
        <v>1</v>
      </c>
      <c r="N146" s="178" t="s">
        <v>42</v>
      </c>
      <c r="P146" s="141">
        <f t="shared" si="11"/>
        <v>0</v>
      </c>
      <c r="Q146" s="141">
        <v>0</v>
      </c>
      <c r="R146" s="141">
        <f t="shared" si="12"/>
        <v>0</v>
      </c>
      <c r="S146" s="141">
        <v>0</v>
      </c>
      <c r="T146" s="142">
        <f t="shared" si="13"/>
        <v>0</v>
      </c>
      <c r="AR146" s="143" t="s">
        <v>149</v>
      </c>
      <c r="AT146" s="143" t="s">
        <v>251</v>
      </c>
      <c r="AU146" s="143" t="s">
        <v>85</v>
      </c>
      <c r="AY146" s="16" t="s">
        <v>127</v>
      </c>
      <c r="BE146" s="144">
        <f t="shared" si="14"/>
        <v>0</v>
      </c>
      <c r="BF146" s="144">
        <f t="shared" si="15"/>
        <v>0</v>
      </c>
      <c r="BG146" s="144">
        <f t="shared" si="16"/>
        <v>0</v>
      </c>
      <c r="BH146" s="144">
        <f t="shared" si="17"/>
        <v>0</v>
      </c>
      <c r="BI146" s="144">
        <f t="shared" si="18"/>
        <v>0</v>
      </c>
      <c r="BJ146" s="16" t="s">
        <v>85</v>
      </c>
      <c r="BK146" s="144">
        <f t="shared" si="19"/>
        <v>0</v>
      </c>
      <c r="BL146" s="16" t="s">
        <v>134</v>
      </c>
      <c r="BM146" s="143" t="s">
        <v>300</v>
      </c>
    </row>
    <row r="147" spans="2:65" s="1" customFormat="1" ht="16.5" customHeight="1">
      <c r="B147" s="131"/>
      <c r="C147" s="169" t="s">
        <v>177</v>
      </c>
      <c r="D147" s="169" t="s">
        <v>251</v>
      </c>
      <c r="E147" s="170" t="s">
        <v>637</v>
      </c>
      <c r="F147" s="171" t="s">
        <v>638</v>
      </c>
      <c r="G147" s="172" t="s">
        <v>628</v>
      </c>
      <c r="H147" s="173">
        <v>8</v>
      </c>
      <c r="I147" s="174"/>
      <c r="J147" s="175">
        <f t="shared" si="10"/>
        <v>0</v>
      </c>
      <c r="K147" s="171" t="s">
        <v>1</v>
      </c>
      <c r="L147" s="176"/>
      <c r="M147" s="177" t="s">
        <v>1</v>
      </c>
      <c r="N147" s="178" t="s">
        <v>42</v>
      </c>
      <c r="P147" s="141">
        <f t="shared" si="11"/>
        <v>0</v>
      </c>
      <c r="Q147" s="141">
        <v>0</v>
      </c>
      <c r="R147" s="141">
        <f t="shared" si="12"/>
        <v>0</v>
      </c>
      <c r="S147" s="141">
        <v>0</v>
      </c>
      <c r="T147" s="142">
        <f t="shared" si="13"/>
        <v>0</v>
      </c>
      <c r="AR147" s="143" t="s">
        <v>149</v>
      </c>
      <c r="AT147" s="143" t="s">
        <v>251</v>
      </c>
      <c r="AU147" s="143" t="s">
        <v>85</v>
      </c>
      <c r="AY147" s="16" t="s">
        <v>127</v>
      </c>
      <c r="BE147" s="144">
        <f t="shared" si="14"/>
        <v>0</v>
      </c>
      <c r="BF147" s="144">
        <f t="shared" si="15"/>
        <v>0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6" t="s">
        <v>85</v>
      </c>
      <c r="BK147" s="144">
        <f t="shared" si="19"/>
        <v>0</v>
      </c>
      <c r="BL147" s="16" t="s">
        <v>134</v>
      </c>
      <c r="BM147" s="143" t="s">
        <v>304</v>
      </c>
    </row>
    <row r="148" spans="2:65" s="1" customFormat="1" ht="16.5" customHeight="1">
      <c r="B148" s="131"/>
      <c r="C148" s="169" t="s">
        <v>306</v>
      </c>
      <c r="D148" s="169" t="s">
        <v>251</v>
      </c>
      <c r="E148" s="170" t="s">
        <v>639</v>
      </c>
      <c r="F148" s="171" t="s">
        <v>640</v>
      </c>
      <c r="G148" s="172" t="s">
        <v>628</v>
      </c>
      <c r="H148" s="173">
        <v>3</v>
      </c>
      <c r="I148" s="174"/>
      <c r="J148" s="175">
        <f t="shared" si="10"/>
        <v>0</v>
      </c>
      <c r="K148" s="171" t="s">
        <v>1</v>
      </c>
      <c r="L148" s="176"/>
      <c r="M148" s="177" t="s">
        <v>1</v>
      </c>
      <c r="N148" s="178" t="s">
        <v>42</v>
      </c>
      <c r="P148" s="141">
        <f t="shared" si="11"/>
        <v>0</v>
      </c>
      <c r="Q148" s="141">
        <v>0</v>
      </c>
      <c r="R148" s="141">
        <f t="shared" si="12"/>
        <v>0</v>
      </c>
      <c r="S148" s="141">
        <v>0</v>
      </c>
      <c r="T148" s="142">
        <f t="shared" si="13"/>
        <v>0</v>
      </c>
      <c r="AR148" s="143" t="s">
        <v>149</v>
      </c>
      <c r="AT148" s="143" t="s">
        <v>251</v>
      </c>
      <c r="AU148" s="143" t="s">
        <v>85</v>
      </c>
      <c r="AY148" s="16" t="s">
        <v>127</v>
      </c>
      <c r="BE148" s="144">
        <f t="shared" si="14"/>
        <v>0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6" t="s">
        <v>85</v>
      </c>
      <c r="BK148" s="144">
        <f t="shared" si="19"/>
        <v>0</v>
      </c>
      <c r="BL148" s="16" t="s">
        <v>134</v>
      </c>
      <c r="BM148" s="143" t="s">
        <v>309</v>
      </c>
    </row>
    <row r="149" spans="2:65" s="1" customFormat="1" ht="16.5" customHeight="1">
      <c r="B149" s="131"/>
      <c r="C149" s="169" t="s">
        <v>181</v>
      </c>
      <c r="D149" s="169" t="s">
        <v>251</v>
      </c>
      <c r="E149" s="170" t="s">
        <v>641</v>
      </c>
      <c r="F149" s="171" t="s">
        <v>642</v>
      </c>
      <c r="G149" s="172" t="s">
        <v>628</v>
      </c>
      <c r="H149" s="173">
        <v>1</v>
      </c>
      <c r="I149" s="174"/>
      <c r="J149" s="175">
        <f t="shared" si="10"/>
        <v>0</v>
      </c>
      <c r="K149" s="171" t="s">
        <v>1</v>
      </c>
      <c r="L149" s="176"/>
      <c r="M149" s="177" t="s">
        <v>1</v>
      </c>
      <c r="N149" s="178" t="s">
        <v>42</v>
      </c>
      <c r="P149" s="141">
        <f t="shared" si="11"/>
        <v>0</v>
      </c>
      <c r="Q149" s="141">
        <v>0</v>
      </c>
      <c r="R149" s="141">
        <f t="shared" si="12"/>
        <v>0</v>
      </c>
      <c r="S149" s="141">
        <v>0</v>
      </c>
      <c r="T149" s="142">
        <f t="shared" si="13"/>
        <v>0</v>
      </c>
      <c r="AR149" s="143" t="s">
        <v>149</v>
      </c>
      <c r="AT149" s="143" t="s">
        <v>251</v>
      </c>
      <c r="AU149" s="143" t="s">
        <v>85</v>
      </c>
      <c r="AY149" s="16" t="s">
        <v>127</v>
      </c>
      <c r="BE149" s="144">
        <f t="shared" si="14"/>
        <v>0</v>
      </c>
      <c r="BF149" s="144">
        <f t="shared" si="15"/>
        <v>0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6" t="s">
        <v>85</v>
      </c>
      <c r="BK149" s="144">
        <f t="shared" si="19"/>
        <v>0</v>
      </c>
      <c r="BL149" s="16" t="s">
        <v>134</v>
      </c>
      <c r="BM149" s="143" t="s">
        <v>313</v>
      </c>
    </row>
    <row r="150" spans="2:65" s="1" customFormat="1" ht="24.2" customHeight="1">
      <c r="B150" s="131"/>
      <c r="C150" s="132" t="s">
        <v>319</v>
      </c>
      <c r="D150" s="132" t="s">
        <v>129</v>
      </c>
      <c r="E150" s="133" t="s">
        <v>643</v>
      </c>
      <c r="F150" s="134" t="s">
        <v>644</v>
      </c>
      <c r="G150" s="135" t="s">
        <v>455</v>
      </c>
      <c r="H150" s="136">
        <v>10</v>
      </c>
      <c r="I150" s="137"/>
      <c r="J150" s="138">
        <f t="shared" si="10"/>
        <v>0</v>
      </c>
      <c r="K150" s="134" t="s">
        <v>1</v>
      </c>
      <c r="L150" s="31"/>
      <c r="M150" s="139" t="s">
        <v>1</v>
      </c>
      <c r="N150" s="140" t="s">
        <v>42</v>
      </c>
      <c r="P150" s="141">
        <f t="shared" si="11"/>
        <v>0</v>
      </c>
      <c r="Q150" s="141">
        <v>2.0000000000000001E-4</v>
      </c>
      <c r="R150" s="141">
        <f t="shared" si="12"/>
        <v>2E-3</v>
      </c>
      <c r="S150" s="141">
        <v>0</v>
      </c>
      <c r="T150" s="142">
        <f t="shared" si="13"/>
        <v>0</v>
      </c>
      <c r="AR150" s="143" t="s">
        <v>134</v>
      </c>
      <c r="AT150" s="143" t="s">
        <v>129</v>
      </c>
      <c r="AU150" s="143" t="s">
        <v>85</v>
      </c>
      <c r="AY150" s="16" t="s">
        <v>127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6" t="s">
        <v>85</v>
      </c>
      <c r="BK150" s="144">
        <f t="shared" si="19"/>
        <v>0</v>
      </c>
      <c r="BL150" s="16" t="s">
        <v>134</v>
      </c>
      <c r="BM150" s="143" t="s">
        <v>322</v>
      </c>
    </row>
    <row r="151" spans="2:65" s="1" customFormat="1" ht="16.5" customHeight="1">
      <c r="B151" s="131"/>
      <c r="C151" s="169" t="s">
        <v>184</v>
      </c>
      <c r="D151" s="169" t="s">
        <v>251</v>
      </c>
      <c r="E151" s="170" t="s">
        <v>645</v>
      </c>
      <c r="F151" s="171" t="s">
        <v>646</v>
      </c>
      <c r="G151" s="172" t="s">
        <v>455</v>
      </c>
      <c r="H151" s="173">
        <v>10</v>
      </c>
      <c r="I151" s="174"/>
      <c r="J151" s="175">
        <f t="shared" si="10"/>
        <v>0</v>
      </c>
      <c r="K151" s="171" t="s">
        <v>1</v>
      </c>
      <c r="L151" s="176"/>
      <c r="M151" s="177" t="s">
        <v>1</v>
      </c>
      <c r="N151" s="178" t="s">
        <v>42</v>
      </c>
      <c r="P151" s="141">
        <f t="shared" si="11"/>
        <v>0</v>
      </c>
      <c r="Q151" s="141">
        <v>0.13689999999999999</v>
      </c>
      <c r="R151" s="141">
        <f t="shared" si="12"/>
        <v>1.369</v>
      </c>
      <c r="S151" s="141">
        <v>0</v>
      </c>
      <c r="T151" s="142">
        <f t="shared" si="13"/>
        <v>0</v>
      </c>
      <c r="AR151" s="143" t="s">
        <v>149</v>
      </c>
      <c r="AT151" s="143" t="s">
        <v>251</v>
      </c>
      <c r="AU151" s="143" t="s">
        <v>85</v>
      </c>
      <c r="AY151" s="16" t="s">
        <v>127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6" t="s">
        <v>85</v>
      </c>
      <c r="BK151" s="144">
        <f t="shared" si="19"/>
        <v>0</v>
      </c>
      <c r="BL151" s="16" t="s">
        <v>134</v>
      </c>
      <c r="BM151" s="143" t="s">
        <v>329</v>
      </c>
    </row>
    <row r="152" spans="2:65" s="1" customFormat="1" ht="16.5" customHeight="1">
      <c r="B152" s="131"/>
      <c r="C152" s="169" t="s">
        <v>332</v>
      </c>
      <c r="D152" s="169" t="s">
        <v>251</v>
      </c>
      <c r="E152" s="170" t="s">
        <v>647</v>
      </c>
      <c r="F152" s="171" t="s">
        <v>648</v>
      </c>
      <c r="G152" s="172" t="s">
        <v>628</v>
      </c>
      <c r="H152" s="173">
        <v>3</v>
      </c>
      <c r="I152" s="174"/>
      <c r="J152" s="175">
        <f t="shared" si="10"/>
        <v>0</v>
      </c>
      <c r="K152" s="171" t="s">
        <v>1</v>
      </c>
      <c r="L152" s="176"/>
      <c r="M152" s="177" t="s">
        <v>1</v>
      </c>
      <c r="N152" s="178" t="s">
        <v>42</v>
      </c>
      <c r="P152" s="141">
        <f t="shared" si="11"/>
        <v>0</v>
      </c>
      <c r="Q152" s="141">
        <v>0</v>
      </c>
      <c r="R152" s="141">
        <f t="shared" si="12"/>
        <v>0</v>
      </c>
      <c r="S152" s="141">
        <v>0</v>
      </c>
      <c r="T152" s="142">
        <f t="shared" si="13"/>
        <v>0</v>
      </c>
      <c r="AR152" s="143" t="s">
        <v>149</v>
      </c>
      <c r="AT152" s="143" t="s">
        <v>251</v>
      </c>
      <c r="AU152" s="143" t="s">
        <v>85</v>
      </c>
      <c r="AY152" s="16" t="s">
        <v>127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6" t="s">
        <v>85</v>
      </c>
      <c r="BK152" s="144">
        <f t="shared" si="19"/>
        <v>0</v>
      </c>
      <c r="BL152" s="16" t="s">
        <v>134</v>
      </c>
      <c r="BM152" s="143" t="s">
        <v>335</v>
      </c>
    </row>
    <row r="153" spans="2:65" s="1" customFormat="1" ht="16.5" customHeight="1">
      <c r="B153" s="131"/>
      <c r="C153" s="169" t="s">
        <v>188</v>
      </c>
      <c r="D153" s="169" t="s">
        <v>251</v>
      </c>
      <c r="E153" s="170" t="s">
        <v>649</v>
      </c>
      <c r="F153" s="171" t="s">
        <v>650</v>
      </c>
      <c r="G153" s="172" t="s">
        <v>628</v>
      </c>
      <c r="H153" s="173">
        <v>1</v>
      </c>
      <c r="I153" s="174"/>
      <c r="J153" s="175">
        <f t="shared" si="10"/>
        <v>0</v>
      </c>
      <c r="K153" s="171" t="s">
        <v>1</v>
      </c>
      <c r="L153" s="176"/>
      <c r="M153" s="177" t="s">
        <v>1</v>
      </c>
      <c r="N153" s="178" t="s">
        <v>42</v>
      </c>
      <c r="P153" s="141">
        <f t="shared" si="11"/>
        <v>0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149</v>
      </c>
      <c r="AT153" s="143" t="s">
        <v>251</v>
      </c>
      <c r="AU153" s="143" t="s">
        <v>85</v>
      </c>
      <c r="AY153" s="16" t="s">
        <v>127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6" t="s">
        <v>85</v>
      </c>
      <c r="BK153" s="144">
        <f t="shared" si="19"/>
        <v>0</v>
      </c>
      <c r="BL153" s="16" t="s">
        <v>134</v>
      </c>
      <c r="BM153" s="143" t="s">
        <v>339</v>
      </c>
    </row>
    <row r="154" spans="2:65" s="1" customFormat="1" ht="24.2" customHeight="1">
      <c r="B154" s="131"/>
      <c r="C154" s="132" t="s">
        <v>341</v>
      </c>
      <c r="D154" s="132" t="s">
        <v>129</v>
      </c>
      <c r="E154" s="133" t="s">
        <v>651</v>
      </c>
      <c r="F154" s="134" t="s">
        <v>652</v>
      </c>
      <c r="G154" s="135" t="s">
        <v>455</v>
      </c>
      <c r="H154" s="136">
        <v>8</v>
      </c>
      <c r="I154" s="137"/>
      <c r="J154" s="138">
        <f t="shared" si="10"/>
        <v>0</v>
      </c>
      <c r="K154" s="134" t="s">
        <v>1</v>
      </c>
      <c r="L154" s="31"/>
      <c r="M154" s="139" t="s">
        <v>1</v>
      </c>
      <c r="N154" s="140" t="s">
        <v>42</v>
      </c>
      <c r="P154" s="141">
        <f t="shared" si="11"/>
        <v>0</v>
      </c>
      <c r="Q154" s="141">
        <v>2.4000000000000001E-4</v>
      </c>
      <c r="R154" s="141">
        <f t="shared" si="12"/>
        <v>1.92E-3</v>
      </c>
      <c r="S154" s="141">
        <v>0</v>
      </c>
      <c r="T154" s="142">
        <f t="shared" si="13"/>
        <v>0</v>
      </c>
      <c r="AR154" s="143" t="s">
        <v>134</v>
      </c>
      <c r="AT154" s="143" t="s">
        <v>129</v>
      </c>
      <c r="AU154" s="143" t="s">
        <v>85</v>
      </c>
      <c r="AY154" s="16" t="s">
        <v>127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6" t="s">
        <v>85</v>
      </c>
      <c r="BK154" s="144">
        <f t="shared" si="19"/>
        <v>0</v>
      </c>
      <c r="BL154" s="16" t="s">
        <v>134</v>
      </c>
      <c r="BM154" s="143" t="s">
        <v>344</v>
      </c>
    </row>
    <row r="155" spans="2:65" s="1" customFormat="1" ht="16.5" customHeight="1">
      <c r="B155" s="131"/>
      <c r="C155" s="169" t="s">
        <v>191</v>
      </c>
      <c r="D155" s="169" t="s">
        <v>251</v>
      </c>
      <c r="E155" s="170" t="s">
        <v>653</v>
      </c>
      <c r="F155" s="171" t="s">
        <v>654</v>
      </c>
      <c r="G155" s="172" t="s">
        <v>455</v>
      </c>
      <c r="H155" s="173">
        <v>8</v>
      </c>
      <c r="I155" s="174"/>
      <c r="J155" s="175">
        <f t="shared" si="10"/>
        <v>0</v>
      </c>
      <c r="K155" s="171" t="s">
        <v>1</v>
      </c>
      <c r="L155" s="176"/>
      <c r="M155" s="177" t="s">
        <v>1</v>
      </c>
      <c r="N155" s="178" t="s">
        <v>42</v>
      </c>
      <c r="P155" s="141">
        <f t="shared" si="11"/>
        <v>0</v>
      </c>
      <c r="Q155" s="141">
        <v>0.18160000000000001</v>
      </c>
      <c r="R155" s="141">
        <f t="shared" si="12"/>
        <v>1.4528000000000001</v>
      </c>
      <c r="S155" s="141">
        <v>0</v>
      </c>
      <c r="T155" s="142">
        <f t="shared" si="13"/>
        <v>0</v>
      </c>
      <c r="AR155" s="143" t="s">
        <v>149</v>
      </c>
      <c r="AT155" s="143" t="s">
        <v>251</v>
      </c>
      <c r="AU155" s="143" t="s">
        <v>85</v>
      </c>
      <c r="AY155" s="16" t="s">
        <v>127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6" t="s">
        <v>85</v>
      </c>
      <c r="BK155" s="144">
        <f t="shared" si="19"/>
        <v>0</v>
      </c>
      <c r="BL155" s="16" t="s">
        <v>134</v>
      </c>
      <c r="BM155" s="143" t="s">
        <v>348</v>
      </c>
    </row>
    <row r="156" spans="2:65" s="1" customFormat="1" ht="33" customHeight="1">
      <c r="B156" s="131"/>
      <c r="C156" s="132" t="s">
        <v>349</v>
      </c>
      <c r="D156" s="132" t="s">
        <v>129</v>
      </c>
      <c r="E156" s="133" t="s">
        <v>655</v>
      </c>
      <c r="F156" s="134" t="s">
        <v>656</v>
      </c>
      <c r="G156" s="135" t="s">
        <v>628</v>
      </c>
      <c r="H156" s="136">
        <v>6</v>
      </c>
      <c r="I156" s="137"/>
      <c r="J156" s="138">
        <f t="shared" si="10"/>
        <v>0</v>
      </c>
      <c r="K156" s="134" t="s">
        <v>1</v>
      </c>
      <c r="L156" s="31"/>
      <c r="M156" s="139" t="s">
        <v>1</v>
      </c>
      <c r="N156" s="140" t="s">
        <v>42</v>
      </c>
      <c r="P156" s="141">
        <f t="shared" si="11"/>
        <v>0</v>
      </c>
      <c r="Q156" s="141">
        <v>1.98156</v>
      </c>
      <c r="R156" s="141">
        <f t="shared" si="12"/>
        <v>11.88936</v>
      </c>
      <c r="S156" s="141">
        <v>0</v>
      </c>
      <c r="T156" s="142">
        <f t="shared" si="13"/>
        <v>0</v>
      </c>
      <c r="AR156" s="143" t="s">
        <v>134</v>
      </c>
      <c r="AT156" s="143" t="s">
        <v>129</v>
      </c>
      <c r="AU156" s="143" t="s">
        <v>85</v>
      </c>
      <c r="AY156" s="16" t="s">
        <v>127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6" t="s">
        <v>85</v>
      </c>
      <c r="BK156" s="144">
        <f t="shared" si="19"/>
        <v>0</v>
      </c>
      <c r="BL156" s="16" t="s">
        <v>134</v>
      </c>
      <c r="BM156" s="143" t="s">
        <v>352</v>
      </c>
    </row>
    <row r="157" spans="2:65" s="1" customFormat="1" ht="37.9" customHeight="1">
      <c r="B157" s="131"/>
      <c r="C157" s="132" t="s">
        <v>195</v>
      </c>
      <c r="D157" s="132" t="s">
        <v>129</v>
      </c>
      <c r="E157" s="133" t="s">
        <v>657</v>
      </c>
      <c r="F157" s="134" t="s">
        <v>658</v>
      </c>
      <c r="G157" s="135" t="s">
        <v>628</v>
      </c>
      <c r="H157" s="136">
        <v>1</v>
      </c>
      <c r="I157" s="137"/>
      <c r="J157" s="138">
        <f t="shared" si="10"/>
        <v>0</v>
      </c>
      <c r="K157" s="134" t="s">
        <v>1</v>
      </c>
      <c r="L157" s="31"/>
      <c r="M157" s="139" t="s">
        <v>1</v>
      </c>
      <c r="N157" s="140" t="s">
        <v>42</v>
      </c>
      <c r="P157" s="141">
        <f t="shared" si="11"/>
        <v>0</v>
      </c>
      <c r="Q157" s="141">
        <v>0.33026</v>
      </c>
      <c r="R157" s="141">
        <f t="shared" si="12"/>
        <v>0.33026</v>
      </c>
      <c r="S157" s="141">
        <v>0</v>
      </c>
      <c r="T157" s="142">
        <f t="shared" si="13"/>
        <v>0</v>
      </c>
      <c r="AR157" s="143" t="s">
        <v>134</v>
      </c>
      <c r="AT157" s="143" t="s">
        <v>129</v>
      </c>
      <c r="AU157" s="143" t="s">
        <v>85</v>
      </c>
      <c r="AY157" s="16" t="s">
        <v>127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6" t="s">
        <v>85</v>
      </c>
      <c r="BK157" s="144">
        <f t="shared" si="19"/>
        <v>0</v>
      </c>
      <c r="BL157" s="16" t="s">
        <v>134</v>
      </c>
      <c r="BM157" s="143" t="s">
        <v>356</v>
      </c>
    </row>
    <row r="158" spans="2:65" s="1" customFormat="1" ht="37.9" customHeight="1">
      <c r="B158" s="131"/>
      <c r="C158" s="132" t="s">
        <v>361</v>
      </c>
      <c r="D158" s="132" t="s">
        <v>129</v>
      </c>
      <c r="E158" s="133" t="s">
        <v>659</v>
      </c>
      <c r="F158" s="134" t="s">
        <v>660</v>
      </c>
      <c r="G158" s="135" t="s">
        <v>236</v>
      </c>
      <c r="H158" s="136">
        <v>83.9</v>
      </c>
      <c r="I158" s="137"/>
      <c r="J158" s="138">
        <f t="shared" si="10"/>
        <v>0</v>
      </c>
      <c r="K158" s="134" t="s">
        <v>1</v>
      </c>
      <c r="L158" s="31"/>
      <c r="M158" s="139" t="s">
        <v>1</v>
      </c>
      <c r="N158" s="140" t="s">
        <v>42</v>
      </c>
      <c r="P158" s="141">
        <f t="shared" si="11"/>
        <v>0</v>
      </c>
      <c r="Q158" s="141">
        <v>3.6085400000000001</v>
      </c>
      <c r="R158" s="141">
        <f t="shared" si="12"/>
        <v>302.756506</v>
      </c>
      <c r="S158" s="141">
        <v>0</v>
      </c>
      <c r="T158" s="142">
        <f t="shared" si="13"/>
        <v>0</v>
      </c>
      <c r="AR158" s="143" t="s">
        <v>134</v>
      </c>
      <c r="AT158" s="143" t="s">
        <v>129</v>
      </c>
      <c r="AU158" s="143" t="s">
        <v>85</v>
      </c>
      <c r="AY158" s="16" t="s">
        <v>127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6" t="s">
        <v>85</v>
      </c>
      <c r="BK158" s="144">
        <f t="shared" si="19"/>
        <v>0</v>
      </c>
      <c r="BL158" s="16" t="s">
        <v>134</v>
      </c>
      <c r="BM158" s="143" t="s">
        <v>364</v>
      </c>
    </row>
    <row r="159" spans="2:65" s="1" customFormat="1" ht="33" customHeight="1">
      <c r="B159" s="131"/>
      <c r="C159" s="132" t="s">
        <v>199</v>
      </c>
      <c r="D159" s="132" t="s">
        <v>129</v>
      </c>
      <c r="E159" s="133" t="s">
        <v>661</v>
      </c>
      <c r="F159" s="134" t="s">
        <v>662</v>
      </c>
      <c r="G159" s="135" t="s">
        <v>628</v>
      </c>
      <c r="H159" s="136">
        <v>1</v>
      </c>
      <c r="I159" s="137"/>
      <c r="J159" s="138">
        <f t="shared" si="10"/>
        <v>0</v>
      </c>
      <c r="K159" s="134" t="s">
        <v>1</v>
      </c>
      <c r="L159" s="31"/>
      <c r="M159" s="139" t="s">
        <v>1</v>
      </c>
      <c r="N159" s="140" t="s">
        <v>42</v>
      </c>
      <c r="P159" s="141">
        <f t="shared" si="11"/>
        <v>0</v>
      </c>
      <c r="Q159" s="141">
        <v>1.04301</v>
      </c>
      <c r="R159" s="141">
        <f t="shared" si="12"/>
        <v>1.04301</v>
      </c>
      <c r="S159" s="141">
        <v>0</v>
      </c>
      <c r="T159" s="142">
        <f t="shared" si="13"/>
        <v>0</v>
      </c>
      <c r="AR159" s="143" t="s">
        <v>134</v>
      </c>
      <c r="AT159" s="143" t="s">
        <v>129</v>
      </c>
      <c r="AU159" s="143" t="s">
        <v>85</v>
      </c>
      <c r="AY159" s="16" t="s">
        <v>127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6" t="s">
        <v>85</v>
      </c>
      <c r="BK159" s="144">
        <f t="shared" si="19"/>
        <v>0</v>
      </c>
      <c r="BL159" s="16" t="s">
        <v>134</v>
      </c>
      <c r="BM159" s="143" t="s">
        <v>368</v>
      </c>
    </row>
    <row r="160" spans="2:65" s="1" customFormat="1" ht="24.2" customHeight="1">
      <c r="B160" s="131"/>
      <c r="C160" s="132" t="s">
        <v>371</v>
      </c>
      <c r="D160" s="132" t="s">
        <v>129</v>
      </c>
      <c r="E160" s="133" t="s">
        <v>663</v>
      </c>
      <c r="F160" s="134" t="s">
        <v>664</v>
      </c>
      <c r="G160" s="135" t="s">
        <v>628</v>
      </c>
      <c r="H160" s="136">
        <v>1</v>
      </c>
      <c r="I160" s="137"/>
      <c r="J160" s="138">
        <f t="shared" si="10"/>
        <v>0</v>
      </c>
      <c r="K160" s="134" t="s">
        <v>1</v>
      </c>
      <c r="L160" s="31"/>
      <c r="M160" s="139" t="s">
        <v>1</v>
      </c>
      <c r="N160" s="140" t="s">
        <v>42</v>
      </c>
      <c r="P160" s="141">
        <f t="shared" si="11"/>
        <v>0</v>
      </c>
      <c r="Q160" s="141">
        <v>0.21734000000000001</v>
      </c>
      <c r="R160" s="141">
        <f t="shared" si="12"/>
        <v>0.21734000000000001</v>
      </c>
      <c r="S160" s="141">
        <v>0</v>
      </c>
      <c r="T160" s="142">
        <f t="shared" si="13"/>
        <v>0</v>
      </c>
      <c r="AR160" s="143" t="s">
        <v>134</v>
      </c>
      <c r="AT160" s="143" t="s">
        <v>129</v>
      </c>
      <c r="AU160" s="143" t="s">
        <v>85</v>
      </c>
      <c r="AY160" s="16" t="s">
        <v>127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6" t="s">
        <v>85</v>
      </c>
      <c r="BK160" s="144">
        <f t="shared" si="19"/>
        <v>0</v>
      </c>
      <c r="BL160" s="16" t="s">
        <v>134</v>
      </c>
      <c r="BM160" s="143" t="s">
        <v>374</v>
      </c>
    </row>
    <row r="161" spans="2:65" s="1" customFormat="1" ht="16.5" customHeight="1">
      <c r="B161" s="131"/>
      <c r="C161" s="169" t="s">
        <v>204</v>
      </c>
      <c r="D161" s="169" t="s">
        <v>251</v>
      </c>
      <c r="E161" s="170" t="s">
        <v>665</v>
      </c>
      <c r="F161" s="171" t="s">
        <v>666</v>
      </c>
      <c r="G161" s="172" t="s">
        <v>628</v>
      </c>
      <c r="H161" s="173">
        <v>1</v>
      </c>
      <c r="I161" s="174"/>
      <c r="J161" s="175">
        <f t="shared" si="10"/>
        <v>0</v>
      </c>
      <c r="K161" s="171" t="s">
        <v>1</v>
      </c>
      <c r="L161" s="176"/>
      <c r="M161" s="177" t="s">
        <v>1</v>
      </c>
      <c r="N161" s="178" t="s">
        <v>42</v>
      </c>
      <c r="P161" s="141">
        <f t="shared" si="11"/>
        <v>0</v>
      </c>
      <c r="Q161" s="141">
        <v>2E-3</v>
      </c>
      <c r="R161" s="141">
        <f t="shared" si="12"/>
        <v>2E-3</v>
      </c>
      <c r="S161" s="141">
        <v>0</v>
      </c>
      <c r="T161" s="142">
        <f t="shared" si="13"/>
        <v>0</v>
      </c>
      <c r="AR161" s="143" t="s">
        <v>149</v>
      </c>
      <c r="AT161" s="143" t="s">
        <v>251</v>
      </c>
      <c r="AU161" s="143" t="s">
        <v>85</v>
      </c>
      <c r="AY161" s="16" t="s">
        <v>127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6" t="s">
        <v>85</v>
      </c>
      <c r="BK161" s="144">
        <f t="shared" si="19"/>
        <v>0</v>
      </c>
      <c r="BL161" s="16" t="s">
        <v>134</v>
      </c>
      <c r="BM161" s="143" t="s">
        <v>378</v>
      </c>
    </row>
    <row r="162" spans="2:65" s="1" customFormat="1" ht="24.2" customHeight="1">
      <c r="B162" s="131"/>
      <c r="C162" s="132" t="s">
        <v>379</v>
      </c>
      <c r="D162" s="132" t="s">
        <v>129</v>
      </c>
      <c r="E162" s="133" t="s">
        <v>667</v>
      </c>
      <c r="F162" s="134" t="s">
        <v>668</v>
      </c>
      <c r="G162" s="135" t="s">
        <v>628</v>
      </c>
      <c r="H162" s="136">
        <v>1</v>
      </c>
      <c r="I162" s="137"/>
      <c r="J162" s="138">
        <f t="shared" si="10"/>
        <v>0</v>
      </c>
      <c r="K162" s="134" t="s">
        <v>1</v>
      </c>
      <c r="L162" s="31"/>
      <c r="M162" s="139" t="s">
        <v>1</v>
      </c>
      <c r="N162" s="140" t="s">
        <v>42</v>
      </c>
      <c r="P162" s="141">
        <f t="shared" si="11"/>
        <v>0</v>
      </c>
      <c r="Q162" s="141">
        <v>0</v>
      </c>
      <c r="R162" s="141">
        <f t="shared" si="12"/>
        <v>0</v>
      </c>
      <c r="S162" s="141">
        <v>0</v>
      </c>
      <c r="T162" s="142">
        <f t="shared" si="13"/>
        <v>0</v>
      </c>
      <c r="AR162" s="143" t="s">
        <v>134</v>
      </c>
      <c r="AT162" s="143" t="s">
        <v>129</v>
      </c>
      <c r="AU162" s="143" t="s">
        <v>85</v>
      </c>
      <c r="AY162" s="16" t="s">
        <v>127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6" t="s">
        <v>85</v>
      </c>
      <c r="BK162" s="144">
        <f t="shared" si="19"/>
        <v>0</v>
      </c>
      <c r="BL162" s="16" t="s">
        <v>134</v>
      </c>
      <c r="BM162" s="143" t="s">
        <v>382</v>
      </c>
    </row>
    <row r="163" spans="2:65" s="1" customFormat="1" ht="33" customHeight="1">
      <c r="B163" s="131"/>
      <c r="C163" s="169" t="s">
        <v>208</v>
      </c>
      <c r="D163" s="169" t="s">
        <v>251</v>
      </c>
      <c r="E163" s="170" t="s">
        <v>669</v>
      </c>
      <c r="F163" s="171" t="s">
        <v>670</v>
      </c>
      <c r="G163" s="172" t="s">
        <v>628</v>
      </c>
      <c r="H163" s="173">
        <v>1</v>
      </c>
      <c r="I163" s="174"/>
      <c r="J163" s="175">
        <f t="shared" si="10"/>
        <v>0</v>
      </c>
      <c r="K163" s="171" t="s">
        <v>1</v>
      </c>
      <c r="L163" s="176"/>
      <c r="M163" s="177" t="s">
        <v>1</v>
      </c>
      <c r="N163" s="178" t="s">
        <v>42</v>
      </c>
      <c r="P163" s="141">
        <f t="shared" si="11"/>
        <v>0</v>
      </c>
      <c r="Q163" s="141">
        <v>0.5</v>
      </c>
      <c r="R163" s="141">
        <f t="shared" si="12"/>
        <v>0.5</v>
      </c>
      <c r="S163" s="141">
        <v>0</v>
      </c>
      <c r="T163" s="142">
        <f t="shared" si="13"/>
        <v>0</v>
      </c>
      <c r="AR163" s="143" t="s">
        <v>149</v>
      </c>
      <c r="AT163" s="143" t="s">
        <v>251</v>
      </c>
      <c r="AU163" s="143" t="s">
        <v>85</v>
      </c>
      <c r="AY163" s="16" t="s">
        <v>127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6" t="s">
        <v>85</v>
      </c>
      <c r="BK163" s="144">
        <f t="shared" si="19"/>
        <v>0</v>
      </c>
      <c r="BL163" s="16" t="s">
        <v>134</v>
      </c>
      <c r="BM163" s="143" t="s">
        <v>385</v>
      </c>
    </row>
    <row r="164" spans="2:65" s="1" customFormat="1" ht="24.2" customHeight="1">
      <c r="B164" s="131"/>
      <c r="C164" s="132" t="s">
        <v>386</v>
      </c>
      <c r="D164" s="132" t="s">
        <v>129</v>
      </c>
      <c r="E164" s="133" t="s">
        <v>671</v>
      </c>
      <c r="F164" s="134" t="s">
        <v>672</v>
      </c>
      <c r="G164" s="135" t="s">
        <v>132</v>
      </c>
      <c r="H164" s="136">
        <v>17.600000000000001</v>
      </c>
      <c r="I164" s="137"/>
      <c r="J164" s="138">
        <f t="shared" si="10"/>
        <v>0</v>
      </c>
      <c r="K164" s="134" t="s">
        <v>1</v>
      </c>
      <c r="L164" s="31"/>
      <c r="M164" s="139" t="s">
        <v>1</v>
      </c>
      <c r="N164" s="140" t="s">
        <v>42</v>
      </c>
      <c r="P164" s="141">
        <f t="shared" si="11"/>
        <v>0</v>
      </c>
      <c r="Q164" s="141">
        <v>8.0960000000000004E-2</v>
      </c>
      <c r="R164" s="141">
        <f t="shared" si="12"/>
        <v>1.4248960000000002</v>
      </c>
      <c r="S164" s="141">
        <v>0</v>
      </c>
      <c r="T164" s="142">
        <f t="shared" si="13"/>
        <v>0</v>
      </c>
      <c r="AR164" s="143" t="s">
        <v>134</v>
      </c>
      <c r="AT164" s="143" t="s">
        <v>129</v>
      </c>
      <c r="AU164" s="143" t="s">
        <v>85</v>
      </c>
      <c r="AY164" s="16" t="s">
        <v>127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6" t="s">
        <v>85</v>
      </c>
      <c r="BK164" s="144">
        <f t="shared" si="19"/>
        <v>0</v>
      </c>
      <c r="BL164" s="16" t="s">
        <v>134</v>
      </c>
      <c r="BM164" s="143" t="s">
        <v>389</v>
      </c>
    </row>
    <row r="165" spans="2:65" s="1" customFormat="1" ht="24.2" customHeight="1">
      <c r="B165" s="131"/>
      <c r="C165" s="132" t="s">
        <v>293</v>
      </c>
      <c r="D165" s="132" t="s">
        <v>129</v>
      </c>
      <c r="E165" s="133" t="s">
        <v>673</v>
      </c>
      <c r="F165" s="134" t="s">
        <v>674</v>
      </c>
      <c r="G165" s="135" t="s">
        <v>132</v>
      </c>
      <c r="H165" s="136">
        <v>17.600000000000001</v>
      </c>
      <c r="I165" s="137"/>
      <c r="J165" s="138">
        <f t="shared" si="10"/>
        <v>0</v>
      </c>
      <c r="K165" s="134" t="s">
        <v>1</v>
      </c>
      <c r="L165" s="31"/>
      <c r="M165" s="139" t="s">
        <v>1</v>
      </c>
      <c r="N165" s="140" t="s">
        <v>42</v>
      </c>
      <c r="P165" s="141">
        <f t="shared" si="11"/>
        <v>0</v>
      </c>
      <c r="Q165" s="141">
        <v>0</v>
      </c>
      <c r="R165" s="141">
        <f t="shared" si="12"/>
        <v>0</v>
      </c>
      <c r="S165" s="141">
        <v>0</v>
      </c>
      <c r="T165" s="142">
        <f t="shared" si="13"/>
        <v>0</v>
      </c>
      <c r="AR165" s="143" t="s">
        <v>134</v>
      </c>
      <c r="AT165" s="143" t="s">
        <v>129</v>
      </c>
      <c r="AU165" s="143" t="s">
        <v>85</v>
      </c>
      <c r="AY165" s="16" t="s">
        <v>127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6" t="s">
        <v>85</v>
      </c>
      <c r="BK165" s="144">
        <f t="shared" si="19"/>
        <v>0</v>
      </c>
      <c r="BL165" s="16" t="s">
        <v>134</v>
      </c>
      <c r="BM165" s="143" t="s">
        <v>392</v>
      </c>
    </row>
    <row r="166" spans="2:65" s="1" customFormat="1" ht="24.2" customHeight="1">
      <c r="B166" s="131"/>
      <c r="C166" s="132" t="s">
        <v>393</v>
      </c>
      <c r="D166" s="132" t="s">
        <v>129</v>
      </c>
      <c r="E166" s="133" t="s">
        <v>675</v>
      </c>
      <c r="F166" s="134" t="s">
        <v>676</v>
      </c>
      <c r="G166" s="135" t="s">
        <v>236</v>
      </c>
      <c r="H166" s="136">
        <v>2.64</v>
      </c>
      <c r="I166" s="137"/>
      <c r="J166" s="138">
        <f t="shared" si="10"/>
        <v>0</v>
      </c>
      <c r="K166" s="134" t="s">
        <v>1</v>
      </c>
      <c r="L166" s="31"/>
      <c r="M166" s="139" t="s">
        <v>1</v>
      </c>
      <c r="N166" s="140" t="s">
        <v>42</v>
      </c>
      <c r="P166" s="141">
        <f t="shared" si="11"/>
        <v>0</v>
      </c>
      <c r="Q166" s="141">
        <v>5.9567399999999999</v>
      </c>
      <c r="R166" s="141">
        <f t="shared" si="12"/>
        <v>15.725793600000001</v>
      </c>
      <c r="S166" s="141">
        <v>0</v>
      </c>
      <c r="T166" s="142">
        <f t="shared" si="13"/>
        <v>0</v>
      </c>
      <c r="AR166" s="143" t="s">
        <v>134</v>
      </c>
      <c r="AT166" s="143" t="s">
        <v>129</v>
      </c>
      <c r="AU166" s="143" t="s">
        <v>85</v>
      </c>
      <c r="AY166" s="16" t="s">
        <v>127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6" t="s">
        <v>85</v>
      </c>
      <c r="BK166" s="144">
        <f t="shared" si="19"/>
        <v>0</v>
      </c>
      <c r="BL166" s="16" t="s">
        <v>134</v>
      </c>
      <c r="BM166" s="143" t="s">
        <v>396</v>
      </c>
    </row>
    <row r="167" spans="2:65" s="1" customFormat="1" ht="19.5">
      <c r="B167" s="31"/>
      <c r="D167" s="146" t="s">
        <v>263</v>
      </c>
      <c r="F167" s="179" t="s">
        <v>677</v>
      </c>
      <c r="I167" s="180"/>
      <c r="L167" s="31"/>
      <c r="M167" s="181"/>
      <c r="T167" s="55"/>
      <c r="AT167" s="16" t="s">
        <v>263</v>
      </c>
      <c r="AU167" s="16" t="s">
        <v>85</v>
      </c>
    </row>
    <row r="168" spans="2:65" s="1" customFormat="1" ht="37.9" customHeight="1">
      <c r="B168" s="131"/>
      <c r="C168" s="132" t="s">
        <v>296</v>
      </c>
      <c r="D168" s="132" t="s">
        <v>129</v>
      </c>
      <c r="E168" s="133" t="s">
        <v>678</v>
      </c>
      <c r="F168" s="134" t="s">
        <v>679</v>
      </c>
      <c r="G168" s="135" t="s">
        <v>628</v>
      </c>
      <c r="H168" s="136">
        <v>10</v>
      </c>
      <c r="I168" s="137"/>
      <c r="J168" s="138">
        <f t="shared" ref="J168:J173" si="20">ROUND(I168*H168,2)</f>
        <v>0</v>
      </c>
      <c r="K168" s="134" t="s">
        <v>1</v>
      </c>
      <c r="L168" s="31"/>
      <c r="M168" s="139" t="s">
        <v>1</v>
      </c>
      <c r="N168" s="140" t="s">
        <v>42</v>
      </c>
      <c r="P168" s="141">
        <f t="shared" ref="P168:P173" si="21">O168*H168</f>
        <v>0</v>
      </c>
      <c r="Q168" s="141">
        <v>0</v>
      </c>
      <c r="R168" s="141">
        <f t="shared" ref="R168:R173" si="22">Q168*H168</f>
        <v>0</v>
      </c>
      <c r="S168" s="141">
        <v>0</v>
      </c>
      <c r="T168" s="142">
        <f t="shared" ref="T168:T173" si="23">S168*H168</f>
        <v>0</v>
      </c>
      <c r="AR168" s="143" t="s">
        <v>134</v>
      </c>
      <c r="AT168" s="143" t="s">
        <v>129</v>
      </c>
      <c r="AU168" s="143" t="s">
        <v>85</v>
      </c>
      <c r="AY168" s="16" t="s">
        <v>127</v>
      </c>
      <c r="BE168" s="144">
        <f t="shared" ref="BE168:BE173" si="24">IF(N168="základní",J168,0)</f>
        <v>0</v>
      </c>
      <c r="BF168" s="144">
        <f t="shared" ref="BF168:BF173" si="25">IF(N168="snížená",J168,0)</f>
        <v>0</v>
      </c>
      <c r="BG168" s="144">
        <f t="shared" ref="BG168:BG173" si="26">IF(N168="zákl. přenesená",J168,0)</f>
        <v>0</v>
      </c>
      <c r="BH168" s="144">
        <f t="shared" ref="BH168:BH173" si="27">IF(N168="sníž. přenesená",J168,0)</f>
        <v>0</v>
      </c>
      <c r="BI168" s="144">
        <f t="shared" ref="BI168:BI173" si="28">IF(N168="nulová",J168,0)</f>
        <v>0</v>
      </c>
      <c r="BJ168" s="16" t="s">
        <v>85</v>
      </c>
      <c r="BK168" s="144">
        <f t="shared" ref="BK168:BK173" si="29">ROUND(I168*H168,2)</f>
        <v>0</v>
      </c>
      <c r="BL168" s="16" t="s">
        <v>134</v>
      </c>
      <c r="BM168" s="143" t="s">
        <v>399</v>
      </c>
    </row>
    <row r="169" spans="2:65" s="1" customFormat="1" ht="16.5" customHeight="1">
      <c r="B169" s="131"/>
      <c r="C169" s="169" t="s">
        <v>400</v>
      </c>
      <c r="D169" s="169" t="s">
        <v>251</v>
      </c>
      <c r="E169" s="170" t="s">
        <v>680</v>
      </c>
      <c r="F169" s="171" t="s">
        <v>681</v>
      </c>
      <c r="G169" s="172" t="s">
        <v>628</v>
      </c>
      <c r="H169" s="173">
        <v>10</v>
      </c>
      <c r="I169" s="174"/>
      <c r="J169" s="175">
        <f t="shared" si="20"/>
        <v>0</v>
      </c>
      <c r="K169" s="171" t="s">
        <v>1</v>
      </c>
      <c r="L169" s="176"/>
      <c r="M169" s="177" t="s">
        <v>1</v>
      </c>
      <c r="N169" s="178" t="s">
        <v>42</v>
      </c>
      <c r="P169" s="141">
        <f t="shared" si="21"/>
        <v>0</v>
      </c>
      <c r="Q169" s="141">
        <v>0</v>
      </c>
      <c r="R169" s="141">
        <f t="shared" si="22"/>
        <v>0</v>
      </c>
      <c r="S169" s="141">
        <v>0</v>
      </c>
      <c r="T169" s="142">
        <f t="shared" si="23"/>
        <v>0</v>
      </c>
      <c r="AR169" s="143" t="s">
        <v>149</v>
      </c>
      <c r="AT169" s="143" t="s">
        <v>251</v>
      </c>
      <c r="AU169" s="143" t="s">
        <v>85</v>
      </c>
      <c r="AY169" s="16" t="s">
        <v>127</v>
      </c>
      <c r="BE169" s="144">
        <f t="shared" si="24"/>
        <v>0</v>
      </c>
      <c r="BF169" s="144">
        <f t="shared" si="25"/>
        <v>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6" t="s">
        <v>85</v>
      </c>
      <c r="BK169" s="144">
        <f t="shared" si="29"/>
        <v>0</v>
      </c>
      <c r="BL169" s="16" t="s">
        <v>134</v>
      </c>
      <c r="BM169" s="143" t="s">
        <v>403</v>
      </c>
    </row>
    <row r="170" spans="2:65" s="1" customFormat="1" ht="24.2" customHeight="1">
      <c r="B170" s="131"/>
      <c r="C170" s="132" t="s">
        <v>300</v>
      </c>
      <c r="D170" s="132" t="s">
        <v>129</v>
      </c>
      <c r="E170" s="133" t="s">
        <v>682</v>
      </c>
      <c r="F170" s="134" t="s">
        <v>683</v>
      </c>
      <c r="G170" s="135" t="s">
        <v>254</v>
      </c>
      <c r="H170" s="136">
        <v>82.869</v>
      </c>
      <c r="I170" s="137"/>
      <c r="J170" s="138">
        <f t="shared" si="20"/>
        <v>0</v>
      </c>
      <c r="K170" s="134" t="s">
        <v>1</v>
      </c>
      <c r="L170" s="31"/>
      <c r="M170" s="139" t="s">
        <v>1</v>
      </c>
      <c r="N170" s="140" t="s">
        <v>42</v>
      </c>
      <c r="P170" s="141">
        <f t="shared" si="21"/>
        <v>0</v>
      </c>
      <c r="Q170" s="141">
        <v>0</v>
      </c>
      <c r="R170" s="141">
        <f t="shared" si="22"/>
        <v>0</v>
      </c>
      <c r="S170" s="141">
        <v>0</v>
      </c>
      <c r="T170" s="142">
        <f t="shared" si="23"/>
        <v>0</v>
      </c>
      <c r="AR170" s="143" t="s">
        <v>134</v>
      </c>
      <c r="AT170" s="143" t="s">
        <v>129</v>
      </c>
      <c r="AU170" s="143" t="s">
        <v>85</v>
      </c>
      <c r="AY170" s="16" t="s">
        <v>127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6" t="s">
        <v>85</v>
      </c>
      <c r="BK170" s="144">
        <f t="shared" si="29"/>
        <v>0</v>
      </c>
      <c r="BL170" s="16" t="s">
        <v>134</v>
      </c>
      <c r="BM170" s="143" t="s">
        <v>406</v>
      </c>
    </row>
    <row r="171" spans="2:65" s="1" customFormat="1" ht="33" customHeight="1">
      <c r="B171" s="131"/>
      <c r="C171" s="132" t="s">
        <v>408</v>
      </c>
      <c r="D171" s="132" t="s">
        <v>129</v>
      </c>
      <c r="E171" s="133" t="s">
        <v>684</v>
      </c>
      <c r="F171" s="134" t="s">
        <v>685</v>
      </c>
      <c r="G171" s="135" t="s">
        <v>254</v>
      </c>
      <c r="H171" s="136">
        <v>82.869</v>
      </c>
      <c r="I171" s="137"/>
      <c r="J171" s="138">
        <f t="shared" si="20"/>
        <v>0</v>
      </c>
      <c r="K171" s="134" t="s">
        <v>1</v>
      </c>
      <c r="L171" s="31"/>
      <c r="M171" s="139" t="s">
        <v>1</v>
      </c>
      <c r="N171" s="140" t="s">
        <v>42</v>
      </c>
      <c r="P171" s="141">
        <f t="shared" si="21"/>
        <v>0</v>
      </c>
      <c r="Q171" s="141">
        <v>0</v>
      </c>
      <c r="R171" s="141">
        <f t="shared" si="22"/>
        <v>0</v>
      </c>
      <c r="S171" s="141">
        <v>0</v>
      </c>
      <c r="T171" s="142">
        <f t="shared" si="23"/>
        <v>0</v>
      </c>
      <c r="AR171" s="143" t="s">
        <v>134</v>
      </c>
      <c r="AT171" s="143" t="s">
        <v>129</v>
      </c>
      <c r="AU171" s="143" t="s">
        <v>85</v>
      </c>
      <c r="AY171" s="16" t="s">
        <v>127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6" t="s">
        <v>85</v>
      </c>
      <c r="BK171" s="144">
        <f t="shared" si="29"/>
        <v>0</v>
      </c>
      <c r="BL171" s="16" t="s">
        <v>134</v>
      </c>
      <c r="BM171" s="143" t="s">
        <v>411</v>
      </c>
    </row>
    <row r="172" spans="2:65" s="1" customFormat="1" ht="21.75" customHeight="1">
      <c r="B172" s="131"/>
      <c r="C172" s="132" t="s">
        <v>304</v>
      </c>
      <c r="D172" s="132" t="s">
        <v>129</v>
      </c>
      <c r="E172" s="133" t="s">
        <v>686</v>
      </c>
      <c r="F172" s="134" t="s">
        <v>687</v>
      </c>
      <c r="G172" s="135" t="s">
        <v>688</v>
      </c>
      <c r="H172" s="136">
        <v>1</v>
      </c>
      <c r="I172" s="137"/>
      <c r="J172" s="138">
        <f t="shared" si="20"/>
        <v>0</v>
      </c>
      <c r="K172" s="134" t="s">
        <v>1</v>
      </c>
      <c r="L172" s="31"/>
      <c r="M172" s="139" t="s">
        <v>1</v>
      </c>
      <c r="N172" s="140" t="s">
        <v>42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134</v>
      </c>
      <c r="AT172" s="143" t="s">
        <v>129</v>
      </c>
      <c r="AU172" s="143" t="s">
        <v>85</v>
      </c>
      <c r="AY172" s="16" t="s">
        <v>127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6" t="s">
        <v>85</v>
      </c>
      <c r="BK172" s="144">
        <f t="shared" si="29"/>
        <v>0</v>
      </c>
      <c r="BL172" s="16" t="s">
        <v>134</v>
      </c>
      <c r="BM172" s="143" t="s">
        <v>425</v>
      </c>
    </row>
    <row r="173" spans="2:65" s="1" customFormat="1" ht="21.75" customHeight="1">
      <c r="B173" s="131"/>
      <c r="C173" s="132" t="s">
        <v>427</v>
      </c>
      <c r="D173" s="132" t="s">
        <v>129</v>
      </c>
      <c r="E173" s="133" t="s">
        <v>689</v>
      </c>
      <c r="F173" s="134" t="s">
        <v>690</v>
      </c>
      <c r="G173" s="135" t="s">
        <v>455</v>
      </c>
      <c r="H173" s="136">
        <v>883.7</v>
      </c>
      <c r="I173" s="137"/>
      <c r="J173" s="138">
        <f t="shared" si="20"/>
        <v>0</v>
      </c>
      <c r="K173" s="134" t="s">
        <v>1</v>
      </c>
      <c r="L173" s="31"/>
      <c r="M173" s="139" t="s">
        <v>1</v>
      </c>
      <c r="N173" s="140" t="s">
        <v>42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134</v>
      </c>
      <c r="AT173" s="143" t="s">
        <v>129</v>
      </c>
      <c r="AU173" s="143" t="s">
        <v>85</v>
      </c>
      <c r="AY173" s="16" t="s">
        <v>127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6" t="s">
        <v>85</v>
      </c>
      <c r="BK173" s="144">
        <f t="shared" si="29"/>
        <v>0</v>
      </c>
      <c r="BL173" s="16" t="s">
        <v>134</v>
      </c>
      <c r="BM173" s="143" t="s">
        <v>430</v>
      </c>
    </row>
    <row r="174" spans="2:65" s="11" customFormat="1" ht="25.9" customHeight="1">
      <c r="B174" s="119"/>
      <c r="D174" s="120" t="s">
        <v>76</v>
      </c>
      <c r="E174" s="121" t="s">
        <v>691</v>
      </c>
      <c r="F174" s="121" t="s">
        <v>692</v>
      </c>
      <c r="I174" s="122"/>
      <c r="J174" s="123">
        <f>BK174</f>
        <v>0</v>
      </c>
      <c r="L174" s="119"/>
      <c r="M174" s="124"/>
      <c r="P174" s="125">
        <f>SUM(P175:P183)</f>
        <v>0</v>
      </c>
      <c r="R174" s="125">
        <f>SUM(R175:R183)</f>
        <v>677.53209719999995</v>
      </c>
      <c r="T174" s="126">
        <f>SUM(T175:T183)</f>
        <v>0</v>
      </c>
      <c r="AR174" s="120" t="s">
        <v>85</v>
      </c>
      <c r="AT174" s="127" t="s">
        <v>76</v>
      </c>
      <c r="AU174" s="127" t="s">
        <v>77</v>
      </c>
      <c r="AY174" s="120" t="s">
        <v>127</v>
      </c>
      <c r="BK174" s="128">
        <f>SUM(BK175:BK183)</f>
        <v>0</v>
      </c>
    </row>
    <row r="175" spans="2:65" s="1" customFormat="1" ht="33" customHeight="1">
      <c r="B175" s="131"/>
      <c r="C175" s="132" t="s">
        <v>309</v>
      </c>
      <c r="D175" s="132" t="s">
        <v>129</v>
      </c>
      <c r="E175" s="133" t="s">
        <v>693</v>
      </c>
      <c r="F175" s="134" t="s">
        <v>694</v>
      </c>
      <c r="G175" s="135" t="s">
        <v>236</v>
      </c>
      <c r="H175" s="136">
        <v>9.84</v>
      </c>
      <c r="I175" s="137"/>
      <c r="J175" s="138">
        <f t="shared" ref="J175:J183" si="30">ROUND(I175*H175,2)</f>
        <v>0</v>
      </c>
      <c r="K175" s="134" t="s">
        <v>1</v>
      </c>
      <c r="L175" s="31"/>
      <c r="M175" s="139" t="s">
        <v>1</v>
      </c>
      <c r="N175" s="140" t="s">
        <v>42</v>
      </c>
      <c r="P175" s="141">
        <f t="shared" ref="P175:P183" si="31">O175*H175</f>
        <v>0</v>
      </c>
      <c r="Q175" s="141">
        <v>0</v>
      </c>
      <c r="R175" s="141">
        <f t="shared" ref="R175:R183" si="32">Q175*H175</f>
        <v>0</v>
      </c>
      <c r="S175" s="141">
        <v>0</v>
      </c>
      <c r="T175" s="142">
        <f t="shared" ref="T175:T183" si="33">S175*H175</f>
        <v>0</v>
      </c>
      <c r="AR175" s="143" t="s">
        <v>134</v>
      </c>
      <c r="AT175" s="143" t="s">
        <v>129</v>
      </c>
      <c r="AU175" s="143" t="s">
        <v>85</v>
      </c>
      <c r="AY175" s="16" t="s">
        <v>127</v>
      </c>
      <c r="BE175" s="144">
        <f t="shared" ref="BE175:BE183" si="34">IF(N175="základní",J175,0)</f>
        <v>0</v>
      </c>
      <c r="BF175" s="144">
        <f t="shared" ref="BF175:BF183" si="35">IF(N175="snížená",J175,0)</f>
        <v>0</v>
      </c>
      <c r="BG175" s="144">
        <f t="shared" ref="BG175:BG183" si="36">IF(N175="zákl. přenesená",J175,0)</f>
        <v>0</v>
      </c>
      <c r="BH175" s="144">
        <f t="shared" ref="BH175:BH183" si="37">IF(N175="sníž. přenesená",J175,0)</f>
        <v>0</v>
      </c>
      <c r="BI175" s="144">
        <f t="shared" ref="BI175:BI183" si="38">IF(N175="nulová",J175,0)</f>
        <v>0</v>
      </c>
      <c r="BJ175" s="16" t="s">
        <v>85</v>
      </c>
      <c r="BK175" s="144">
        <f t="shared" ref="BK175:BK183" si="39">ROUND(I175*H175,2)</f>
        <v>0</v>
      </c>
      <c r="BL175" s="16" t="s">
        <v>134</v>
      </c>
      <c r="BM175" s="143" t="s">
        <v>433</v>
      </c>
    </row>
    <row r="176" spans="2:65" s="1" customFormat="1" ht="37.9" customHeight="1">
      <c r="B176" s="131"/>
      <c r="C176" s="132" t="s">
        <v>434</v>
      </c>
      <c r="D176" s="132" t="s">
        <v>129</v>
      </c>
      <c r="E176" s="133" t="s">
        <v>695</v>
      </c>
      <c r="F176" s="134" t="s">
        <v>696</v>
      </c>
      <c r="G176" s="135" t="s">
        <v>236</v>
      </c>
      <c r="H176" s="136">
        <v>9.84</v>
      </c>
      <c r="I176" s="137"/>
      <c r="J176" s="138">
        <f t="shared" si="30"/>
        <v>0</v>
      </c>
      <c r="K176" s="134" t="s">
        <v>1</v>
      </c>
      <c r="L176" s="31"/>
      <c r="M176" s="139" t="s">
        <v>1</v>
      </c>
      <c r="N176" s="140" t="s">
        <v>42</v>
      </c>
      <c r="P176" s="141">
        <f t="shared" si="31"/>
        <v>0</v>
      </c>
      <c r="Q176" s="141">
        <v>0</v>
      </c>
      <c r="R176" s="141">
        <f t="shared" si="32"/>
        <v>0</v>
      </c>
      <c r="S176" s="141">
        <v>0</v>
      </c>
      <c r="T176" s="142">
        <f t="shared" si="33"/>
        <v>0</v>
      </c>
      <c r="AR176" s="143" t="s">
        <v>134</v>
      </c>
      <c r="AT176" s="143" t="s">
        <v>129</v>
      </c>
      <c r="AU176" s="143" t="s">
        <v>85</v>
      </c>
      <c r="AY176" s="16" t="s">
        <v>127</v>
      </c>
      <c r="BE176" s="144">
        <f t="shared" si="34"/>
        <v>0</v>
      </c>
      <c r="BF176" s="144">
        <f t="shared" si="35"/>
        <v>0</v>
      </c>
      <c r="BG176" s="144">
        <f t="shared" si="36"/>
        <v>0</v>
      </c>
      <c r="BH176" s="144">
        <f t="shared" si="37"/>
        <v>0</v>
      </c>
      <c r="BI176" s="144">
        <f t="shared" si="38"/>
        <v>0</v>
      </c>
      <c r="BJ176" s="16" t="s">
        <v>85</v>
      </c>
      <c r="BK176" s="144">
        <f t="shared" si="39"/>
        <v>0</v>
      </c>
      <c r="BL176" s="16" t="s">
        <v>134</v>
      </c>
      <c r="BM176" s="143" t="s">
        <v>437</v>
      </c>
    </row>
    <row r="177" spans="2:65" s="1" customFormat="1" ht="24.2" customHeight="1">
      <c r="B177" s="131"/>
      <c r="C177" s="132" t="s">
        <v>313</v>
      </c>
      <c r="D177" s="132" t="s">
        <v>129</v>
      </c>
      <c r="E177" s="133" t="s">
        <v>697</v>
      </c>
      <c r="F177" s="134" t="s">
        <v>698</v>
      </c>
      <c r="G177" s="135" t="s">
        <v>236</v>
      </c>
      <c r="H177" s="136">
        <v>9.84</v>
      </c>
      <c r="I177" s="137"/>
      <c r="J177" s="138">
        <f t="shared" si="30"/>
        <v>0</v>
      </c>
      <c r="K177" s="134" t="s">
        <v>1</v>
      </c>
      <c r="L177" s="31"/>
      <c r="M177" s="139" t="s">
        <v>1</v>
      </c>
      <c r="N177" s="140" t="s">
        <v>42</v>
      </c>
      <c r="P177" s="141">
        <f t="shared" si="31"/>
        <v>0</v>
      </c>
      <c r="Q177" s="141">
        <v>0</v>
      </c>
      <c r="R177" s="141">
        <f t="shared" si="32"/>
        <v>0</v>
      </c>
      <c r="S177" s="141">
        <v>0</v>
      </c>
      <c r="T177" s="142">
        <f t="shared" si="33"/>
        <v>0</v>
      </c>
      <c r="AR177" s="143" t="s">
        <v>134</v>
      </c>
      <c r="AT177" s="143" t="s">
        <v>129</v>
      </c>
      <c r="AU177" s="143" t="s">
        <v>85</v>
      </c>
      <c r="AY177" s="16" t="s">
        <v>127</v>
      </c>
      <c r="BE177" s="144">
        <f t="shared" si="34"/>
        <v>0</v>
      </c>
      <c r="BF177" s="144">
        <f t="shared" si="35"/>
        <v>0</v>
      </c>
      <c r="BG177" s="144">
        <f t="shared" si="36"/>
        <v>0</v>
      </c>
      <c r="BH177" s="144">
        <f t="shared" si="37"/>
        <v>0</v>
      </c>
      <c r="BI177" s="144">
        <f t="shared" si="38"/>
        <v>0</v>
      </c>
      <c r="BJ177" s="16" t="s">
        <v>85</v>
      </c>
      <c r="BK177" s="144">
        <f t="shared" si="39"/>
        <v>0</v>
      </c>
      <c r="BL177" s="16" t="s">
        <v>134</v>
      </c>
      <c r="BM177" s="143" t="s">
        <v>441</v>
      </c>
    </row>
    <row r="178" spans="2:65" s="1" customFormat="1" ht="33" customHeight="1">
      <c r="B178" s="131"/>
      <c r="C178" s="132" t="s">
        <v>442</v>
      </c>
      <c r="D178" s="132" t="s">
        <v>129</v>
      </c>
      <c r="E178" s="133" t="s">
        <v>699</v>
      </c>
      <c r="F178" s="134" t="s">
        <v>700</v>
      </c>
      <c r="G178" s="135" t="s">
        <v>236</v>
      </c>
      <c r="H178" s="136">
        <v>9.84</v>
      </c>
      <c r="I178" s="137"/>
      <c r="J178" s="138">
        <f t="shared" si="30"/>
        <v>0</v>
      </c>
      <c r="K178" s="134" t="s">
        <v>1</v>
      </c>
      <c r="L178" s="31"/>
      <c r="M178" s="139" t="s">
        <v>1</v>
      </c>
      <c r="N178" s="140" t="s">
        <v>42</v>
      </c>
      <c r="P178" s="141">
        <f t="shared" si="31"/>
        <v>0</v>
      </c>
      <c r="Q178" s="141">
        <v>0</v>
      </c>
      <c r="R178" s="141">
        <f t="shared" si="32"/>
        <v>0</v>
      </c>
      <c r="S178" s="141">
        <v>0</v>
      </c>
      <c r="T178" s="142">
        <f t="shared" si="33"/>
        <v>0</v>
      </c>
      <c r="AR178" s="143" t="s">
        <v>134</v>
      </c>
      <c r="AT178" s="143" t="s">
        <v>129</v>
      </c>
      <c r="AU178" s="143" t="s">
        <v>85</v>
      </c>
      <c r="AY178" s="16" t="s">
        <v>127</v>
      </c>
      <c r="BE178" s="144">
        <f t="shared" si="34"/>
        <v>0</v>
      </c>
      <c r="BF178" s="144">
        <f t="shared" si="35"/>
        <v>0</v>
      </c>
      <c r="BG178" s="144">
        <f t="shared" si="36"/>
        <v>0</v>
      </c>
      <c r="BH178" s="144">
        <f t="shared" si="37"/>
        <v>0</v>
      </c>
      <c r="BI178" s="144">
        <f t="shared" si="38"/>
        <v>0</v>
      </c>
      <c r="BJ178" s="16" t="s">
        <v>85</v>
      </c>
      <c r="BK178" s="144">
        <f t="shared" si="39"/>
        <v>0</v>
      </c>
      <c r="BL178" s="16" t="s">
        <v>134</v>
      </c>
      <c r="BM178" s="143" t="s">
        <v>445</v>
      </c>
    </row>
    <row r="179" spans="2:65" s="1" customFormat="1" ht="33" customHeight="1">
      <c r="B179" s="131"/>
      <c r="C179" s="132" t="s">
        <v>322</v>
      </c>
      <c r="D179" s="132" t="s">
        <v>129</v>
      </c>
      <c r="E179" s="133" t="s">
        <v>701</v>
      </c>
      <c r="F179" s="134" t="s">
        <v>702</v>
      </c>
      <c r="G179" s="135" t="s">
        <v>455</v>
      </c>
      <c r="H179" s="136">
        <v>33</v>
      </c>
      <c r="I179" s="137"/>
      <c r="J179" s="138">
        <f t="shared" si="30"/>
        <v>0</v>
      </c>
      <c r="K179" s="134" t="s">
        <v>1</v>
      </c>
      <c r="L179" s="31"/>
      <c r="M179" s="139" t="s">
        <v>1</v>
      </c>
      <c r="N179" s="140" t="s">
        <v>42</v>
      </c>
      <c r="P179" s="141">
        <f t="shared" si="31"/>
        <v>0</v>
      </c>
      <c r="Q179" s="141">
        <v>20.330639999999999</v>
      </c>
      <c r="R179" s="141">
        <f t="shared" si="32"/>
        <v>670.91111999999998</v>
      </c>
      <c r="S179" s="141">
        <v>0</v>
      </c>
      <c r="T179" s="142">
        <f t="shared" si="33"/>
        <v>0</v>
      </c>
      <c r="AR179" s="143" t="s">
        <v>134</v>
      </c>
      <c r="AT179" s="143" t="s">
        <v>129</v>
      </c>
      <c r="AU179" s="143" t="s">
        <v>85</v>
      </c>
      <c r="AY179" s="16" t="s">
        <v>127</v>
      </c>
      <c r="BE179" s="144">
        <f t="shared" si="34"/>
        <v>0</v>
      </c>
      <c r="BF179" s="144">
        <f t="shared" si="35"/>
        <v>0</v>
      </c>
      <c r="BG179" s="144">
        <f t="shared" si="36"/>
        <v>0</v>
      </c>
      <c r="BH179" s="144">
        <f t="shared" si="37"/>
        <v>0</v>
      </c>
      <c r="BI179" s="144">
        <f t="shared" si="38"/>
        <v>0</v>
      </c>
      <c r="BJ179" s="16" t="s">
        <v>85</v>
      </c>
      <c r="BK179" s="144">
        <f t="shared" si="39"/>
        <v>0</v>
      </c>
      <c r="BL179" s="16" t="s">
        <v>134</v>
      </c>
      <c r="BM179" s="143" t="s">
        <v>448</v>
      </c>
    </row>
    <row r="180" spans="2:65" s="1" customFormat="1" ht="33" customHeight="1">
      <c r="B180" s="131"/>
      <c r="C180" s="132" t="s">
        <v>449</v>
      </c>
      <c r="D180" s="132" t="s">
        <v>129</v>
      </c>
      <c r="E180" s="133" t="s">
        <v>302</v>
      </c>
      <c r="F180" s="134" t="s">
        <v>703</v>
      </c>
      <c r="G180" s="135" t="s">
        <v>132</v>
      </c>
      <c r="H180" s="136">
        <v>4</v>
      </c>
      <c r="I180" s="137"/>
      <c r="J180" s="138">
        <f t="shared" si="30"/>
        <v>0</v>
      </c>
      <c r="K180" s="134" t="s">
        <v>1</v>
      </c>
      <c r="L180" s="31"/>
      <c r="M180" s="139" t="s">
        <v>1</v>
      </c>
      <c r="N180" s="140" t="s">
        <v>42</v>
      </c>
      <c r="P180" s="141">
        <f t="shared" si="31"/>
        <v>0</v>
      </c>
      <c r="Q180" s="141">
        <v>3.1519999999999999E-2</v>
      </c>
      <c r="R180" s="141">
        <f t="shared" si="32"/>
        <v>0.12608</v>
      </c>
      <c r="S180" s="141">
        <v>0</v>
      </c>
      <c r="T180" s="142">
        <f t="shared" si="33"/>
        <v>0</v>
      </c>
      <c r="AR180" s="143" t="s">
        <v>134</v>
      </c>
      <c r="AT180" s="143" t="s">
        <v>129</v>
      </c>
      <c r="AU180" s="143" t="s">
        <v>85</v>
      </c>
      <c r="AY180" s="16" t="s">
        <v>127</v>
      </c>
      <c r="BE180" s="144">
        <f t="shared" si="34"/>
        <v>0</v>
      </c>
      <c r="BF180" s="144">
        <f t="shared" si="35"/>
        <v>0</v>
      </c>
      <c r="BG180" s="144">
        <f t="shared" si="36"/>
        <v>0</v>
      </c>
      <c r="BH180" s="144">
        <f t="shared" si="37"/>
        <v>0</v>
      </c>
      <c r="BI180" s="144">
        <f t="shared" si="38"/>
        <v>0</v>
      </c>
      <c r="BJ180" s="16" t="s">
        <v>85</v>
      </c>
      <c r="BK180" s="144">
        <f t="shared" si="39"/>
        <v>0</v>
      </c>
      <c r="BL180" s="16" t="s">
        <v>134</v>
      </c>
      <c r="BM180" s="143" t="s">
        <v>452</v>
      </c>
    </row>
    <row r="181" spans="2:65" s="1" customFormat="1" ht="37.9" customHeight="1">
      <c r="B181" s="131"/>
      <c r="C181" s="132" t="s">
        <v>329</v>
      </c>
      <c r="D181" s="132" t="s">
        <v>129</v>
      </c>
      <c r="E181" s="133" t="s">
        <v>307</v>
      </c>
      <c r="F181" s="134" t="s">
        <v>704</v>
      </c>
      <c r="G181" s="135" t="s">
        <v>132</v>
      </c>
      <c r="H181" s="136">
        <v>4</v>
      </c>
      <c r="I181" s="137"/>
      <c r="J181" s="138">
        <f t="shared" si="30"/>
        <v>0</v>
      </c>
      <c r="K181" s="134" t="s">
        <v>1</v>
      </c>
      <c r="L181" s="31"/>
      <c r="M181" s="139" t="s">
        <v>1</v>
      </c>
      <c r="N181" s="140" t="s">
        <v>42</v>
      </c>
      <c r="P181" s="141">
        <f t="shared" si="31"/>
        <v>0</v>
      </c>
      <c r="Q181" s="141">
        <v>0</v>
      </c>
      <c r="R181" s="141">
        <f t="shared" si="32"/>
        <v>0</v>
      </c>
      <c r="S181" s="141">
        <v>0</v>
      </c>
      <c r="T181" s="142">
        <f t="shared" si="33"/>
        <v>0</v>
      </c>
      <c r="AR181" s="143" t="s">
        <v>134</v>
      </c>
      <c r="AT181" s="143" t="s">
        <v>129</v>
      </c>
      <c r="AU181" s="143" t="s">
        <v>85</v>
      </c>
      <c r="AY181" s="16" t="s">
        <v>127</v>
      </c>
      <c r="BE181" s="144">
        <f t="shared" si="34"/>
        <v>0</v>
      </c>
      <c r="BF181" s="144">
        <f t="shared" si="35"/>
        <v>0</v>
      </c>
      <c r="BG181" s="144">
        <f t="shared" si="36"/>
        <v>0</v>
      </c>
      <c r="BH181" s="144">
        <f t="shared" si="37"/>
        <v>0</v>
      </c>
      <c r="BI181" s="144">
        <f t="shared" si="38"/>
        <v>0</v>
      </c>
      <c r="BJ181" s="16" t="s">
        <v>85</v>
      </c>
      <c r="BK181" s="144">
        <f t="shared" si="39"/>
        <v>0</v>
      </c>
      <c r="BL181" s="16" t="s">
        <v>134</v>
      </c>
      <c r="BM181" s="143" t="s">
        <v>456</v>
      </c>
    </row>
    <row r="182" spans="2:65" s="1" customFormat="1" ht="24.2" customHeight="1">
      <c r="B182" s="131"/>
      <c r="C182" s="132" t="s">
        <v>459</v>
      </c>
      <c r="D182" s="132" t="s">
        <v>129</v>
      </c>
      <c r="E182" s="133" t="s">
        <v>705</v>
      </c>
      <c r="F182" s="134" t="s">
        <v>706</v>
      </c>
      <c r="G182" s="135" t="s">
        <v>236</v>
      </c>
      <c r="H182" s="136">
        <v>1.67</v>
      </c>
      <c r="I182" s="137"/>
      <c r="J182" s="138">
        <f t="shared" si="30"/>
        <v>0</v>
      </c>
      <c r="K182" s="134" t="s">
        <v>1</v>
      </c>
      <c r="L182" s="31"/>
      <c r="M182" s="139" t="s">
        <v>1</v>
      </c>
      <c r="N182" s="140" t="s">
        <v>42</v>
      </c>
      <c r="P182" s="141">
        <f t="shared" si="31"/>
        <v>0</v>
      </c>
      <c r="Q182" s="141">
        <v>3.88916</v>
      </c>
      <c r="R182" s="141">
        <f t="shared" si="32"/>
        <v>6.4948971999999996</v>
      </c>
      <c r="S182" s="141">
        <v>0</v>
      </c>
      <c r="T182" s="142">
        <f t="shared" si="33"/>
        <v>0</v>
      </c>
      <c r="AR182" s="143" t="s">
        <v>134</v>
      </c>
      <c r="AT182" s="143" t="s">
        <v>129</v>
      </c>
      <c r="AU182" s="143" t="s">
        <v>85</v>
      </c>
      <c r="AY182" s="16" t="s">
        <v>127</v>
      </c>
      <c r="BE182" s="144">
        <f t="shared" si="34"/>
        <v>0</v>
      </c>
      <c r="BF182" s="144">
        <f t="shared" si="35"/>
        <v>0</v>
      </c>
      <c r="BG182" s="144">
        <f t="shared" si="36"/>
        <v>0</v>
      </c>
      <c r="BH182" s="144">
        <f t="shared" si="37"/>
        <v>0</v>
      </c>
      <c r="BI182" s="144">
        <f t="shared" si="38"/>
        <v>0</v>
      </c>
      <c r="BJ182" s="16" t="s">
        <v>85</v>
      </c>
      <c r="BK182" s="144">
        <f t="shared" si="39"/>
        <v>0</v>
      </c>
      <c r="BL182" s="16" t="s">
        <v>134</v>
      </c>
      <c r="BM182" s="143" t="s">
        <v>462</v>
      </c>
    </row>
    <row r="183" spans="2:65" s="1" customFormat="1" ht="24.2" customHeight="1">
      <c r="B183" s="131"/>
      <c r="C183" s="132" t="s">
        <v>335</v>
      </c>
      <c r="D183" s="132" t="s">
        <v>129</v>
      </c>
      <c r="E183" s="133" t="s">
        <v>707</v>
      </c>
      <c r="F183" s="134" t="s">
        <v>708</v>
      </c>
      <c r="G183" s="135" t="s">
        <v>254</v>
      </c>
      <c r="H183" s="136">
        <v>24.251000000000001</v>
      </c>
      <c r="I183" s="137"/>
      <c r="J183" s="138">
        <f t="shared" si="30"/>
        <v>0</v>
      </c>
      <c r="K183" s="134" t="s">
        <v>1</v>
      </c>
      <c r="L183" s="31"/>
      <c r="M183" s="182" t="s">
        <v>1</v>
      </c>
      <c r="N183" s="183" t="s">
        <v>42</v>
      </c>
      <c r="O183" s="184"/>
      <c r="P183" s="185">
        <f t="shared" si="31"/>
        <v>0</v>
      </c>
      <c r="Q183" s="185">
        <v>0</v>
      </c>
      <c r="R183" s="185">
        <f t="shared" si="32"/>
        <v>0</v>
      </c>
      <c r="S183" s="185">
        <v>0</v>
      </c>
      <c r="T183" s="186">
        <f t="shared" si="33"/>
        <v>0</v>
      </c>
      <c r="AR183" s="143" t="s">
        <v>134</v>
      </c>
      <c r="AT183" s="143" t="s">
        <v>129</v>
      </c>
      <c r="AU183" s="143" t="s">
        <v>85</v>
      </c>
      <c r="AY183" s="16" t="s">
        <v>127</v>
      </c>
      <c r="BE183" s="144">
        <f t="shared" si="34"/>
        <v>0</v>
      </c>
      <c r="BF183" s="144">
        <f t="shared" si="35"/>
        <v>0</v>
      </c>
      <c r="BG183" s="144">
        <f t="shared" si="36"/>
        <v>0</v>
      </c>
      <c r="BH183" s="144">
        <f t="shared" si="37"/>
        <v>0</v>
      </c>
      <c r="BI183" s="144">
        <f t="shared" si="38"/>
        <v>0</v>
      </c>
      <c r="BJ183" s="16" t="s">
        <v>85</v>
      </c>
      <c r="BK183" s="144">
        <f t="shared" si="39"/>
        <v>0</v>
      </c>
      <c r="BL183" s="16" t="s">
        <v>134</v>
      </c>
      <c r="BM183" s="143" t="s">
        <v>467</v>
      </c>
    </row>
    <row r="184" spans="2:65" s="1" customFormat="1" ht="6.95" customHeight="1"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31"/>
    </row>
  </sheetData>
  <autoFilter ref="C119:K183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101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8" t="str">
        <f>'Rekapitulace stavby'!K6</f>
        <v>Mariánské Lázně, Nemocnice - parkoviště_město</v>
      </c>
      <c r="F7" s="229"/>
      <c r="G7" s="229"/>
      <c r="H7" s="229"/>
      <c r="L7" s="19"/>
    </row>
    <row r="8" spans="2:46" s="1" customFormat="1" ht="12" customHeight="1">
      <c r="B8" s="31"/>
      <c r="D8" s="26" t="s">
        <v>102</v>
      </c>
      <c r="L8" s="31"/>
    </row>
    <row r="9" spans="2:46" s="1" customFormat="1" ht="16.5" customHeight="1">
      <c r="B9" s="31"/>
      <c r="E9" s="211" t="s">
        <v>709</v>
      </c>
      <c r="F9" s="227"/>
      <c r="G9" s="227"/>
      <c r="H9" s="22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14. 8. 2024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00"/>
      <c r="G18" s="200"/>
      <c r="H18" s="200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04" t="s">
        <v>1</v>
      </c>
      <c r="F27" s="204"/>
      <c r="G27" s="204"/>
      <c r="H27" s="20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ROUND((SUM(BE125:BE212)),  2)</f>
        <v>0</v>
      </c>
      <c r="I33" s="91">
        <v>0.21</v>
      </c>
      <c r="J33" s="90">
        <f>ROUND(((SUM(BE125:BE212))*I33),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ROUND((SUM(BF125:BF212)),  2)</f>
        <v>0</v>
      </c>
      <c r="I34" s="91">
        <v>0.12</v>
      </c>
      <c r="J34" s="90">
        <f>ROUND(((SUM(BF125:BF212))*I34),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ROUND((SUM(BG125:BG212)),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ROUND((SUM(BH125:BH212)),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ROUND((SUM(BI125:BI212)),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8" t="str">
        <f>E7</f>
        <v>Mariánské Lázně, Nemocnice - parkoviště_město</v>
      </c>
      <c r="F85" s="229"/>
      <c r="G85" s="229"/>
      <c r="H85" s="229"/>
      <c r="L85" s="31"/>
    </row>
    <row r="86" spans="2:47" s="1" customFormat="1" ht="12" customHeight="1">
      <c r="B86" s="31"/>
      <c r="C86" s="26" t="s">
        <v>102</v>
      </c>
      <c r="L86" s="31"/>
    </row>
    <row r="87" spans="2:47" s="1" customFormat="1" ht="16.5" customHeight="1">
      <c r="B87" s="31"/>
      <c r="E87" s="211" t="str">
        <f>E9</f>
        <v>03 - D.2.6 - Veřejné osvětlení, závory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Mariánské Lázně</v>
      </c>
      <c r="I89" s="26" t="s">
        <v>22</v>
      </c>
      <c r="J89" s="51" t="str">
        <f>IF(J12="","",J12)</f>
        <v>14. 8. 2024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Město Mariánské Lázně</v>
      </c>
      <c r="I91" s="26" t="s">
        <v>31</v>
      </c>
      <c r="J91" s="29" t="str">
        <f>E21</f>
        <v>UNIART - projektová kancelář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J125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710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8" customFormat="1" ht="24.95" customHeight="1">
      <c r="B98" s="103"/>
      <c r="D98" s="104" t="s">
        <v>711</v>
      </c>
      <c r="E98" s="105"/>
      <c r="F98" s="105"/>
      <c r="G98" s="105"/>
      <c r="H98" s="105"/>
      <c r="I98" s="105"/>
      <c r="J98" s="106">
        <f>J146</f>
        <v>0</v>
      </c>
      <c r="L98" s="103"/>
    </row>
    <row r="99" spans="2:12" s="8" customFormat="1" ht="24.95" customHeight="1">
      <c r="B99" s="103"/>
      <c r="D99" s="104" t="s">
        <v>712</v>
      </c>
      <c r="E99" s="105"/>
      <c r="F99" s="105"/>
      <c r="G99" s="105"/>
      <c r="H99" s="105"/>
      <c r="I99" s="105"/>
      <c r="J99" s="106">
        <f>J164</f>
        <v>0</v>
      </c>
      <c r="L99" s="103"/>
    </row>
    <row r="100" spans="2:12" s="8" customFormat="1" ht="24.95" customHeight="1">
      <c r="B100" s="103"/>
      <c r="D100" s="104" t="s">
        <v>713</v>
      </c>
      <c r="E100" s="105"/>
      <c r="F100" s="105"/>
      <c r="G100" s="105"/>
      <c r="H100" s="105"/>
      <c r="I100" s="105"/>
      <c r="J100" s="106">
        <f>J170</f>
        <v>0</v>
      </c>
      <c r="L100" s="103"/>
    </row>
    <row r="101" spans="2:12" s="8" customFormat="1" ht="24.95" customHeight="1">
      <c r="B101" s="103"/>
      <c r="D101" s="104" t="s">
        <v>714</v>
      </c>
      <c r="E101" s="105"/>
      <c r="F101" s="105"/>
      <c r="G101" s="105"/>
      <c r="H101" s="105"/>
      <c r="I101" s="105"/>
      <c r="J101" s="106">
        <f>J192</f>
        <v>0</v>
      </c>
      <c r="L101" s="103"/>
    </row>
    <row r="102" spans="2:12" s="8" customFormat="1" ht="24.95" customHeight="1">
      <c r="B102" s="103"/>
      <c r="D102" s="104" t="s">
        <v>715</v>
      </c>
      <c r="E102" s="105"/>
      <c r="F102" s="105"/>
      <c r="G102" s="105"/>
      <c r="H102" s="105"/>
      <c r="I102" s="105"/>
      <c r="J102" s="106">
        <f>J203</f>
        <v>0</v>
      </c>
      <c r="L102" s="103"/>
    </row>
    <row r="103" spans="2:12" s="8" customFormat="1" ht="24.95" customHeight="1">
      <c r="B103" s="103"/>
      <c r="D103" s="104" t="s">
        <v>716</v>
      </c>
      <c r="E103" s="105"/>
      <c r="F103" s="105"/>
      <c r="G103" s="105"/>
      <c r="H103" s="105"/>
      <c r="I103" s="105"/>
      <c r="J103" s="106">
        <f>J207</f>
        <v>0</v>
      </c>
      <c r="L103" s="103"/>
    </row>
    <row r="104" spans="2:12" s="8" customFormat="1" ht="24.95" customHeight="1">
      <c r="B104" s="103"/>
      <c r="D104" s="104" t="s">
        <v>717</v>
      </c>
      <c r="E104" s="105"/>
      <c r="F104" s="105"/>
      <c r="G104" s="105"/>
      <c r="H104" s="105"/>
      <c r="I104" s="105"/>
      <c r="J104" s="106">
        <f>J209</f>
        <v>0</v>
      </c>
      <c r="L104" s="103"/>
    </row>
    <row r="105" spans="2:12" s="9" customFormat="1" ht="19.899999999999999" customHeight="1">
      <c r="B105" s="107"/>
      <c r="D105" s="108" t="s">
        <v>718</v>
      </c>
      <c r="E105" s="109"/>
      <c r="F105" s="109"/>
      <c r="G105" s="109"/>
      <c r="H105" s="109"/>
      <c r="I105" s="109"/>
      <c r="J105" s="110">
        <f>J210</f>
        <v>0</v>
      </c>
      <c r="L105" s="107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112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28" t="str">
        <f>E7</f>
        <v>Mariánské Lázně, Nemocnice - parkoviště_město</v>
      </c>
      <c r="F115" s="229"/>
      <c r="G115" s="229"/>
      <c r="H115" s="229"/>
      <c r="L115" s="31"/>
    </row>
    <row r="116" spans="2:65" s="1" customFormat="1" ht="12" customHeight="1">
      <c r="B116" s="31"/>
      <c r="C116" s="26" t="s">
        <v>102</v>
      </c>
      <c r="L116" s="31"/>
    </row>
    <row r="117" spans="2:65" s="1" customFormat="1" ht="16.5" customHeight="1">
      <c r="B117" s="31"/>
      <c r="E117" s="211" t="str">
        <f>E9</f>
        <v>03 - D.2.6 - Veřejné osvětlení, závory</v>
      </c>
      <c r="F117" s="227"/>
      <c r="G117" s="227"/>
      <c r="H117" s="227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>Mariánské Lázně</v>
      </c>
      <c r="I119" s="26" t="s">
        <v>22</v>
      </c>
      <c r="J119" s="51" t="str">
        <f>IF(J12="","",J12)</f>
        <v>14. 8. 2024</v>
      </c>
      <c r="L119" s="31"/>
    </row>
    <row r="120" spans="2:65" s="1" customFormat="1" ht="6.95" customHeight="1">
      <c r="B120" s="31"/>
      <c r="L120" s="31"/>
    </row>
    <row r="121" spans="2:65" s="1" customFormat="1" ht="25.7" customHeight="1">
      <c r="B121" s="31"/>
      <c r="C121" s="26" t="s">
        <v>24</v>
      </c>
      <c r="F121" s="24" t="str">
        <f>E15</f>
        <v>Město Mariánské Lázně</v>
      </c>
      <c r="I121" s="26" t="s">
        <v>31</v>
      </c>
      <c r="J121" s="29" t="str">
        <f>E21</f>
        <v>UNIART - projektová kancelář</v>
      </c>
      <c r="L121" s="31"/>
    </row>
    <row r="122" spans="2:65" s="1" customFormat="1" ht="15.2" customHeight="1">
      <c r="B122" s="31"/>
      <c r="C122" s="26" t="s">
        <v>29</v>
      </c>
      <c r="F122" s="24" t="str">
        <f>IF(E18="","",E18)</f>
        <v>Vyplň údaj</v>
      </c>
      <c r="I122" s="26" t="s">
        <v>34</v>
      </c>
      <c r="J122" s="29" t="str">
        <f>E24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1"/>
      <c r="C124" s="112" t="s">
        <v>113</v>
      </c>
      <c r="D124" s="113" t="s">
        <v>62</v>
      </c>
      <c r="E124" s="113" t="s">
        <v>58</v>
      </c>
      <c r="F124" s="113" t="s">
        <v>59</v>
      </c>
      <c r="G124" s="113" t="s">
        <v>114</v>
      </c>
      <c r="H124" s="113" t="s">
        <v>115</v>
      </c>
      <c r="I124" s="113" t="s">
        <v>116</v>
      </c>
      <c r="J124" s="113" t="s">
        <v>107</v>
      </c>
      <c r="K124" s="114" t="s">
        <v>117</v>
      </c>
      <c r="L124" s="111"/>
      <c r="M124" s="58" t="s">
        <v>1</v>
      </c>
      <c r="N124" s="59" t="s">
        <v>41</v>
      </c>
      <c r="O124" s="59" t="s">
        <v>118</v>
      </c>
      <c r="P124" s="59" t="s">
        <v>119</v>
      </c>
      <c r="Q124" s="59" t="s">
        <v>120</v>
      </c>
      <c r="R124" s="59" t="s">
        <v>121</v>
      </c>
      <c r="S124" s="59" t="s">
        <v>122</v>
      </c>
      <c r="T124" s="60" t="s">
        <v>123</v>
      </c>
    </row>
    <row r="125" spans="2:65" s="1" customFormat="1" ht="22.9" customHeight="1">
      <c r="B125" s="31"/>
      <c r="C125" s="63" t="s">
        <v>124</v>
      </c>
      <c r="J125" s="115">
        <f>BK125</f>
        <v>0</v>
      </c>
      <c r="L125" s="31"/>
      <c r="M125" s="61"/>
      <c r="N125" s="52"/>
      <c r="O125" s="52"/>
      <c r="P125" s="116">
        <f>P126+P146+P164+P170+P192+P203+P207+P209</f>
        <v>0</v>
      </c>
      <c r="Q125" s="52"/>
      <c r="R125" s="116">
        <f>R126+R146+R164+R170+R192+R203+R207+R209</f>
        <v>0</v>
      </c>
      <c r="S125" s="52"/>
      <c r="T125" s="117">
        <f>T126+T146+T164+T170+T192+T203+T207+T209</f>
        <v>0</v>
      </c>
      <c r="AT125" s="16" t="s">
        <v>76</v>
      </c>
      <c r="AU125" s="16" t="s">
        <v>109</v>
      </c>
      <c r="BK125" s="118">
        <f>BK126+BK146+BK164+BK170+BK192+BK203+BK207+BK209</f>
        <v>0</v>
      </c>
    </row>
    <row r="126" spans="2:65" s="11" customFormat="1" ht="25.9" customHeight="1">
      <c r="B126" s="119"/>
      <c r="D126" s="120" t="s">
        <v>76</v>
      </c>
      <c r="E126" s="121" t="s">
        <v>584</v>
      </c>
      <c r="F126" s="121" t="s">
        <v>719</v>
      </c>
      <c r="I126" s="122"/>
      <c r="J126" s="123">
        <f>BK126</f>
        <v>0</v>
      </c>
      <c r="L126" s="119"/>
      <c r="M126" s="124"/>
      <c r="P126" s="125">
        <f>SUM(P127:P145)</f>
        <v>0</v>
      </c>
      <c r="R126" s="125">
        <f>SUM(R127:R145)</f>
        <v>0</v>
      </c>
      <c r="T126" s="126">
        <f>SUM(T127:T145)</f>
        <v>0</v>
      </c>
      <c r="AR126" s="120" t="s">
        <v>85</v>
      </c>
      <c r="AT126" s="127" t="s">
        <v>76</v>
      </c>
      <c r="AU126" s="127" t="s">
        <v>77</v>
      </c>
      <c r="AY126" s="120" t="s">
        <v>127</v>
      </c>
      <c r="BK126" s="128">
        <f>SUM(BK127:BK145)</f>
        <v>0</v>
      </c>
    </row>
    <row r="127" spans="2:65" s="1" customFormat="1" ht="16.5" customHeight="1">
      <c r="B127" s="131"/>
      <c r="C127" s="169" t="s">
        <v>85</v>
      </c>
      <c r="D127" s="169" t="s">
        <v>251</v>
      </c>
      <c r="E127" s="170" t="s">
        <v>720</v>
      </c>
      <c r="F127" s="171" t="s">
        <v>721</v>
      </c>
      <c r="G127" s="172" t="s">
        <v>1</v>
      </c>
      <c r="H127" s="173">
        <v>0</v>
      </c>
      <c r="I127" s="174"/>
      <c r="J127" s="175">
        <f t="shared" ref="J127:J145" si="0">ROUND(I127*H127,2)</f>
        <v>0</v>
      </c>
      <c r="K127" s="171" t="s">
        <v>1</v>
      </c>
      <c r="L127" s="176"/>
      <c r="M127" s="177" t="s">
        <v>1</v>
      </c>
      <c r="N127" s="178" t="s">
        <v>42</v>
      </c>
      <c r="P127" s="141">
        <f t="shared" ref="P127:P145" si="1">O127*H127</f>
        <v>0</v>
      </c>
      <c r="Q127" s="141">
        <v>0</v>
      </c>
      <c r="R127" s="141">
        <f t="shared" ref="R127:R145" si="2">Q127*H127</f>
        <v>0</v>
      </c>
      <c r="S127" s="141">
        <v>0</v>
      </c>
      <c r="T127" s="142">
        <f t="shared" ref="T127:T145" si="3">S127*H127</f>
        <v>0</v>
      </c>
      <c r="AR127" s="143" t="s">
        <v>149</v>
      </c>
      <c r="AT127" s="143" t="s">
        <v>251</v>
      </c>
      <c r="AU127" s="143" t="s">
        <v>85</v>
      </c>
      <c r="AY127" s="16" t="s">
        <v>127</v>
      </c>
      <c r="BE127" s="144">
        <f t="shared" ref="BE127:BE145" si="4">IF(N127="základní",J127,0)</f>
        <v>0</v>
      </c>
      <c r="BF127" s="144">
        <f t="shared" ref="BF127:BF145" si="5">IF(N127="snížená",J127,0)</f>
        <v>0</v>
      </c>
      <c r="BG127" s="144">
        <f t="shared" ref="BG127:BG145" si="6">IF(N127="zákl. přenesená",J127,0)</f>
        <v>0</v>
      </c>
      <c r="BH127" s="144">
        <f t="shared" ref="BH127:BH145" si="7">IF(N127="sníž. přenesená",J127,0)</f>
        <v>0</v>
      </c>
      <c r="BI127" s="144">
        <f t="shared" ref="BI127:BI145" si="8">IF(N127="nulová",J127,0)</f>
        <v>0</v>
      </c>
      <c r="BJ127" s="16" t="s">
        <v>85</v>
      </c>
      <c r="BK127" s="144">
        <f t="shared" ref="BK127:BK145" si="9">ROUND(I127*H127,2)</f>
        <v>0</v>
      </c>
      <c r="BL127" s="16" t="s">
        <v>134</v>
      </c>
      <c r="BM127" s="143" t="s">
        <v>134</v>
      </c>
    </row>
    <row r="128" spans="2:65" s="1" customFormat="1" ht="16.5" customHeight="1">
      <c r="B128" s="131"/>
      <c r="C128" s="169" t="s">
        <v>87</v>
      </c>
      <c r="D128" s="169" t="s">
        <v>251</v>
      </c>
      <c r="E128" s="170" t="s">
        <v>722</v>
      </c>
      <c r="F128" s="171" t="s">
        <v>723</v>
      </c>
      <c r="G128" s="172" t="s">
        <v>628</v>
      </c>
      <c r="H128" s="173">
        <v>1</v>
      </c>
      <c r="I128" s="174"/>
      <c r="J128" s="175">
        <f t="shared" si="0"/>
        <v>0</v>
      </c>
      <c r="K128" s="171" t="s">
        <v>1</v>
      </c>
      <c r="L128" s="176"/>
      <c r="M128" s="177" t="s">
        <v>1</v>
      </c>
      <c r="N128" s="178" t="s">
        <v>42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149</v>
      </c>
      <c r="AT128" s="143" t="s">
        <v>251</v>
      </c>
      <c r="AU128" s="143" t="s">
        <v>85</v>
      </c>
      <c r="AY128" s="16" t="s">
        <v>127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6" t="s">
        <v>85</v>
      </c>
      <c r="BK128" s="144">
        <f t="shared" si="9"/>
        <v>0</v>
      </c>
      <c r="BL128" s="16" t="s">
        <v>134</v>
      </c>
      <c r="BM128" s="143" t="s">
        <v>474</v>
      </c>
    </row>
    <row r="129" spans="2:65" s="1" customFormat="1" ht="21.75" customHeight="1">
      <c r="B129" s="131"/>
      <c r="C129" s="169" t="s">
        <v>142</v>
      </c>
      <c r="D129" s="169" t="s">
        <v>251</v>
      </c>
      <c r="E129" s="170" t="s">
        <v>724</v>
      </c>
      <c r="F129" s="171" t="s">
        <v>725</v>
      </c>
      <c r="G129" s="172" t="s">
        <v>628</v>
      </c>
      <c r="H129" s="173">
        <v>2</v>
      </c>
      <c r="I129" s="174"/>
      <c r="J129" s="175">
        <f t="shared" si="0"/>
        <v>0</v>
      </c>
      <c r="K129" s="171" t="s">
        <v>1</v>
      </c>
      <c r="L129" s="176"/>
      <c r="M129" s="177" t="s">
        <v>1</v>
      </c>
      <c r="N129" s="178" t="s">
        <v>42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149</v>
      </c>
      <c r="AT129" s="143" t="s">
        <v>251</v>
      </c>
      <c r="AU129" s="143" t="s">
        <v>85</v>
      </c>
      <c r="AY129" s="16" t="s">
        <v>127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6" t="s">
        <v>85</v>
      </c>
      <c r="BK129" s="144">
        <f t="shared" si="9"/>
        <v>0</v>
      </c>
      <c r="BL129" s="16" t="s">
        <v>134</v>
      </c>
      <c r="BM129" s="143" t="s">
        <v>478</v>
      </c>
    </row>
    <row r="130" spans="2:65" s="1" customFormat="1" ht="16.5" customHeight="1">
      <c r="B130" s="131"/>
      <c r="C130" s="169" t="s">
        <v>134</v>
      </c>
      <c r="D130" s="169" t="s">
        <v>251</v>
      </c>
      <c r="E130" s="170" t="s">
        <v>726</v>
      </c>
      <c r="F130" s="171" t="s">
        <v>727</v>
      </c>
      <c r="G130" s="172" t="s">
        <v>628</v>
      </c>
      <c r="H130" s="173">
        <v>1</v>
      </c>
      <c r="I130" s="174"/>
      <c r="J130" s="175">
        <f t="shared" si="0"/>
        <v>0</v>
      </c>
      <c r="K130" s="171" t="s">
        <v>1</v>
      </c>
      <c r="L130" s="176"/>
      <c r="M130" s="177" t="s">
        <v>1</v>
      </c>
      <c r="N130" s="178" t="s">
        <v>42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149</v>
      </c>
      <c r="AT130" s="143" t="s">
        <v>251</v>
      </c>
      <c r="AU130" s="143" t="s">
        <v>85</v>
      </c>
      <c r="AY130" s="16" t="s">
        <v>127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6" t="s">
        <v>85</v>
      </c>
      <c r="BK130" s="144">
        <f t="shared" si="9"/>
        <v>0</v>
      </c>
      <c r="BL130" s="16" t="s">
        <v>134</v>
      </c>
      <c r="BM130" s="143" t="s">
        <v>482</v>
      </c>
    </row>
    <row r="131" spans="2:65" s="1" customFormat="1" ht="21.75" customHeight="1">
      <c r="B131" s="131"/>
      <c r="C131" s="169" t="s">
        <v>150</v>
      </c>
      <c r="D131" s="169" t="s">
        <v>251</v>
      </c>
      <c r="E131" s="170" t="s">
        <v>728</v>
      </c>
      <c r="F131" s="171" t="s">
        <v>729</v>
      </c>
      <c r="G131" s="172" t="s">
        <v>628</v>
      </c>
      <c r="H131" s="173">
        <v>1</v>
      </c>
      <c r="I131" s="174"/>
      <c r="J131" s="175">
        <f t="shared" si="0"/>
        <v>0</v>
      </c>
      <c r="K131" s="171" t="s">
        <v>1</v>
      </c>
      <c r="L131" s="176"/>
      <c r="M131" s="177" t="s">
        <v>1</v>
      </c>
      <c r="N131" s="178" t="s">
        <v>42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149</v>
      </c>
      <c r="AT131" s="143" t="s">
        <v>251</v>
      </c>
      <c r="AU131" s="143" t="s">
        <v>85</v>
      </c>
      <c r="AY131" s="16" t="s">
        <v>127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6" t="s">
        <v>85</v>
      </c>
      <c r="BK131" s="144">
        <f t="shared" si="9"/>
        <v>0</v>
      </c>
      <c r="BL131" s="16" t="s">
        <v>134</v>
      </c>
      <c r="BM131" s="143" t="s">
        <v>487</v>
      </c>
    </row>
    <row r="132" spans="2:65" s="1" customFormat="1" ht="16.5" customHeight="1">
      <c r="B132" s="131"/>
      <c r="C132" s="169" t="s">
        <v>145</v>
      </c>
      <c r="D132" s="169" t="s">
        <v>251</v>
      </c>
      <c r="E132" s="170" t="s">
        <v>730</v>
      </c>
      <c r="F132" s="171" t="s">
        <v>731</v>
      </c>
      <c r="G132" s="172" t="s">
        <v>628</v>
      </c>
      <c r="H132" s="173">
        <v>3</v>
      </c>
      <c r="I132" s="174"/>
      <c r="J132" s="175">
        <f t="shared" si="0"/>
        <v>0</v>
      </c>
      <c r="K132" s="171" t="s">
        <v>1</v>
      </c>
      <c r="L132" s="176"/>
      <c r="M132" s="177" t="s">
        <v>1</v>
      </c>
      <c r="N132" s="178" t="s">
        <v>42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149</v>
      </c>
      <c r="AT132" s="143" t="s">
        <v>251</v>
      </c>
      <c r="AU132" s="143" t="s">
        <v>85</v>
      </c>
      <c r="AY132" s="16" t="s">
        <v>127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6" t="s">
        <v>85</v>
      </c>
      <c r="BK132" s="144">
        <f t="shared" si="9"/>
        <v>0</v>
      </c>
      <c r="BL132" s="16" t="s">
        <v>134</v>
      </c>
      <c r="BM132" s="143" t="s">
        <v>490</v>
      </c>
    </row>
    <row r="133" spans="2:65" s="1" customFormat="1" ht="16.5" customHeight="1">
      <c r="B133" s="131"/>
      <c r="C133" s="169" t="s">
        <v>156</v>
      </c>
      <c r="D133" s="169" t="s">
        <v>251</v>
      </c>
      <c r="E133" s="170" t="s">
        <v>732</v>
      </c>
      <c r="F133" s="171" t="s">
        <v>733</v>
      </c>
      <c r="G133" s="172" t="s">
        <v>628</v>
      </c>
      <c r="H133" s="173">
        <v>1</v>
      </c>
      <c r="I133" s="174"/>
      <c r="J133" s="175">
        <f t="shared" si="0"/>
        <v>0</v>
      </c>
      <c r="K133" s="171" t="s">
        <v>1</v>
      </c>
      <c r="L133" s="176"/>
      <c r="M133" s="177" t="s">
        <v>1</v>
      </c>
      <c r="N133" s="178" t="s">
        <v>42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149</v>
      </c>
      <c r="AT133" s="143" t="s">
        <v>251</v>
      </c>
      <c r="AU133" s="143" t="s">
        <v>85</v>
      </c>
      <c r="AY133" s="16" t="s">
        <v>127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6" t="s">
        <v>85</v>
      </c>
      <c r="BK133" s="144">
        <f t="shared" si="9"/>
        <v>0</v>
      </c>
      <c r="BL133" s="16" t="s">
        <v>134</v>
      </c>
      <c r="BM133" s="143" t="s">
        <v>494</v>
      </c>
    </row>
    <row r="134" spans="2:65" s="1" customFormat="1" ht="16.5" customHeight="1">
      <c r="B134" s="131"/>
      <c r="C134" s="169" t="s">
        <v>149</v>
      </c>
      <c r="D134" s="169" t="s">
        <v>251</v>
      </c>
      <c r="E134" s="170" t="s">
        <v>734</v>
      </c>
      <c r="F134" s="171" t="s">
        <v>735</v>
      </c>
      <c r="G134" s="172" t="s">
        <v>628</v>
      </c>
      <c r="H134" s="173">
        <v>1</v>
      </c>
      <c r="I134" s="174"/>
      <c r="J134" s="175">
        <f t="shared" si="0"/>
        <v>0</v>
      </c>
      <c r="K134" s="171" t="s">
        <v>1</v>
      </c>
      <c r="L134" s="176"/>
      <c r="M134" s="177" t="s">
        <v>1</v>
      </c>
      <c r="N134" s="178" t="s">
        <v>42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149</v>
      </c>
      <c r="AT134" s="143" t="s">
        <v>251</v>
      </c>
      <c r="AU134" s="143" t="s">
        <v>85</v>
      </c>
      <c r="AY134" s="16" t="s">
        <v>127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6" t="s">
        <v>85</v>
      </c>
      <c r="BK134" s="144">
        <f t="shared" si="9"/>
        <v>0</v>
      </c>
      <c r="BL134" s="16" t="s">
        <v>134</v>
      </c>
      <c r="BM134" s="143" t="s">
        <v>498</v>
      </c>
    </row>
    <row r="135" spans="2:65" s="1" customFormat="1" ht="16.5" customHeight="1">
      <c r="B135" s="131"/>
      <c r="C135" s="169" t="s">
        <v>163</v>
      </c>
      <c r="D135" s="169" t="s">
        <v>251</v>
      </c>
      <c r="E135" s="170" t="s">
        <v>736</v>
      </c>
      <c r="F135" s="171" t="s">
        <v>737</v>
      </c>
      <c r="G135" s="172" t="s">
        <v>628</v>
      </c>
      <c r="H135" s="173">
        <v>2</v>
      </c>
      <c r="I135" s="174"/>
      <c r="J135" s="175">
        <f t="shared" si="0"/>
        <v>0</v>
      </c>
      <c r="K135" s="171" t="s">
        <v>1</v>
      </c>
      <c r="L135" s="176"/>
      <c r="M135" s="177" t="s">
        <v>1</v>
      </c>
      <c r="N135" s="178" t="s">
        <v>42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149</v>
      </c>
      <c r="AT135" s="143" t="s">
        <v>251</v>
      </c>
      <c r="AU135" s="143" t="s">
        <v>85</v>
      </c>
      <c r="AY135" s="16" t="s">
        <v>127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6" t="s">
        <v>85</v>
      </c>
      <c r="BK135" s="144">
        <f t="shared" si="9"/>
        <v>0</v>
      </c>
      <c r="BL135" s="16" t="s">
        <v>134</v>
      </c>
      <c r="BM135" s="143" t="s">
        <v>505</v>
      </c>
    </row>
    <row r="136" spans="2:65" s="1" customFormat="1" ht="16.5" customHeight="1">
      <c r="B136" s="131"/>
      <c r="C136" s="169" t="s">
        <v>153</v>
      </c>
      <c r="D136" s="169" t="s">
        <v>251</v>
      </c>
      <c r="E136" s="170" t="s">
        <v>738</v>
      </c>
      <c r="F136" s="171" t="s">
        <v>739</v>
      </c>
      <c r="G136" s="172" t="s">
        <v>628</v>
      </c>
      <c r="H136" s="173">
        <v>1</v>
      </c>
      <c r="I136" s="174"/>
      <c r="J136" s="175">
        <f t="shared" si="0"/>
        <v>0</v>
      </c>
      <c r="K136" s="171" t="s">
        <v>1</v>
      </c>
      <c r="L136" s="176"/>
      <c r="M136" s="177" t="s">
        <v>1</v>
      </c>
      <c r="N136" s="178" t="s">
        <v>42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149</v>
      </c>
      <c r="AT136" s="143" t="s">
        <v>251</v>
      </c>
      <c r="AU136" s="143" t="s">
        <v>85</v>
      </c>
      <c r="AY136" s="16" t="s">
        <v>127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6" t="s">
        <v>85</v>
      </c>
      <c r="BK136" s="144">
        <f t="shared" si="9"/>
        <v>0</v>
      </c>
      <c r="BL136" s="16" t="s">
        <v>134</v>
      </c>
      <c r="BM136" s="143" t="s">
        <v>511</v>
      </c>
    </row>
    <row r="137" spans="2:65" s="1" customFormat="1" ht="16.5" customHeight="1">
      <c r="B137" s="131"/>
      <c r="C137" s="169" t="s">
        <v>171</v>
      </c>
      <c r="D137" s="169" t="s">
        <v>251</v>
      </c>
      <c r="E137" s="170" t="s">
        <v>740</v>
      </c>
      <c r="F137" s="171" t="s">
        <v>741</v>
      </c>
      <c r="G137" s="172" t="s">
        <v>628</v>
      </c>
      <c r="H137" s="173">
        <v>1</v>
      </c>
      <c r="I137" s="174"/>
      <c r="J137" s="175">
        <f t="shared" si="0"/>
        <v>0</v>
      </c>
      <c r="K137" s="171" t="s">
        <v>1</v>
      </c>
      <c r="L137" s="176"/>
      <c r="M137" s="177" t="s">
        <v>1</v>
      </c>
      <c r="N137" s="178" t="s">
        <v>42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149</v>
      </c>
      <c r="AT137" s="143" t="s">
        <v>251</v>
      </c>
      <c r="AU137" s="143" t="s">
        <v>85</v>
      </c>
      <c r="AY137" s="16" t="s">
        <v>127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6" t="s">
        <v>85</v>
      </c>
      <c r="BK137" s="144">
        <f t="shared" si="9"/>
        <v>0</v>
      </c>
      <c r="BL137" s="16" t="s">
        <v>134</v>
      </c>
      <c r="BM137" s="143" t="s">
        <v>516</v>
      </c>
    </row>
    <row r="138" spans="2:65" s="1" customFormat="1" ht="16.5" customHeight="1">
      <c r="B138" s="131"/>
      <c r="C138" s="169" t="s">
        <v>8</v>
      </c>
      <c r="D138" s="169" t="s">
        <v>251</v>
      </c>
      <c r="E138" s="170" t="s">
        <v>742</v>
      </c>
      <c r="F138" s="171" t="s">
        <v>743</v>
      </c>
      <c r="G138" s="172" t="s">
        <v>628</v>
      </c>
      <c r="H138" s="173">
        <v>1</v>
      </c>
      <c r="I138" s="174"/>
      <c r="J138" s="175">
        <f t="shared" si="0"/>
        <v>0</v>
      </c>
      <c r="K138" s="171" t="s">
        <v>1</v>
      </c>
      <c r="L138" s="176"/>
      <c r="M138" s="177" t="s">
        <v>1</v>
      </c>
      <c r="N138" s="178" t="s">
        <v>42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149</v>
      </c>
      <c r="AT138" s="143" t="s">
        <v>251</v>
      </c>
      <c r="AU138" s="143" t="s">
        <v>85</v>
      </c>
      <c r="AY138" s="16" t="s">
        <v>127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6" t="s">
        <v>85</v>
      </c>
      <c r="BK138" s="144">
        <f t="shared" si="9"/>
        <v>0</v>
      </c>
      <c r="BL138" s="16" t="s">
        <v>134</v>
      </c>
      <c r="BM138" s="143" t="s">
        <v>522</v>
      </c>
    </row>
    <row r="139" spans="2:65" s="1" customFormat="1" ht="16.5" customHeight="1">
      <c r="B139" s="131"/>
      <c r="C139" s="169" t="s">
        <v>178</v>
      </c>
      <c r="D139" s="169" t="s">
        <v>251</v>
      </c>
      <c r="E139" s="170" t="s">
        <v>744</v>
      </c>
      <c r="F139" s="171" t="s">
        <v>745</v>
      </c>
      <c r="G139" s="172" t="s">
        <v>628</v>
      </c>
      <c r="H139" s="173">
        <v>6</v>
      </c>
      <c r="I139" s="174"/>
      <c r="J139" s="175">
        <f t="shared" si="0"/>
        <v>0</v>
      </c>
      <c r="K139" s="171" t="s">
        <v>1</v>
      </c>
      <c r="L139" s="176"/>
      <c r="M139" s="177" t="s">
        <v>1</v>
      </c>
      <c r="N139" s="178" t="s">
        <v>42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149</v>
      </c>
      <c r="AT139" s="143" t="s">
        <v>251</v>
      </c>
      <c r="AU139" s="143" t="s">
        <v>85</v>
      </c>
      <c r="AY139" s="16" t="s">
        <v>127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6" t="s">
        <v>85</v>
      </c>
      <c r="BK139" s="144">
        <f t="shared" si="9"/>
        <v>0</v>
      </c>
      <c r="BL139" s="16" t="s">
        <v>134</v>
      </c>
      <c r="BM139" s="143" t="s">
        <v>145</v>
      </c>
    </row>
    <row r="140" spans="2:65" s="1" customFormat="1" ht="16.5" customHeight="1">
      <c r="B140" s="131"/>
      <c r="C140" s="169" t="s">
        <v>159</v>
      </c>
      <c r="D140" s="169" t="s">
        <v>251</v>
      </c>
      <c r="E140" s="170" t="s">
        <v>746</v>
      </c>
      <c r="F140" s="171" t="s">
        <v>747</v>
      </c>
      <c r="G140" s="172" t="s">
        <v>628</v>
      </c>
      <c r="H140" s="173">
        <v>9</v>
      </c>
      <c r="I140" s="174"/>
      <c r="J140" s="175">
        <f t="shared" si="0"/>
        <v>0</v>
      </c>
      <c r="K140" s="171" t="s">
        <v>1</v>
      </c>
      <c r="L140" s="176"/>
      <c r="M140" s="177" t="s">
        <v>1</v>
      </c>
      <c r="N140" s="178" t="s">
        <v>42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149</v>
      </c>
      <c r="AT140" s="143" t="s">
        <v>251</v>
      </c>
      <c r="AU140" s="143" t="s">
        <v>85</v>
      </c>
      <c r="AY140" s="16" t="s">
        <v>127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6" t="s">
        <v>85</v>
      </c>
      <c r="BK140" s="144">
        <f t="shared" si="9"/>
        <v>0</v>
      </c>
      <c r="BL140" s="16" t="s">
        <v>134</v>
      </c>
      <c r="BM140" s="143" t="s">
        <v>149</v>
      </c>
    </row>
    <row r="141" spans="2:65" s="1" customFormat="1" ht="16.5" customHeight="1">
      <c r="B141" s="131"/>
      <c r="C141" s="169" t="s">
        <v>185</v>
      </c>
      <c r="D141" s="169" t="s">
        <v>251</v>
      </c>
      <c r="E141" s="170" t="s">
        <v>748</v>
      </c>
      <c r="F141" s="171" t="s">
        <v>749</v>
      </c>
      <c r="G141" s="172" t="s">
        <v>628</v>
      </c>
      <c r="H141" s="173">
        <v>4</v>
      </c>
      <c r="I141" s="174"/>
      <c r="J141" s="175">
        <f t="shared" si="0"/>
        <v>0</v>
      </c>
      <c r="K141" s="171" t="s">
        <v>1</v>
      </c>
      <c r="L141" s="176"/>
      <c r="M141" s="177" t="s">
        <v>1</v>
      </c>
      <c r="N141" s="178" t="s">
        <v>42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149</v>
      </c>
      <c r="AT141" s="143" t="s">
        <v>251</v>
      </c>
      <c r="AU141" s="143" t="s">
        <v>85</v>
      </c>
      <c r="AY141" s="16" t="s">
        <v>127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6" t="s">
        <v>85</v>
      </c>
      <c r="BK141" s="144">
        <f t="shared" si="9"/>
        <v>0</v>
      </c>
      <c r="BL141" s="16" t="s">
        <v>134</v>
      </c>
      <c r="BM141" s="143" t="s">
        <v>153</v>
      </c>
    </row>
    <row r="142" spans="2:65" s="1" customFormat="1" ht="16.5" customHeight="1">
      <c r="B142" s="131"/>
      <c r="C142" s="169" t="s">
        <v>162</v>
      </c>
      <c r="D142" s="169" t="s">
        <v>251</v>
      </c>
      <c r="E142" s="170" t="s">
        <v>750</v>
      </c>
      <c r="F142" s="171" t="s">
        <v>751</v>
      </c>
      <c r="G142" s="172" t="s">
        <v>628</v>
      </c>
      <c r="H142" s="173">
        <v>1</v>
      </c>
      <c r="I142" s="174"/>
      <c r="J142" s="175">
        <f t="shared" si="0"/>
        <v>0</v>
      </c>
      <c r="K142" s="171" t="s">
        <v>1</v>
      </c>
      <c r="L142" s="176"/>
      <c r="M142" s="177" t="s">
        <v>1</v>
      </c>
      <c r="N142" s="178" t="s">
        <v>42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149</v>
      </c>
      <c r="AT142" s="143" t="s">
        <v>251</v>
      </c>
      <c r="AU142" s="143" t="s">
        <v>85</v>
      </c>
      <c r="AY142" s="16" t="s">
        <v>127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6" t="s">
        <v>85</v>
      </c>
      <c r="BK142" s="144">
        <f t="shared" si="9"/>
        <v>0</v>
      </c>
      <c r="BL142" s="16" t="s">
        <v>134</v>
      </c>
      <c r="BM142" s="143" t="s">
        <v>8</v>
      </c>
    </row>
    <row r="143" spans="2:65" s="1" customFormat="1" ht="16.5" customHeight="1">
      <c r="B143" s="131"/>
      <c r="C143" s="169" t="s">
        <v>192</v>
      </c>
      <c r="D143" s="169" t="s">
        <v>251</v>
      </c>
      <c r="E143" s="170" t="s">
        <v>752</v>
      </c>
      <c r="F143" s="171" t="s">
        <v>753</v>
      </c>
      <c r="G143" s="172" t="s">
        <v>628</v>
      </c>
      <c r="H143" s="173">
        <v>1</v>
      </c>
      <c r="I143" s="174"/>
      <c r="J143" s="175">
        <f t="shared" si="0"/>
        <v>0</v>
      </c>
      <c r="K143" s="171" t="s">
        <v>1</v>
      </c>
      <c r="L143" s="176"/>
      <c r="M143" s="177" t="s">
        <v>1</v>
      </c>
      <c r="N143" s="178" t="s">
        <v>42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149</v>
      </c>
      <c r="AT143" s="143" t="s">
        <v>251</v>
      </c>
      <c r="AU143" s="143" t="s">
        <v>85</v>
      </c>
      <c r="AY143" s="16" t="s">
        <v>127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6" t="s">
        <v>85</v>
      </c>
      <c r="BK143" s="144">
        <f t="shared" si="9"/>
        <v>0</v>
      </c>
      <c r="BL143" s="16" t="s">
        <v>134</v>
      </c>
      <c r="BM143" s="143" t="s">
        <v>159</v>
      </c>
    </row>
    <row r="144" spans="2:65" s="1" customFormat="1" ht="16.5" customHeight="1">
      <c r="B144" s="131"/>
      <c r="C144" s="132" t="s">
        <v>166</v>
      </c>
      <c r="D144" s="132" t="s">
        <v>129</v>
      </c>
      <c r="E144" s="133" t="s">
        <v>754</v>
      </c>
      <c r="F144" s="134" t="s">
        <v>755</v>
      </c>
      <c r="G144" s="135" t="s">
        <v>756</v>
      </c>
      <c r="H144" s="187"/>
      <c r="I144" s="137"/>
      <c r="J144" s="138">
        <f t="shared" si="0"/>
        <v>0</v>
      </c>
      <c r="K144" s="134" t="s">
        <v>1</v>
      </c>
      <c r="L144" s="31"/>
      <c r="M144" s="139" t="s">
        <v>1</v>
      </c>
      <c r="N144" s="140" t="s">
        <v>42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134</v>
      </c>
      <c r="AT144" s="143" t="s">
        <v>129</v>
      </c>
      <c r="AU144" s="143" t="s">
        <v>85</v>
      </c>
      <c r="AY144" s="16" t="s">
        <v>127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6" t="s">
        <v>85</v>
      </c>
      <c r="BK144" s="144">
        <f t="shared" si="9"/>
        <v>0</v>
      </c>
      <c r="BL144" s="16" t="s">
        <v>134</v>
      </c>
      <c r="BM144" s="143" t="s">
        <v>757</v>
      </c>
    </row>
    <row r="145" spans="2:65" s="1" customFormat="1" ht="16.5" customHeight="1">
      <c r="B145" s="131"/>
      <c r="C145" s="132" t="s">
        <v>201</v>
      </c>
      <c r="D145" s="132" t="s">
        <v>129</v>
      </c>
      <c r="E145" s="133" t="s">
        <v>758</v>
      </c>
      <c r="F145" s="134" t="s">
        <v>759</v>
      </c>
      <c r="G145" s="135" t="s">
        <v>756</v>
      </c>
      <c r="H145" s="187"/>
      <c r="I145" s="137"/>
      <c r="J145" s="138">
        <f t="shared" si="0"/>
        <v>0</v>
      </c>
      <c r="K145" s="134" t="s">
        <v>1</v>
      </c>
      <c r="L145" s="31"/>
      <c r="M145" s="139" t="s">
        <v>1</v>
      </c>
      <c r="N145" s="140" t="s">
        <v>42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134</v>
      </c>
      <c r="AT145" s="143" t="s">
        <v>129</v>
      </c>
      <c r="AU145" s="143" t="s">
        <v>85</v>
      </c>
      <c r="AY145" s="16" t="s">
        <v>127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6" t="s">
        <v>85</v>
      </c>
      <c r="BK145" s="144">
        <f t="shared" si="9"/>
        <v>0</v>
      </c>
      <c r="BL145" s="16" t="s">
        <v>134</v>
      </c>
      <c r="BM145" s="143" t="s">
        <v>760</v>
      </c>
    </row>
    <row r="146" spans="2:65" s="11" customFormat="1" ht="25.9" customHeight="1">
      <c r="B146" s="119"/>
      <c r="D146" s="120" t="s">
        <v>76</v>
      </c>
      <c r="E146" s="121" t="s">
        <v>614</v>
      </c>
      <c r="F146" s="121" t="s">
        <v>761</v>
      </c>
      <c r="I146" s="122"/>
      <c r="J146" s="123">
        <f>BK146</f>
        <v>0</v>
      </c>
      <c r="L146" s="119"/>
      <c r="M146" s="124"/>
      <c r="P146" s="125">
        <f>SUM(P147:P163)</f>
        <v>0</v>
      </c>
      <c r="R146" s="125">
        <f>SUM(R147:R163)</f>
        <v>0</v>
      </c>
      <c r="T146" s="126">
        <f>SUM(T147:T163)</f>
        <v>0</v>
      </c>
      <c r="AR146" s="120" t="s">
        <v>85</v>
      </c>
      <c r="AT146" s="127" t="s">
        <v>76</v>
      </c>
      <c r="AU146" s="127" t="s">
        <v>77</v>
      </c>
      <c r="AY146" s="120" t="s">
        <v>127</v>
      </c>
      <c r="BK146" s="128">
        <f>SUM(BK147:BK163)</f>
        <v>0</v>
      </c>
    </row>
    <row r="147" spans="2:65" s="1" customFormat="1" ht="16.5" customHeight="1">
      <c r="B147" s="131"/>
      <c r="C147" s="169" t="s">
        <v>169</v>
      </c>
      <c r="D147" s="169" t="s">
        <v>251</v>
      </c>
      <c r="E147" s="170" t="s">
        <v>762</v>
      </c>
      <c r="F147" s="171" t="s">
        <v>763</v>
      </c>
      <c r="G147" s="172" t="s">
        <v>455</v>
      </c>
      <c r="H147" s="173">
        <v>20</v>
      </c>
      <c r="I147" s="174"/>
      <c r="J147" s="175">
        <f t="shared" ref="J147:J163" si="10">ROUND(I147*H147,2)</f>
        <v>0</v>
      </c>
      <c r="K147" s="171" t="s">
        <v>1</v>
      </c>
      <c r="L147" s="176"/>
      <c r="M147" s="177" t="s">
        <v>1</v>
      </c>
      <c r="N147" s="178" t="s">
        <v>42</v>
      </c>
      <c r="P147" s="141">
        <f t="shared" ref="P147:P163" si="11">O147*H147</f>
        <v>0</v>
      </c>
      <c r="Q147" s="141">
        <v>0</v>
      </c>
      <c r="R147" s="141">
        <f t="shared" ref="R147:R163" si="12">Q147*H147</f>
        <v>0</v>
      </c>
      <c r="S147" s="141">
        <v>0</v>
      </c>
      <c r="T147" s="142">
        <f t="shared" ref="T147:T163" si="13">S147*H147</f>
        <v>0</v>
      </c>
      <c r="AR147" s="143" t="s">
        <v>149</v>
      </c>
      <c r="AT147" s="143" t="s">
        <v>251</v>
      </c>
      <c r="AU147" s="143" t="s">
        <v>85</v>
      </c>
      <c r="AY147" s="16" t="s">
        <v>127</v>
      </c>
      <c r="BE147" s="144">
        <f t="shared" ref="BE147:BE163" si="14">IF(N147="základní",J147,0)</f>
        <v>0</v>
      </c>
      <c r="BF147" s="144">
        <f t="shared" ref="BF147:BF163" si="15">IF(N147="snížená",J147,0)</f>
        <v>0</v>
      </c>
      <c r="BG147" s="144">
        <f t="shared" ref="BG147:BG163" si="16">IF(N147="zákl. přenesená",J147,0)</f>
        <v>0</v>
      </c>
      <c r="BH147" s="144">
        <f t="shared" ref="BH147:BH163" si="17">IF(N147="sníž. přenesená",J147,0)</f>
        <v>0</v>
      </c>
      <c r="BI147" s="144">
        <f t="shared" ref="BI147:BI163" si="18">IF(N147="nulová",J147,0)</f>
        <v>0</v>
      </c>
      <c r="BJ147" s="16" t="s">
        <v>85</v>
      </c>
      <c r="BK147" s="144">
        <f t="shared" ref="BK147:BK163" si="19">ROUND(I147*H147,2)</f>
        <v>0</v>
      </c>
      <c r="BL147" s="16" t="s">
        <v>134</v>
      </c>
      <c r="BM147" s="143" t="s">
        <v>162</v>
      </c>
    </row>
    <row r="148" spans="2:65" s="1" customFormat="1" ht="16.5" customHeight="1">
      <c r="B148" s="131"/>
      <c r="C148" s="169" t="s">
        <v>7</v>
      </c>
      <c r="D148" s="169" t="s">
        <v>251</v>
      </c>
      <c r="E148" s="170" t="s">
        <v>764</v>
      </c>
      <c r="F148" s="171" t="s">
        <v>765</v>
      </c>
      <c r="G148" s="172" t="s">
        <v>455</v>
      </c>
      <c r="H148" s="173">
        <v>120</v>
      </c>
      <c r="I148" s="174"/>
      <c r="J148" s="175">
        <f t="shared" si="10"/>
        <v>0</v>
      </c>
      <c r="K148" s="171" t="s">
        <v>1</v>
      </c>
      <c r="L148" s="176"/>
      <c r="M148" s="177" t="s">
        <v>1</v>
      </c>
      <c r="N148" s="178" t="s">
        <v>42</v>
      </c>
      <c r="P148" s="141">
        <f t="shared" si="11"/>
        <v>0</v>
      </c>
      <c r="Q148" s="141">
        <v>0</v>
      </c>
      <c r="R148" s="141">
        <f t="shared" si="12"/>
        <v>0</v>
      </c>
      <c r="S148" s="141">
        <v>0</v>
      </c>
      <c r="T148" s="142">
        <f t="shared" si="13"/>
        <v>0</v>
      </c>
      <c r="AR148" s="143" t="s">
        <v>149</v>
      </c>
      <c r="AT148" s="143" t="s">
        <v>251</v>
      </c>
      <c r="AU148" s="143" t="s">
        <v>85</v>
      </c>
      <c r="AY148" s="16" t="s">
        <v>127</v>
      </c>
      <c r="BE148" s="144">
        <f t="shared" si="14"/>
        <v>0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6" t="s">
        <v>85</v>
      </c>
      <c r="BK148" s="144">
        <f t="shared" si="19"/>
        <v>0</v>
      </c>
      <c r="BL148" s="16" t="s">
        <v>134</v>
      </c>
      <c r="BM148" s="143" t="s">
        <v>166</v>
      </c>
    </row>
    <row r="149" spans="2:65" s="1" customFormat="1" ht="16.5" customHeight="1">
      <c r="B149" s="131"/>
      <c r="C149" s="169" t="s">
        <v>174</v>
      </c>
      <c r="D149" s="169" t="s">
        <v>251</v>
      </c>
      <c r="E149" s="170" t="s">
        <v>766</v>
      </c>
      <c r="F149" s="171" t="s">
        <v>767</v>
      </c>
      <c r="G149" s="172" t="s">
        <v>455</v>
      </c>
      <c r="H149" s="173">
        <v>150</v>
      </c>
      <c r="I149" s="174"/>
      <c r="J149" s="175">
        <f t="shared" si="10"/>
        <v>0</v>
      </c>
      <c r="K149" s="171" t="s">
        <v>1</v>
      </c>
      <c r="L149" s="176"/>
      <c r="M149" s="177" t="s">
        <v>1</v>
      </c>
      <c r="N149" s="178" t="s">
        <v>42</v>
      </c>
      <c r="P149" s="141">
        <f t="shared" si="11"/>
        <v>0</v>
      </c>
      <c r="Q149" s="141">
        <v>0</v>
      </c>
      <c r="R149" s="141">
        <f t="shared" si="12"/>
        <v>0</v>
      </c>
      <c r="S149" s="141">
        <v>0</v>
      </c>
      <c r="T149" s="142">
        <f t="shared" si="13"/>
        <v>0</v>
      </c>
      <c r="AR149" s="143" t="s">
        <v>149</v>
      </c>
      <c r="AT149" s="143" t="s">
        <v>251</v>
      </c>
      <c r="AU149" s="143" t="s">
        <v>85</v>
      </c>
      <c r="AY149" s="16" t="s">
        <v>127</v>
      </c>
      <c r="BE149" s="144">
        <f t="shared" si="14"/>
        <v>0</v>
      </c>
      <c r="BF149" s="144">
        <f t="shared" si="15"/>
        <v>0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6" t="s">
        <v>85</v>
      </c>
      <c r="BK149" s="144">
        <f t="shared" si="19"/>
        <v>0</v>
      </c>
      <c r="BL149" s="16" t="s">
        <v>134</v>
      </c>
      <c r="BM149" s="143" t="s">
        <v>169</v>
      </c>
    </row>
    <row r="150" spans="2:65" s="1" customFormat="1" ht="16.5" customHeight="1">
      <c r="B150" s="131"/>
      <c r="C150" s="169" t="s">
        <v>297</v>
      </c>
      <c r="D150" s="169" t="s">
        <v>251</v>
      </c>
      <c r="E150" s="170" t="s">
        <v>768</v>
      </c>
      <c r="F150" s="171" t="s">
        <v>769</v>
      </c>
      <c r="G150" s="172" t="s">
        <v>455</v>
      </c>
      <c r="H150" s="173">
        <v>160</v>
      </c>
      <c r="I150" s="174"/>
      <c r="J150" s="175">
        <f t="shared" si="10"/>
        <v>0</v>
      </c>
      <c r="K150" s="171" t="s">
        <v>1</v>
      </c>
      <c r="L150" s="176"/>
      <c r="M150" s="177" t="s">
        <v>1</v>
      </c>
      <c r="N150" s="178" t="s">
        <v>42</v>
      </c>
      <c r="P150" s="141">
        <f t="shared" si="11"/>
        <v>0</v>
      </c>
      <c r="Q150" s="141">
        <v>0</v>
      </c>
      <c r="R150" s="141">
        <f t="shared" si="12"/>
        <v>0</v>
      </c>
      <c r="S150" s="141">
        <v>0</v>
      </c>
      <c r="T150" s="142">
        <f t="shared" si="13"/>
        <v>0</v>
      </c>
      <c r="AR150" s="143" t="s">
        <v>149</v>
      </c>
      <c r="AT150" s="143" t="s">
        <v>251</v>
      </c>
      <c r="AU150" s="143" t="s">
        <v>85</v>
      </c>
      <c r="AY150" s="16" t="s">
        <v>127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6" t="s">
        <v>85</v>
      </c>
      <c r="BK150" s="144">
        <f t="shared" si="19"/>
        <v>0</v>
      </c>
      <c r="BL150" s="16" t="s">
        <v>134</v>
      </c>
      <c r="BM150" s="143" t="s">
        <v>174</v>
      </c>
    </row>
    <row r="151" spans="2:65" s="1" customFormat="1" ht="21.75" customHeight="1">
      <c r="B151" s="131"/>
      <c r="C151" s="169" t="s">
        <v>177</v>
      </c>
      <c r="D151" s="169" t="s">
        <v>251</v>
      </c>
      <c r="E151" s="170" t="s">
        <v>770</v>
      </c>
      <c r="F151" s="171" t="s">
        <v>771</v>
      </c>
      <c r="G151" s="172" t="s">
        <v>628</v>
      </c>
      <c r="H151" s="173">
        <v>3</v>
      </c>
      <c r="I151" s="174"/>
      <c r="J151" s="175">
        <f t="shared" si="10"/>
        <v>0</v>
      </c>
      <c r="K151" s="171" t="s">
        <v>1</v>
      </c>
      <c r="L151" s="176"/>
      <c r="M151" s="177" t="s">
        <v>1</v>
      </c>
      <c r="N151" s="178" t="s">
        <v>42</v>
      </c>
      <c r="P151" s="141">
        <f t="shared" si="11"/>
        <v>0</v>
      </c>
      <c r="Q151" s="141">
        <v>0</v>
      </c>
      <c r="R151" s="141">
        <f t="shared" si="12"/>
        <v>0</v>
      </c>
      <c r="S151" s="141">
        <v>0</v>
      </c>
      <c r="T151" s="142">
        <f t="shared" si="13"/>
        <v>0</v>
      </c>
      <c r="AR151" s="143" t="s">
        <v>149</v>
      </c>
      <c r="AT151" s="143" t="s">
        <v>251</v>
      </c>
      <c r="AU151" s="143" t="s">
        <v>85</v>
      </c>
      <c r="AY151" s="16" t="s">
        <v>127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6" t="s">
        <v>85</v>
      </c>
      <c r="BK151" s="144">
        <f t="shared" si="19"/>
        <v>0</v>
      </c>
      <c r="BL151" s="16" t="s">
        <v>134</v>
      </c>
      <c r="BM151" s="143" t="s">
        <v>177</v>
      </c>
    </row>
    <row r="152" spans="2:65" s="1" customFormat="1" ht="16.5" customHeight="1">
      <c r="B152" s="131"/>
      <c r="C152" s="169" t="s">
        <v>306</v>
      </c>
      <c r="D152" s="169" t="s">
        <v>251</v>
      </c>
      <c r="E152" s="170" t="s">
        <v>772</v>
      </c>
      <c r="F152" s="171" t="s">
        <v>773</v>
      </c>
      <c r="G152" s="172" t="s">
        <v>455</v>
      </c>
      <c r="H152" s="173">
        <v>30</v>
      </c>
      <c r="I152" s="174"/>
      <c r="J152" s="175">
        <f t="shared" si="10"/>
        <v>0</v>
      </c>
      <c r="K152" s="171" t="s">
        <v>1</v>
      </c>
      <c r="L152" s="176"/>
      <c r="M152" s="177" t="s">
        <v>1</v>
      </c>
      <c r="N152" s="178" t="s">
        <v>42</v>
      </c>
      <c r="P152" s="141">
        <f t="shared" si="11"/>
        <v>0</v>
      </c>
      <c r="Q152" s="141">
        <v>0</v>
      </c>
      <c r="R152" s="141">
        <f t="shared" si="12"/>
        <v>0</v>
      </c>
      <c r="S152" s="141">
        <v>0</v>
      </c>
      <c r="T152" s="142">
        <f t="shared" si="13"/>
        <v>0</v>
      </c>
      <c r="AR152" s="143" t="s">
        <v>149</v>
      </c>
      <c r="AT152" s="143" t="s">
        <v>251</v>
      </c>
      <c r="AU152" s="143" t="s">
        <v>85</v>
      </c>
      <c r="AY152" s="16" t="s">
        <v>127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6" t="s">
        <v>85</v>
      </c>
      <c r="BK152" s="144">
        <f t="shared" si="19"/>
        <v>0</v>
      </c>
      <c r="BL152" s="16" t="s">
        <v>134</v>
      </c>
      <c r="BM152" s="143" t="s">
        <v>181</v>
      </c>
    </row>
    <row r="153" spans="2:65" s="1" customFormat="1" ht="16.5" customHeight="1">
      <c r="B153" s="131"/>
      <c r="C153" s="169" t="s">
        <v>181</v>
      </c>
      <c r="D153" s="169" t="s">
        <v>251</v>
      </c>
      <c r="E153" s="170" t="s">
        <v>774</v>
      </c>
      <c r="F153" s="171" t="s">
        <v>775</v>
      </c>
      <c r="G153" s="172" t="s">
        <v>455</v>
      </c>
      <c r="H153" s="173">
        <v>30</v>
      </c>
      <c r="I153" s="174"/>
      <c r="J153" s="175">
        <f t="shared" si="10"/>
        <v>0</v>
      </c>
      <c r="K153" s="171" t="s">
        <v>1</v>
      </c>
      <c r="L153" s="176"/>
      <c r="M153" s="177" t="s">
        <v>1</v>
      </c>
      <c r="N153" s="178" t="s">
        <v>42</v>
      </c>
      <c r="P153" s="141">
        <f t="shared" si="11"/>
        <v>0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149</v>
      </c>
      <c r="AT153" s="143" t="s">
        <v>251</v>
      </c>
      <c r="AU153" s="143" t="s">
        <v>85</v>
      </c>
      <c r="AY153" s="16" t="s">
        <v>127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6" t="s">
        <v>85</v>
      </c>
      <c r="BK153" s="144">
        <f t="shared" si="19"/>
        <v>0</v>
      </c>
      <c r="BL153" s="16" t="s">
        <v>134</v>
      </c>
      <c r="BM153" s="143" t="s">
        <v>184</v>
      </c>
    </row>
    <row r="154" spans="2:65" s="1" customFormat="1" ht="16.5" customHeight="1">
      <c r="B154" s="131"/>
      <c r="C154" s="169" t="s">
        <v>319</v>
      </c>
      <c r="D154" s="169" t="s">
        <v>251</v>
      </c>
      <c r="E154" s="170" t="s">
        <v>776</v>
      </c>
      <c r="F154" s="171" t="s">
        <v>777</v>
      </c>
      <c r="G154" s="172" t="s">
        <v>455</v>
      </c>
      <c r="H154" s="173">
        <v>15</v>
      </c>
      <c r="I154" s="174"/>
      <c r="J154" s="175">
        <f t="shared" si="10"/>
        <v>0</v>
      </c>
      <c r="K154" s="171" t="s">
        <v>1</v>
      </c>
      <c r="L154" s="176"/>
      <c r="M154" s="177" t="s">
        <v>1</v>
      </c>
      <c r="N154" s="178" t="s">
        <v>42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149</v>
      </c>
      <c r="AT154" s="143" t="s">
        <v>251</v>
      </c>
      <c r="AU154" s="143" t="s">
        <v>85</v>
      </c>
      <c r="AY154" s="16" t="s">
        <v>127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6" t="s">
        <v>85</v>
      </c>
      <c r="BK154" s="144">
        <f t="shared" si="19"/>
        <v>0</v>
      </c>
      <c r="BL154" s="16" t="s">
        <v>134</v>
      </c>
      <c r="BM154" s="143" t="s">
        <v>188</v>
      </c>
    </row>
    <row r="155" spans="2:65" s="1" customFormat="1" ht="16.5" customHeight="1">
      <c r="B155" s="131"/>
      <c r="C155" s="169" t="s">
        <v>184</v>
      </c>
      <c r="D155" s="169" t="s">
        <v>251</v>
      </c>
      <c r="E155" s="170" t="s">
        <v>778</v>
      </c>
      <c r="F155" s="171" t="s">
        <v>779</v>
      </c>
      <c r="G155" s="172" t="s">
        <v>455</v>
      </c>
      <c r="H155" s="173">
        <v>180</v>
      </c>
      <c r="I155" s="174"/>
      <c r="J155" s="175">
        <f t="shared" si="10"/>
        <v>0</v>
      </c>
      <c r="K155" s="171" t="s">
        <v>1</v>
      </c>
      <c r="L155" s="176"/>
      <c r="M155" s="177" t="s">
        <v>1</v>
      </c>
      <c r="N155" s="178" t="s">
        <v>42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149</v>
      </c>
      <c r="AT155" s="143" t="s">
        <v>251</v>
      </c>
      <c r="AU155" s="143" t="s">
        <v>85</v>
      </c>
      <c r="AY155" s="16" t="s">
        <v>127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6" t="s">
        <v>85</v>
      </c>
      <c r="BK155" s="144">
        <f t="shared" si="19"/>
        <v>0</v>
      </c>
      <c r="BL155" s="16" t="s">
        <v>134</v>
      </c>
      <c r="BM155" s="143" t="s">
        <v>191</v>
      </c>
    </row>
    <row r="156" spans="2:65" s="1" customFormat="1" ht="16.5" customHeight="1">
      <c r="B156" s="131"/>
      <c r="C156" s="169" t="s">
        <v>332</v>
      </c>
      <c r="D156" s="169" t="s">
        <v>251</v>
      </c>
      <c r="E156" s="170" t="s">
        <v>780</v>
      </c>
      <c r="F156" s="171" t="s">
        <v>781</v>
      </c>
      <c r="G156" s="172" t="s">
        <v>628</v>
      </c>
      <c r="H156" s="173">
        <v>20</v>
      </c>
      <c r="I156" s="174"/>
      <c r="J156" s="175">
        <f t="shared" si="10"/>
        <v>0</v>
      </c>
      <c r="K156" s="171" t="s">
        <v>1</v>
      </c>
      <c r="L156" s="176"/>
      <c r="M156" s="177" t="s">
        <v>1</v>
      </c>
      <c r="N156" s="178" t="s">
        <v>42</v>
      </c>
      <c r="P156" s="141">
        <f t="shared" si="11"/>
        <v>0</v>
      </c>
      <c r="Q156" s="141">
        <v>0</v>
      </c>
      <c r="R156" s="141">
        <f t="shared" si="12"/>
        <v>0</v>
      </c>
      <c r="S156" s="141">
        <v>0</v>
      </c>
      <c r="T156" s="142">
        <f t="shared" si="13"/>
        <v>0</v>
      </c>
      <c r="AR156" s="143" t="s">
        <v>149</v>
      </c>
      <c r="AT156" s="143" t="s">
        <v>251</v>
      </c>
      <c r="AU156" s="143" t="s">
        <v>85</v>
      </c>
      <c r="AY156" s="16" t="s">
        <v>127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6" t="s">
        <v>85</v>
      </c>
      <c r="BK156" s="144">
        <f t="shared" si="19"/>
        <v>0</v>
      </c>
      <c r="BL156" s="16" t="s">
        <v>134</v>
      </c>
      <c r="BM156" s="143" t="s">
        <v>195</v>
      </c>
    </row>
    <row r="157" spans="2:65" s="1" customFormat="1" ht="16.5" customHeight="1">
      <c r="B157" s="131"/>
      <c r="C157" s="169" t="s">
        <v>188</v>
      </c>
      <c r="D157" s="169" t="s">
        <v>251</v>
      </c>
      <c r="E157" s="170" t="s">
        <v>782</v>
      </c>
      <c r="F157" s="171" t="s">
        <v>783</v>
      </c>
      <c r="G157" s="172" t="s">
        <v>455</v>
      </c>
      <c r="H157" s="173">
        <v>450</v>
      </c>
      <c r="I157" s="174"/>
      <c r="J157" s="175">
        <f t="shared" si="10"/>
        <v>0</v>
      </c>
      <c r="K157" s="171" t="s">
        <v>1</v>
      </c>
      <c r="L157" s="176"/>
      <c r="M157" s="177" t="s">
        <v>1</v>
      </c>
      <c r="N157" s="178" t="s">
        <v>42</v>
      </c>
      <c r="P157" s="141">
        <f t="shared" si="11"/>
        <v>0</v>
      </c>
      <c r="Q157" s="141">
        <v>0</v>
      </c>
      <c r="R157" s="141">
        <f t="shared" si="12"/>
        <v>0</v>
      </c>
      <c r="S157" s="141">
        <v>0</v>
      </c>
      <c r="T157" s="142">
        <f t="shared" si="13"/>
        <v>0</v>
      </c>
      <c r="AR157" s="143" t="s">
        <v>149</v>
      </c>
      <c r="AT157" s="143" t="s">
        <v>251</v>
      </c>
      <c r="AU157" s="143" t="s">
        <v>85</v>
      </c>
      <c r="AY157" s="16" t="s">
        <v>127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6" t="s">
        <v>85</v>
      </c>
      <c r="BK157" s="144">
        <f t="shared" si="19"/>
        <v>0</v>
      </c>
      <c r="BL157" s="16" t="s">
        <v>134</v>
      </c>
      <c r="BM157" s="143" t="s">
        <v>199</v>
      </c>
    </row>
    <row r="158" spans="2:65" s="1" customFormat="1" ht="16.5" customHeight="1">
      <c r="B158" s="131"/>
      <c r="C158" s="169" t="s">
        <v>341</v>
      </c>
      <c r="D158" s="169" t="s">
        <v>251</v>
      </c>
      <c r="E158" s="170" t="s">
        <v>784</v>
      </c>
      <c r="F158" s="171" t="s">
        <v>785</v>
      </c>
      <c r="G158" s="172" t="s">
        <v>628</v>
      </c>
      <c r="H158" s="173">
        <v>6</v>
      </c>
      <c r="I158" s="174"/>
      <c r="J158" s="175">
        <f t="shared" si="10"/>
        <v>0</v>
      </c>
      <c r="K158" s="171" t="s">
        <v>1</v>
      </c>
      <c r="L158" s="176"/>
      <c r="M158" s="177" t="s">
        <v>1</v>
      </c>
      <c r="N158" s="178" t="s">
        <v>42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149</v>
      </c>
      <c r="AT158" s="143" t="s">
        <v>251</v>
      </c>
      <c r="AU158" s="143" t="s">
        <v>85</v>
      </c>
      <c r="AY158" s="16" t="s">
        <v>127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6" t="s">
        <v>85</v>
      </c>
      <c r="BK158" s="144">
        <f t="shared" si="19"/>
        <v>0</v>
      </c>
      <c r="BL158" s="16" t="s">
        <v>134</v>
      </c>
      <c r="BM158" s="143" t="s">
        <v>204</v>
      </c>
    </row>
    <row r="159" spans="2:65" s="1" customFormat="1" ht="16.5" customHeight="1">
      <c r="B159" s="131"/>
      <c r="C159" s="169" t="s">
        <v>191</v>
      </c>
      <c r="D159" s="169" t="s">
        <v>251</v>
      </c>
      <c r="E159" s="170" t="s">
        <v>786</v>
      </c>
      <c r="F159" s="171" t="s">
        <v>787</v>
      </c>
      <c r="G159" s="172" t="s">
        <v>628</v>
      </c>
      <c r="H159" s="173">
        <v>6</v>
      </c>
      <c r="I159" s="174"/>
      <c r="J159" s="175">
        <f t="shared" si="10"/>
        <v>0</v>
      </c>
      <c r="K159" s="171" t="s">
        <v>1</v>
      </c>
      <c r="L159" s="176"/>
      <c r="M159" s="177" t="s">
        <v>1</v>
      </c>
      <c r="N159" s="178" t="s">
        <v>42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149</v>
      </c>
      <c r="AT159" s="143" t="s">
        <v>251</v>
      </c>
      <c r="AU159" s="143" t="s">
        <v>85</v>
      </c>
      <c r="AY159" s="16" t="s">
        <v>127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6" t="s">
        <v>85</v>
      </c>
      <c r="BK159" s="144">
        <f t="shared" si="19"/>
        <v>0</v>
      </c>
      <c r="BL159" s="16" t="s">
        <v>134</v>
      </c>
      <c r="BM159" s="143" t="s">
        <v>208</v>
      </c>
    </row>
    <row r="160" spans="2:65" s="1" customFormat="1" ht="16.5" customHeight="1">
      <c r="B160" s="131"/>
      <c r="C160" s="169" t="s">
        <v>349</v>
      </c>
      <c r="D160" s="169" t="s">
        <v>251</v>
      </c>
      <c r="E160" s="170" t="s">
        <v>788</v>
      </c>
      <c r="F160" s="171" t="s">
        <v>789</v>
      </c>
      <c r="G160" s="172" t="s">
        <v>455</v>
      </c>
      <c r="H160" s="173">
        <v>80</v>
      </c>
      <c r="I160" s="174"/>
      <c r="J160" s="175">
        <f t="shared" si="10"/>
        <v>0</v>
      </c>
      <c r="K160" s="171" t="s">
        <v>1</v>
      </c>
      <c r="L160" s="176"/>
      <c r="M160" s="177" t="s">
        <v>1</v>
      </c>
      <c r="N160" s="178" t="s">
        <v>42</v>
      </c>
      <c r="P160" s="141">
        <f t="shared" si="11"/>
        <v>0</v>
      </c>
      <c r="Q160" s="141">
        <v>0</v>
      </c>
      <c r="R160" s="141">
        <f t="shared" si="12"/>
        <v>0</v>
      </c>
      <c r="S160" s="141">
        <v>0</v>
      </c>
      <c r="T160" s="142">
        <f t="shared" si="13"/>
        <v>0</v>
      </c>
      <c r="AR160" s="143" t="s">
        <v>149</v>
      </c>
      <c r="AT160" s="143" t="s">
        <v>251</v>
      </c>
      <c r="AU160" s="143" t="s">
        <v>85</v>
      </c>
      <c r="AY160" s="16" t="s">
        <v>127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6" t="s">
        <v>85</v>
      </c>
      <c r="BK160" s="144">
        <f t="shared" si="19"/>
        <v>0</v>
      </c>
      <c r="BL160" s="16" t="s">
        <v>134</v>
      </c>
      <c r="BM160" s="143" t="s">
        <v>293</v>
      </c>
    </row>
    <row r="161" spans="2:65" s="1" customFormat="1" ht="16.5" customHeight="1">
      <c r="B161" s="131"/>
      <c r="C161" s="169" t="s">
        <v>195</v>
      </c>
      <c r="D161" s="169" t="s">
        <v>251</v>
      </c>
      <c r="E161" s="170" t="s">
        <v>790</v>
      </c>
      <c r="F161" s="171" t="s">
        <v>791</v>
      </c>
      <c r="G161" s="172" t="s">
        <v>628</v>
      </c>
      <c r="H161" s="173">
        <v>1</v>
      </c>
      <c r="I161" s="174"/>
      <c r="J161" s="175">
        <f t="shared" si="10"/>
        <v>0</v>
      </c>
      <c r="K161" s="171" t="s">
        <v>1</v>
      </c>
      <c r="L161" s="176"/>
      <c r="M161" s="177" t="s">
        <v>1</v>
      </c>
      <c r="N161" s="178" t="s">
        <v>42</v>
      </c>
      <c r="P161" s="141">
        <f t="shared" si="11"/>
        <v>0</v>
      </c>
      <c r="Q161" s="141">
        <v>0</v>
      </c>
      <c r="R161" s="141">
        <f t="shared" si="12"/>
        <v>0</v>
      </c>
      <c r="S161" s="141">
        <v>0</v>
      </c>
      <c r="T161" s="142">
        <f t="shared" si="13"/>
        <v>0</v>
      </c>
      <c r="AR161" s="143" t="s">
        <v>149</v>
      </c>
      <c r="AT161" s="143" t="s">
        <v>251</v>
      </c>
      <c r="AU161" s="143" t="s">
        <v>85</v>
      </c>
      <c r="AY161" s="16" t="s">
        <v>127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6" t="s">
        <v>85</v>
      </c>
      <c r="BK161" s="144">
        <f t="shared" si="19"/>
        <v>0</v>
      </c>
      <c r="BL161" s="16" t="s">
        <v>134</v>
      </c>
      <c r="BM161" s="143" t="s">
        <v>296</v>
      </c>
    </row>
    <row r="162" spans="2:65" s="1" customFormat="1" ht="16.5" customHeight="1">
      <c r="B162" s="131"/>
      <c r="C162" s="132" t="s">
        <v>361</v>
      </c>
      <c r="D162" s="132" t="s">
        <v>129</v>
      </c>
      <c r="E162" s="133" t="s">
        <v>792</v>
      </c>
      <c r="F162" s="134" t="s">
        <v>793</v>
      </c>
      <c r="G162" s="135" t="s">
        <v>756</v>
      </c>
      <c r="H162" s="187"/>
      <c r="I162" s="137"/>
      <c r="J162" s="138">
        <f t="shared" si="10"/>
        <v>0</v>
      </c>
      <c r="K162" s="134" t="s">
        <v>1</v>
      </c>
      <c r="L162" s="31"/>
      <c r="M162" s="139" t="s">
        <v>1</v>
      </c>
      <c r="N162" s="140" t="s">
        <v>42</v>
      </c>
      <c r="P162" s="141">
        <f t="shared" si="11"/>
        <v>0</v>
      </c>
      <c r="Q162" s="141">
        <v>0</v>
      </c>
      <c r="R162" s="141">
        <f t="shared" si="12"/>
        <v>0</v>
      </c>
      <c r="S162" s="141">
        <v>0</v>
      </c>
      <c r="T162" s="142">
        <f t="shared" si="13"/>
        <v>0</v>
      </c>
      <c r="AR162" s="143" t="s">
        <v>134</v>
      </c>
      <c r="AT162" s="143" t="s">
        <v>129</v>
      </c>
      <c r="AU162" s="143" t="s">
        <v>85</v>
      </c>
      <c r="AY162" s="16" t="s">
        <v>127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6" t="s">
        <v>85</v>
      </c>
      <c r="BK162" s="144">
        <f t="shared" si="19"/>
        <v>0</v>
      </c>
      <c r="BL162" s="16" t="s">
        <v>134</v>
      </c>
      <c r="BM162" s="143" t="s">
        <v>794</v>
      </c>
    </row>
    <row r="163" spans="2:65" s="1" customFormat="1" ht="16.5" customHeight="1">
      <c r="B163" s="131"/>
      <c r="C163" s="132" t="s">
        <v>199</v>
      </c>
      <c r="D163" s="132" t="s">
        <v>129</v>
      </c>
      <c r="E163" s="133" t="s">
        <v>795</v>
      </c>
      <c r="F163" s="134" t="s">
        <v>796</v>
      </c>
      <c r="G163" s="135" t="s">
        <v>756</v>
      </c>
      <c r="H163" s="187"/>
      <c r="I163" s="137"/>
      <c r="J163" s="138">
        <f t="shared" si="10"/>
        <v>0</v>
      </c>
      <c r="K163" s="134" t="s">
        <v>1</v>
      </c>
      <c r="L163" s="31"/>
      <c r="M163" s="139" t="s">
        <v>1</v>
      </c>
      <c r="N163" s="140" t="s">
        <v>42</v>
      </c>
      <c r="P163" s="141">
        <f t="shared" si="11"/>
        <v>0</v>
      </c>
      <c r="Q163" s="141">
        <v>0</v>
      </c>
      <c r="R163" s="141">
        <f t="shared" si="12"/>
        <v>0</v>
      </c>
      <c r="S163" s="141">
        <v>0</v>
      </c>
      <c r="T163" s="142">
        <f t="shared" si="13"/>
        <v>0</v>
      </c>
      <c r="AR163" s="143" t="s">
        <v>134</v>
      </c>
      <c r="AT163" s="143" t="s">
        <v>129</v>
      </c>
      <c r="AU163" s="143" t="s">
        <v>85</v>
      </c>
      <c r="AY163" s="16" t="s">
        <v>127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6" t="s">
        <v>85</v>
      </c>
      <c r="BK163" s="144">
        <f t="shared" si="19"/>
        <v>0</v>
      </c>
      <c r="BL163" s="16" t="s">
        <v>134</v>
      </c>
      <c r="BM163" s="143" t="s">
        <v>797</v>
      </c>
    </row>
    <row r="164" spans="2:65" s="11" customFormat="1" ht="25.9" customHeight="1">
      <c r="B164" s="119"/>
      <c r="D164" s="120" t="s">
        <v>76</v>
      </c>
      <c r="E164" s="121" t="s">
        <v>618</v>
      </c>
      <c r="F164" s="121" t="s">
        <v>798</v>
      </c>
      <c r="I164" s="122"/>
      <c r="J164" s="123">
        <f>BK164</f>
        <v>0</v>
      </c>
      <c r="L164" s="119"/>
      <c r="M164" s="124"/>
      <c r="P164" s="125">
        <f>SUM(P165:P169)</f>
        <v>0</v>
      </c>
      <c r="R164" s="125">
        <f>SUM(R165:R169)</f>
        <v>0</v>
      </c>
      <c r="T164" s="126">
        <f>SUM(T165:T169)</f>
        <v>0</v>
      </c>
      <c r="AR164" s="120" t="s">
        <v>85</v>
      </c>
      <c r="AT164" s="127" t="s">
        <v>76</v>
      </c>
      <c r="AU164" s="127" t="s">
        <v>77</v>
      </c>
      <c r="AY164" s="120" t="s">
        <v>127</v>
      </c>
      <c r="BK164" s="128">
        <f>SUM(BK165:BK169)</f>
        <v>0</v>
      </c>
    </row>
    <row r="165" spans="2:65" s="1" customFormat="1" ht="16.5" customHeight="1">
      <c r="B165" s="131"/>
      <c r="C165" s="169" t="s">
        <v>371</v>
      </c>
      <c r="D165" s="169" t="s">
        <v>251</v>
      </c>
      <c r="E165" s="170" t="s">
        <v>799</v>
      </c>
      <c r="F165" s="171" t="s">
        <v>800</v>
      </c>
      <c r="G165" s="172" t="s">
        <v>236</v>
      </c>
      <c r="H165" s="173">
        <v>2.04</v>
      </c>
      <c r="I165" s="174"/>
      <c r="J165" s="175">
        <f>ROUND(I165*H165,2)</f>
        <v>0</v>
      </c>
      <c r="K165" s="171" t="s">
        <v>1</v>
      </c>
      <c r="L165" s="176"/>
      <c r="M165" s="177" t="s">
        <v>1</v>
      </c>
      <c r="N165" s="178" t="s">
        <v>42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149</v>
      </c>
      <c r="AT165" s="143" t="s">
        <v>251</v>
      </c>
      <c r="AU165" s="143" t="s">
        <v>85</v>
      </c>
      <c r="AY165" s="16" t="s">
        <v>127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85</v>
      </c>
      <c r="BK165" s="144">
        <f>ROUND(I165*H165,2)</f>
        <v>0</v>
      </c>
      <c r="BL165" s="16" t="s">
        <v>134</v>
      </c>
      <c r="BM165" s="143" t="s">
        <v>300</v>
      </c>
    </row>
    <row r="166" spans="2:65" s="1" customFormat="1" ht="16.5" customHeight="1">
      <c r="B166" s="131"/>
      <c r="C166" s="169" t="s">
        <v>204</v>
      </c>
      <c r="D166" s="169" t="s">
        <v>251</v>
      </c>
      <c r="E166" s="170" t="s">
        <v>801</v>
      </c>
      <c r="F166" s="171" t="s">
        <v>802</v>
      </c>
      <c r="G166" s="172" t="s">
        <v>628</v>
      </c>
      <c r="H166" s="173">
        <v>6</v>
      </c>
      <c r="I166" s="174"/>
      <c r="J166" s="175">
        <f>ROUND(I166*H166,2)</f>
        <v>0</v>
      </c>
      <c r="K166" s="171" t="s">
        <v>1</v>
      </c>
      <c r="L166" s="176"/>
      <c r="M166" s="177" t="s">
        <v>1</v>
      </c>
      <c r="N166" s="178" t="s">
        <v>42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149</v>
      </c>
      <c r="AT166" s="143" t="s">
        <v>251</v>
      </c>
      <c r="AU166" s="143" t="s">
        <v>85</v>
      </c>
      <c r="AY166" s="16" t="s">
        <v>127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85</v>
      </c>
      <c r="BK166" s="144">
        <f>ROUND(I166*H166,2)</f>
        <v>0</v>
      </c>
      <c r="BL166" s="16" t="s">
        <v>134</v>
      </c>
      <c r="BM166" s="143" t="s">
        <v>304</v>
      </c>
    </row>
    <row r="167" spans="2:65" s="1" customFormat="1" ht="16.5" customHeight="1">
      <c r="B167" s="131"/>
      <c r="C167" s="169" t="s">
        <v>379</v>
      </c>
      <c r="D167" s="169" t="s">
        <v>251</v>
      </c>
      <c r="E167" s="170" t="s">
        <v>803</v>
      </c>
      <c r="F167" s="171" t="s">
        <v>804</v>
      </c>
      <c r="G167" s="172" t="s">
        <v>236</v>
      </c>
      <c r="H167" s="173">
        <v>10.5</v>
      </c>
      <c r="I167" s="174"/>
      <c r="J167" s="175">
        <f>ROUND(I167*H167,2)</f>
        <v>0</v>
      </c>
      <c r="K167" s="171" t="s">
        <v>1</v>
      </c>
      <c r="L167" s="176"/>
      <c r="M167" s="177" t="s">
        <v>1</v>
      </c>
      <c r="N167" s="178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149</v>
      </c>
      <c r="AT167" s="143" t="s">
        <v>251</v>
      </c>
      <c r="AU167" s="143" t="s">
        <v>85</v>
      </c>
      <c r="AY167" s="16" t="s">
        <v>127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85</v>
      </c>
      <c r="BK167" s="144">
        <f>ROUND(I167*H167,2)</f>
        <v>0</v>
      </c>
      <c r="BL167" s="16" t="s">
        <v>134</v>
      </c>
      <c r="BM167" s="143" t="s">
        <v>309</v>
      </c>
    </row>
    <row r="168" spans="2:65" s="1" customFormat="1" ht="16.5" customHeight="1">
      <c r="B168" s="131"/>
      <c r="C168" s="169" t="s">
        <v>208</v>
      </c>
      <c r="D168" s="169" t="s">
        <v>251</v>
      </c>
      <c r="E168" s="170" t="s">
        <v>805</v>
      </c>
      <c r="F168" s="171" t="s">
        <v>806</v>
      </c>
      <c r="G168" s="172" t="s">
        <v>628</v>
      </c>
      <c r="H168" s="173">
        <v>300</v>
      </c>
      <c r="I168" s="174"/>
      <c r="J168" s="175">
        <f>ROUND(I168*H168,2)</f>
        <v>0</v>
      </c>
      <c r="K168" s="171" t="s">
        <v>1</v>
      </c>
      <c r="L168" s="176"/>
      <c r="M168" s="177" t="s">
        <v>1</v>
      </c>
      <c r="N168" s="178" t="s">
        <v>42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149</v>
      </c>
      <c r="AT168" s="143" t="s">
        <v>251</v>
      </c>
      <c r="AU168" s="143" t="s">
        <v>85</v>
      </c>
      <c r="AY168" s="16" t="s">
        <v>127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85</v>
      </c>
      <c r="BK168" s="144">
        <f>ROUND(I168*H168,2)</f>
        <v>0</v>
      </c>
      <c r="BL168" s="16" t="s">
        <v>134</v>
      </c>
      <c r="BM168" s="143" t="s">
        <v>313</v>
      </c>
    </row>
    <row r="169" spans="2:65" s="1" customFormat="1" ht="16.5" customHeight="1">
      <c r="B169" s="131"/>
      <c r="C169" s="169" t="s">
        <v>386</v>
      </c>
      <c r="D169" s="169" t="s">
        <v>251</v>
      </c>
      <c r="E169" s="170" t="s">
        <v>807</v>
      </c>
      <c r="F169" s="171" t="s">
        <v>808</v>
      </c>
      <c r="G169" s="172" t="s">
        <v>455</v>
      </c>
      <c r="H169" s="173">
        <v>150</v>
      </c>
      <c r="I169" s="174"/>
      <c r="J169" s="175">
        <f>ROUND(I169*H169,2)</f>
        <v>0</v>
      </c>
      <c r="K169" s="171" t="s">
        <v>1</v>
      </c>
      <c r="L169" s="176"/>
      <c r="M169" s="177" t="s">
        <v>1</v>
      </c>
      <c r="N169" s="178" t="s">
        <v>42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149</v>
      </c>
      <c r="AT169" s="143" t="s">
        <v>251</v>
      </c>
      <c r="AU169" s="143" t="s">
        <v>85</v>
      </c>
      <c r="AY169" s="16" t="s">
        <v>127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85</v>
      </c>
      <c r="BK169" s="144">
        <f>ROUND(I169*H169,2)</f>
        <v>0</v>
      </c>
      <c r="BL169" s="16" t="s">
        <v>134</v>
      </c>
      <c r="BM169" s="143" t="s">
        <v>322</v>
      </c>
    </row>
    <row r="170" spans="2:65" s="11" customFormat="1" ht="25.9" customHeight="1">
      <c r="B170" s="119"/>
      <c r="D170" s="120" t="s">
        <v>76</v>
      </c>
      <c r="E170" s="121" t="s">
        <v>691</v>
      </c>
      <c r="F170" s="121" t="s">
        <v>809</v>
      </c>
      <c r="I170" s="122"/>
      <c r="J170" s="123">
        <f>BK170</f>
        <v>0</v>
      </c>
      <c r="L170" s="119"/>
      <c r="M170" s="124"/>
      <c r="P170" s="125">
        <f>SUM(P171:P191)</f>
        <v>0</v>
      </c>
      <c r="R170" s="125">
        <f>SUM(R171:R191)</f>
        <v>0</v>
      </c>
      <c r="T170" s="126">
        <f>SUM(T171:T191)</f>
        <v>0</v>
      </c>
      <c r="AR170" s="120" t="s">
        <v>85</v>
      </c>
      <c r="AT170" s="127" t="s">
        <v>76</v>
      </c>
      <c r="AU170" s="127" t="s">
        <v>77</v>
      </c>
      <c r="AY170" s="120" t="s">
        <v>127</v>
      </c>
      <c r="BK170" s="128">
        <f>SUM(BK171:BK191)</f>
        <v>0</v>
      </c>
    </row>
    <row r="171" spans="2:65" s="1" customFormat="1" ht="16.5" customHeight="1">
      <c r="B171" s="131"/>
      <c r="C171" s="132" t="s">
        <v>293</v>
      </c>
      <c r="D171" s="132" t="s">
        <v>129</v>
      </c>
      <c r="E171" s="133" t="s">
        <v>810</v>
      </c>
      <c r="F171" s="134" t="s">
        <v>811</v>
      </c>
      <c r="G171" s="135" t="s">
        <v>455</v>
      </c>
      <c r="H171" s="136">
        <v>20</v>
      </c>
      <c r="I171" s="137"/>
      <c r="J171" s="138">
        <f t="shared" ref="J171:J191" si="20">ROUND(I171*H171,2)</f>
        <v>0</v>
      </c>
      <c r="K171" s="134" t="s">
        <v>1</v>
      </c>
      <c r="L171" s="31"/>
      <c r="M171" s="139" t="s">
        <v>1</v>
      </c>
      <c r="N171" s="140" t="s">
        <v>42</v>
      </c>
      <c r="P171" s="141">
        <f t="shared" ref="P171:P191" si="21">O171*H171</f>
        <v>0</v>
      </c>
      <c r="Q171" s="141">
        <v>0</v>
      </c>
      <c r="R171" s="141">
        <f t="shared" ref="R171:R191" si="22">Q171*H171</f>
        <v>0</v>
      </c>
      <c r="S171" s="141">
        <v>0</v>
      </c>
      <c r="T171" s="142">
        <f t="shared" ref="T171:T191" si="23">S171*H171</f>
        <v>0</v>
      </c>
      <c r="AR171" s="143" t="s">
        <v>134</v>
      </c>
      <c r="AT171" s="143" t="s">
        <v>129</v>
      </c>
      <c r="AU171" s="143" t="s">
        <v>85</v>
      </c>
      <c r="AY171" s="16" t="s">
        <v>127</v>
      </c>
      <c r="BE171" s="144">
        <f t="shared" ref="BE171:BE191" si="24">IF(N171="základní",J171,0)</f>
        <v>0</v>
      </c>
      <c r="BF171" s="144">
        <f t="shared" ref="BF171:BF191" si="25">IF(N171="snížená",J171,0)</f>
        <v>0</v>
      </c>
      <c r="BG171" s="144">
        <f t="shared" ref="BG171:BG191" si="26">IF(N171="zákl. přenesená",J171,0)</f>
        <v>0</v>
      </c>
      <c r="BH171" s="144">
        <f t="shared" ref="BH171:BH191" si="27">IF(N171="sníž. přenesená",J171,0)</f>
        <v>0</v>
      </c>
      <c r="BI171" s="144">
        <f t="shared" ref="BI171:BI191" si="28">IF(N171="nulová",J171,0)</f>
        <v>0</v>
      </c>
      <c r="BJ171" s="16" t="s">
        <v>85</v>
      </c>
      <c r="BK171" s="144">
        <f t="shared" ref="BK171:BK191" si="29">ROUND(I171*H171,2)</f>
        <v>0</v>
      </c>
      <c r="BL171" s="16" t="s">
        <v>134</v>
      </c>
      <c r="BM171" s="143" t="s">
        <v>329</v>
      </c>
    </row>
    <row r="172" spans="2:65" s="1" customFormat="1" ht="16.5" customHeight="1">
      <c r="B172" s="131"/>
      <c r="C172" s="132" t="s">
        <v>393</v>
      </c>
      <c r="D172" s="132" t="s">
        <v>129</v>
      </c>
      <c r="E172" s="133" t="s">
        <v>812</v>
      </c>
      <c r="F172" s="134" t="s">
        <v>813</v>
      </c>
      <c r="G172" s="135" t="s">
        <v>455</v>
      </c>
      <c r="H172" s="136">
        <v>150</v>
      </c>
      <c r="I172" s="137"/>
      <c r="J172" s="138">
        <f t="shared" si="20"/>
        <v>0</v>
      </c>
      <c r="K172" s="134" t="s">
        <v>1</v>
      </c>
      <c r="L172" s="31"/>
      <c r="M172" s="139" t="s">
        <v>1</v>
      </c>
      <c r="N172" s="140" t="s">
        <v>42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134</v>
      </c>
      <c r="AT172" s="143" t="s">
        <v>129</v>
      </c>
      <c r="AU172" s="143" t="s">
        <v>85</v>
      </c>
      <c r="AY172" s="16" t="s">
        <v>127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6" t="s">
        <v>85</v>
      </c>
      <c r="BK172" s="144">
        <f t="shared" si="29"/>
        <v>0</v>
      </c>
      <c r="BL172" s="16" t="s">
        <v>134</v>
      </c>
      <c r="BM172" s="143" t="s">
        <v>335</v>
      </c>
    </row>
    <row r="173" spans="2:65" s="1" customFormat="1" ht="16.5" customHeight="1">
      <c r="B173" s="131"/>
      <c r="C173" s="132" t="s">
        <v>296</v>
      </c>
      <c r="D173" s="132" t="s">
        <v>129</v>
      </c>
      <c r="E173" s="133" t="s">
        <v>814</v>
      </c>
      <c r="F173" s="134" t="s">
        <v>815</v>
      </c>
      <c r="G173" s="135" t="s">
        <v>455</v>
      </c>
      <c r="H173" s="136">
        <v>150</v>
      </c>
      <c r="I173" s="137"/>
      <c r="J173" s="138">
        <f t="shared" si="20"/>
        <v>0</v>
      </c>
      <c r="K173" s="134" t="s">
        <v>1</v>
      </c>
      <c r="L173" s="31"/>
      <c r="M173" s="139" t="s">
        <v>1</v>
      </c>
      <c r="N173" s="140" t="s">
        <v>42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134</v>
      </c>
      <c r="AT173" s="143" t="s">
        <v>129</v>
      </c>
      <c r="AU173" s="143" t="s">
        <v>85</v>
      </c>
      <c r="AY173" s="16" t="s">
        <v>127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6" t="s">
        <v>85</v>
      </c>
      <c r="BK173" s="144">
        <f t="shared" si="29"/>
        <v>0</v>
      </c>
      <c r="BL173" s="16" t="s">
        <v>134</v>
      </c>
      <c r="BM173" s="143" t="s">
        <v>339</v>
      </c>
    </row>
    <row r="174" spans="2:65" s="1" customFormat="1" ht="16.5" customHeight="1">
      <c r="B174" s="131"/>
      <c r="C174" s="132" t="s">
        <v>400</v>
      </c>
      <c r="D174" s="132" t="s">
        <v>129</v>
      </c>
      <c r="E174" s="133" t="s">
        <v>816</v>
      </c>
      <c r="F174" s="134" t="s">
        <v>817</v>
      </c>
      <c r="G174" s="135" t="s">
        <v>628</v>
      </c>
      <c r="H174" s="136">
        <v>10</v>
      </c>
      <c r="I174" s="137"/>
      <c r="J174" s="138">
        <f t="shared" si="20"/>
        <v>0</v>
      </c>
      <c r="K174" s="134" t="s">
        <v>1</v>
      </c>
      <c r="L174" s="31"/>
      <c r="M174" s="139" t="s">
        <v>1</v>
      </c>
      <c r="N174" s="140" t="s">
        <v>42</v>
      </c>
      <c r="P174" s="141">
        <f t="shared" si="21"/>
        <v>0</v>
      </c>
      <c r="Q174" s="141">
        <v>0</v>
      </c>
      <c r="R174" s="141">
        <f t="shared" si="22"/>
        <v>0</v>
      </c>
      <c r="S174" s="141">
        <v>0</v>
      </c>
      <c r="T174" s="142">
        <f t="shared" si="23"/>
        <v>0</v>
      </c>
      <c r="AR174" s="143" t="s">
        <v>134</v>
      </c>
      <c r="AT174" s="143" t="s">
        <v>129</v>
      </c>
      <c r="AU174" s="143" t="s">
        <v>85</v>
      </c>
      <c r="AY174" s="16" t="s">
        <v>127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6" t="s">
        <v>85</v>
      </c>
      <c r="BK174" s="144">
        <f t="shared" si="29"/>
        <v>0</v>
      </c>
      <c r="BL174" s="16" t="s">
        <v>134</v>
      </c>
      <c r="BM174" s="143" t="s">
        <v>344</v>
      </c>
    </row>
    <row r="175" spans="2:65" s="1" customFormat="1" ht="21.75" customHeight="1">
      <c r="B175" s="131"/>
      <c r="C175" s="132" t="s">
        <v>300</v>
      </c>
      <c r="D175" s="132" t="s">
        <v>129</v>
      </c>
      <c r="E175" s="133" t="s">
        <v>818</v>
      </c>
      <c r="F175" s="134" t="s">
        <v>819</v>
      </c>
      <c r="G175" s="135" t="s">
        <v>455</v>
      </c>
      <c r="H175" s="136">
        <v>160</v>
      </c>
      <c r="I175" s="137"/>
      <c r="J175" s="138">
        <f t="shared" si="20"/>
        <v>0</v>
      </c>
      <c r="K175" s="134" t="s">
        <v>1</v>
      </c>
      <c r="L175" s="31"/>
      <c r="M175" s="139" t="s">
        <v>1</v>
      </c>
      <c r="N175" s="140" t="s">
        <v>42</v>
      </c>
      <c r="P175" s="141">
        <f t="shared" si="21"/>
        <v>0</v>
      </c>
      <c r="Q175" s="141">
        <v>0</v>
      </c>
      <c r="R175" s="141">
        <f t="shared" si="22"/>
        <v>0</v>
      </c>
      <c r="S175" s="141">
        <v>0</v>
      </c>
      <c r="T175" s="142">
        <f t="shared" si="23"/>
        <v>0</v>
      </c>
      <c r="AR175" s="143" t="s">
        <v>134</v>
      </c>
      <c r="AT175" s="143" t="s">
        <v>129</v>
      </c>
      <c r="AU175" s="143" t="s">
        <v>85</v>
      </c>
      <c r="AY175" s="16" t="s">
        <v>127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6" t="s">
        <v>85</v>
      </c>
      <c r="BK175" s="144">
        <f t="shared" si="29"/>
        <v>0</v>
      </c>
      <c r="BL175" s="16" t="s">
        <v>134</v>
      </c>
      <c r="BM175" s="143" t="s">
        <v>348</v>
      </c>
    </row>
    <row r="176" spans="2:65" s="1" customFormat="1" ht="16.5" customHeight="1">
      <c r="B176" s="131"/>
      <c r="C176" s="132" t="s">
        <v>408</v>
      </c>
      <c r="D176" s="132" t="s">
        <v>129</v>
      </c>
      <c r="E176" s="133" t="s">
        <v>820</v>
      </c>
      <c r="F176" s="134" t="s">
        <v>821</v>
      </c>
      <c r="G176" s="135" t="s">
        <v>628</v>
      </c>
      <c r="H176" s="136">
        <v>3</v>
      </c>
      <c r="I176" s="137"/>
      <c r="J176" s="138">
        <f t="shared" si="20"/>
        <v>0</v>
      </c>
      <c r="K176" s="134" t="s">
        <v>1</v>
      </c>
      <c r="L176" s="31"/>
      <c r="M176" s="139" t="s">
        <v>1</v>
      </c>
      <c r="N176" s="140" t="s">
        <v>42</v>
      </c>
      <c r="P176" s="141">
        <f t="shared" si="21"/>
        <v>0</v>
      </c>
      <c r="Q176" s="141">
        <v>0</v>
      </c>
      <c r="R176" s="141">
        <f t="shared" si="22"/>
        <v>0</v>
      </c>
      <c r="S176" s="141">
        <v>0</v>
      </c>
      <c r="T176" s="142">
        <f t="shared" si="23"/>
        <v>0</v>
      </c>
      <c r="AR176" s="143" t="s">
        <v>134</v>
      </c>
      <c r="AT176" s="143" t="s">
        <v>129</v>
      </c>
      <c r="AU176" s="143" t="s">
        <v>85</v>
      </c>
      <c r="AY176" s="16" t="s">
        <v>127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6" t="s">
        <v>85</v>
      </c>
      <c r="BK176" s="144">
        <f t="shared" si="29"/>
        <v>0</v>
      </c>
      <c r="BL176" s="16" t="s">
        <v>134</v>
      </c>
      <c r="BM176" s="143" t="s">
        <v>352</v>
      </c>
    </row>
    <row r="177" spans="2:65" s="1" customFormat="1" ht="16.5" customHeight="1">
      <c r="B177" s="131"/>
      <c r="C177" s="132" t="s">
        <v>304</v>
      </c>
      <c r="D177" s="132" t="s">
        <v>129</v>
      </c>
      <c r="E177" s="133" t="s">
        <v>822</v>
      </c>
      <c r="F177" s="134" t="s">
        <v>823</v>
      </c>
      <c r="G177" s="135" t="s">
        <v>455</v>
      </c>
      <c r="H177" s="136">
        <v>20</v>
      </c>
      <c r="I177" s="137"/>
      <c r="J177" s="138">
        <f t="shared" si="20"/>
        <v>0</v>
      </c>
      <c r="K177" s="134" t="s">
        <v>1</v>
      </c>
      <c r="L177" s="31"/>
      <c r="M177" s="139" t="s">
        <v>1</v>
      </c>
      <c r="N177" s="140" t="s">
        <v>42</v>
      </c>
      <c r="P177" s="141">
        <f t="shared" si="21"/>
        <v>0</v>
      </c>
      <c r="Q177" s="141">
        <v>0</v>
      </c>
      <c r="R177" s="141">
        <f t="shared" si="22"/>
        <v>0</v>
      </c>
      <c r="S177" s="141">
        <v>0</v>
      </c>
      <c r="T177" s="142">
        <f t="shared" si="23"/>
        <v>0</v>
      </c>
      <c r="AR177" s="143" t="s">
        <v>134</v>
      </c>
      <c r="AT177" s="143" t="s">
        <v>129</v>
      </c>
      <c r="AU177" s="143" t="s">
        <v>85</v>
      </c>
      <c r="AY177" s="16" t="s">
        <v>127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6" t="s">
        <v>85</v>
      </c>
      <c r="BK177" s="144">
        <f t="shared" si="29"/>
        <v>0</v>
      </c>
      <c r="BL177" s="16" t="s">
        <v>134</v>
      </c>
      <c r="BM177" s="143" t="s">
        <v>356</v>
      </c>
    </row>
    <row r="178" spans="2:65" s="1" customFormat="1" ht="16.5" customHeight="1">
      <c r="B178" s="131"/>
      <c r="C178" s="132" t="s">
        <v>427</v>
      </c>
      <c r="D178" s="132" t="s">
        <v>129</v>
      </c>
      <c r="E178" s="133" t="s">
        <v>824</v>
      </c>
      <c r="F178" s="134" t="s">
        <v>825</v>
      </c>
      <c r="G178" s="135" t="s">
        <v>455</v>
      </c>
      <c r="H178" s="136">
        <v>30</v>
      </c>
      <c r="I178" s="137"/>
      <c r="J178" s="138">
        <f t="shared" si="20"/>
        <v>0</v>
      </c>
      <c r="K178" s="134" t="s">
        <v>1</v>
      </c>
      <c r="L178" s="31"/>
      <c r="M178" s="139" t="s">
        <v>1</v>
      </c>
      <c r="N178" s="140" t="s">
        <v>42</v>
      </c>
      <c r="P178" s="141">
        <f t="shared" si="21"/>
        <v>0</v>
      </c>
      <c r="Q178" s="141">
        <v>0</v>
      </c>
      <c r="R178" s="141">
        <f t="shared" si="22"/>
        <v>0</v>
      </c>
      <c r="S178" s="141">
        <v>0</v>
      </c>
      <c r="T178" s="142">
        <f t="shared" si="23"/>
        <v>0</v>
      </c>
      <c r="AR178" s="143" t="s">
        <v>134</v>
      </c>
      <c r="AT178" s="143" t="s">
        <v>129</v>
      </c>
      <c r="AU178" s="143" t="s">
        <v>85</v>
      </c>
      <c r="AY178" s="16" t="s">
        <v>127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6" t="s">
        <v>85</v>
      </c>
      <c r="BK178" s="144">
        <f t="shared" si="29"/>
        <v>0</v>
      </c>
      <c r="BL178" s="16" t="s">
        <v>134</v>
      </c>
      <c r="BM178" s="143" t="s">
        <v>364</v>
      </c>
    </row>
    <row r="179" spans="2:65" s="1" customFormat="1" ht="16.5" customHeight="1">
      <c r="B179" s="131"/>
      <c r="C179" s="132" t="s">
        <v>309</v>
      </c>
      <c r="D179" s="132" t="s">
        <v>129</v>
      </c>
      <c r="E179" s="133" t="s">
        <v>826</v>
      </c>
      <c r="F179" s="134" t="s">
        <v>827</v>
      </c>
      <c r="G179" s="135" t="s">
        <v>455</v>
      </c>
      <c r="H179" s="136">
        <v>15</v>
      </c>
      <c r="I179" s="137"/>
      <c r="J179" s="138">
        <f t="shared" si="20"/>
        <v>0</v>
      </c>
      <c r="K179" s="134" t="s">
        <v>1</v>
      </c>
      <c r="L179" s="31"/>
      <c r="M179" s="139" t="s">
        <v>1</v>
      </c>
      <c r="N179" s="140" t="s">
        <v>42</v>
      </c>
      <c r="P179" s="141">
        <f t="shared" si="21"/>
        <v>0</v>
      </c>
      <c r="Q179" s="141">
        <v>0</v>
      </c>
      <c r="R179" s="141">
        <f t="shared" si="22"/>
        <v>0</v>
      </c>
      <c r="S179" s="141">
        <v>0</v>
      </c>
      <c r="T179" s="142">
        <f t="shared" si="23"/>
        <v>0</v>
      </c>
      <c r="AR179" s="143" t="s">
        <v>134</v>
      </c>
      <c r="AT179" s="143" t="s">
        <v>129</v>
      </c>
      <c r="AU179" s="143" t="s">
        <v>85</v>
      </c>
      <c r="AY179" s="16" t="s">
        <v>127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6" t="s">
        <v>85</v>
      </c>
      <c r="BK179" s="144">
        <f t="shared" si="29"/>
        <v>0</v>
      </c>
      <c r="BL179" s="16" t="s">
        <v>134</v>
      </c>
      <c r="BM179" s="143" t="s">
        <v>368</v>
      </c>
    </row>
    <row r="180" spans="2:65" s="1" customFormat="1" ht="21.75" customHeight="1">
      <c r="B180" s="131"/>
      <c r="C180" s="132" t="s">
        <v>434</v>
      </c>
      <c r="D180" s="132" t="s">
        <v>129</v>
      </c>
      <c r="E180" s="133" t="s">
        <v>828</v>
      </c>
      <c r="F180" s="134" t="s">
        <v>829</v>
      </c>
      <c r="G180" s="135" t="s">
        <v>455</v>
      </c>
      <c r="H180" s="136">
        <v>180</v>
      </c>
      <c r="I180" s="137"/>
      <c r="J180" s="138">
        <f t="shared" si="20"/>
        <v>0</v>
      </c>
      <c r="K180" s="134" t="s">
        <v>1</v>
      </c>
      <c r="L180" s="31"/>
      <c r="M180" s="139" t="s">
        <v>1</v>
      </c>
      <c r="N180" s="140" t="s">
        <v>42</v>
      </c>
      <c r="P180" s="141">
        <f t="shared" si="21"/>
        <v>0</v>
      </c>
      <c r="Q180" s="141">
        <v>0</v>
      </c>
      <c r="R180" s="141">
        <f t="shared" si="22"/>
        <v>0</v>
      </c>
      <c r="S180" s="141">
        <v>0</v>
      </c>
      <c r="T180" s="142">
        <f t="shared" si="23"/>
        <v>0</v>
      </c>
      <c r="AR180" s="143" t="s">
        <v>134</v>
      </c>
      <c r="AT180" s="143" t="s">
        <v>129</v>
      </c>
      <c r="AU180" s="143" t="s">
        <v>85</v>
      </c>
      <c r="AY180" s="16" t="s">
        <v>127</v>
      </c>
      <c r="BE180" s="144">
        <f t="shared" si="24"/>
        <v>0</v>
      </c>
      <c r="BF180" s="144">
        <f t="shared" si="25"/>
        <v>0</v>
      </c>
      <c r="BG180" s="144">
        <f t="shared" si="26"/>
        <v>0</v>
      </c>
      <c r="BH180" s="144">
        <f t="shared" si="27"/>
        <v>0</v>
      </c>
      <c r="BI180" s="144">
        <f t="shared" si="28"/>
        <v>0</v>
      </c>
      <c r="BJ180" s="16" t="s">
        <v>85</v>
      </c>
      <c r="BK180" s="144">
        <f t="shared" si="29"/>
        <v>0</v>
      </c>
      <c r="BL180" s="16" t="s">
        <v>134</v>
      </c>
      <c r="BM180" s="143" t="s">
        <v>374</v>
      </c>
    </row>
    <row r="181" spans="2:65" s="1" customFormat="1" ht="16.5" customHeight="1">
      <c r="B181" s="131"/>
      <c r="C181" s="132" t="s">
        <v>313</v>
      </c>
      <c r="D181" s="132" t="s">
        <v>129</v>
      </c>
      <c r="E181" s="133" t="s">
        <v>830</v>
      </c>
      <c r="F181" s="134" t="s">
        <v>831</v>
      </c>
      <c r="G181" s="135" t="s">
        <v>455</v>
      </c>
      <c r="H181" s="136">
        <v>450</v>
      </c>
      <c r="I181" s="137"/>
      <c r="J181" s="138">
        <f t="shared" si="20"/>
        <v>0</v>
      </c>
      <c r="K181" s="134" t="s">
        <v>1</v>
      </c>
      <c r="L181" s="31"/>
      <c r="M181" s="139" t="s">
        <v>1</v>
      </c>
      <c r="N181" s="140" t="s">
        <v>42</v>
      </c>
      <c r="P181" s="141">
        <f t="shared" si="21"/>
        <v>0</v>
      </c>
      <c r="Q181" s="141">
        <v>0</v>
      </c>
      <c r="R181" s="141">
        <f t="shared" si="22"/>
        <v>0</v>
      </c>
      <c r="S181" s="141">
        <v>0</v>
      </c>
      <c r="T181" s="142">
        <f t="shared" si="23"/>
        <v>0</v>
      </c>
      <c r="AR181" s="143" t="s">
        <v>134</v>
      </c>
      <c r="AT181" s="143" t="s">
        <v>129</v>
      </c>
      <c r="AU181" s="143" t="s">
        <v>85</v>
      </c>
      <c r="AY181" s="16" t="s">
        <v>127</v>
      </c>
      <c r="BE181" s="144">
        <f t="shared" si="24"/>
        <v>0</v>
      </c>
      <c r="BF181" s="144">
        <f t="shared" si="25"/>
        <v>0</v>
      </c>
      <c r="BG181" s="144">
        <f t="shared" si="26"/>
        <v>0</v>
      </c>
      <c r="BH181" s="144">
        <f t="shared" si="27"/>
        <v>0</v>
      </c>
      <c r="BI181" s="144">
        <f t="shared" si="28"/>
        <v>0</v>
      </c>
      <c r="BJ181" s="16" t="s">
        <v>85</v>
      </c>
      <c r="BK181" s="144">
        <f t="shared" si="29"/>
        <v>0</v>
      </c>
      <c r="BL181" s="16" t="s">
        <v>134</v>
      </c>
      <c r="BM181" s="143" t="s">
        <v>378</v>
      </c>
    </row>
    <row r="182" spans="2:65" s="1" customFormat="1" ht="16.5" customHeight="1">
      <c r="B182" s="131"/>
      <c r="C182" s="132" t="s">
        <v>442</v>
      </c>
      <c r="D182" s="132" t="s">
        <v>129</v>
      </c>
      <c r="E182" s="133" t="s">
        <v>832</v>
      </c>
      <c r="F182" s="134" t="s">
        <v>833</v>
      </c>
      <c r="G182" s="135" t="s">
        <v>628</v>
      </c>
      <c r="H182" s="136">
        <v>6</v>
      </c>
      <c r="I182" s="137"/>
      <c r="J182" s="138">
        <f t="shared" si="20"/>
        <v>0</v>
      </c>
      <c r="K182" s="134" t="s">
        <v>1</v>
      </c>
      <c r="L182" s="31"/>
      <c r="M182" s="139" t="s">
        <v>1</v>
      </c>
      <c r="N182" s="140" t="s">
        <v>42</v>
      </c>
      <c r="P182" s="141">
        <f t="shared" si="21"/>
        <v>0</v>
      </c>
      <c r="Q182" s="141">
        <v>0</v>
      </c>
      <c r="R182" s="141">
        <f t="shared" si="22"/>
        <v>0</v>
      </c>
      <c r="S182" s="141">
        <v>0</v>
      </c>
      <c r="T182" s="142">
        <f t="shared" si="23"/>
        <v>0</v>
      </c>
      <c r="AR182" s="143" t="s">
        <v>134</v>
      </c>
      <c r="AT182" s="143" t="s">
        <v>129</v>
      </c>
      <c r="AU182" s="143" t="s">
        <v>85</v>
      </c>
      <c r="AY182" s="16" t="s">
        <v>127</v>
      </c>
      <c r="BE182" s="144">
        <f t="shared" si="24"/>
        <v>0</v>
      </c>
      <c r="BF182" s="144">
        <f t="shared" si="25"/>
        <v>0</v>
      </c>
      <c r="BG182" s="144">
        <f t="shared" si="26"/>
        <v>0</v>
      </c>
      <c r="BH182" s="144">
        <f t="shared" si="27"/>
        <v>0</v>
      </c>
      <c r="BI182" s="144">
        <f t="shared" si="28"/>
        <v>0</v>
      </c>
      <c r="BJ182" s="16" t="s">
        <v>85</v>
      </c>
      <c r="BK182" s="144">
        <f t="shared" si="29"/>
        <v>0</v>
      </c>
      <c r="BL182" s="16" t="s">
        <v>134</v>
      </c>
      <c r="BM182" s="143" t="s">
        <v>382</v>
      </c>
    </row>
    <row r="183" spans="2:65" s="1" customFormat="1" ht="16.5" customHeight="1">
      <c r="B183" s="131"/>
      <c r="C183" s="132" t="s">
        <v>322</v>
      </c>
      <c r="D183" s="132" t="s">
        <v>129</v>
      </c>
      <c r="E183" s="133" t="s">
        <v>834</v>
      </c>
      <c r="F183" s="134" t="s">
        <v>835</v>
      </c>
      <c r="G183" s="135" t="s">
        <v>628</v>
      </c>
      <c r="H183" s="136">
        <v>6</v>
      </c>
      <c r="I183" s="137"/>
      <c r="J183" s="138">
        <f t="shared" si="20"/>
        <v>0</v>
      </c>
      <c r="K183" s="134" t="s">
        <v>1</v>
      </c>
      <c r="L183" s="31"/>
      <c r="M183" s="139" t="s">
        <v>1</v>
      </c>
      <c r="N183" s="140" t="s">
        <v>42</v>
      </c>
      <c r="P183" s="141">
        <f t="shared" si="21"/>
        <v>0</v>
      </c>
      <c r="Q183" s="141">
        <v>0</v>
      </c>
      <c r="R183" s="141">
        <f t="shared" si="22"/>
        <v>0</v>
      </c>
      <c r="S183" s="141">
        <v>0</v>
      </c>
      <c r="T183" s="142">
        <f t="shared" si="23"/>
        <v>0</v>
      </c>
      <c r="AR183" s="143" t="s">
        <v>134</v>
      </c>
      <c r="AT183" s="143" t="s">
        <v>129</v>
      </c>
      <c r="AU183" s="143" t="s">
        <v>85</v>
      </c>
      <c r="AY183" s="16" t="s">
        <v>127</v>
      </c>
      <c r="BE183" s="144">
        <f t="shared" si="24"/>
        <v>0</v>
      </c>
      <c r="BF183" s="144">
        <f t="shared" si="25"/>
        <v>0</v>
      </c>
      <c r="BG183" s="144">
        <f t="shared" si="26"/>
        <v>0</v>
      </c>
      <c r="BH183" s="144">
        <f t="shared" si="27"/>
        <v>0</v>
      </c>
      <c r="BI183" s="144">
        <f t="shared" si="28"/>
        <v>0</v>
      </c>
      <c r="BJ183" s="16" t="s">
        <v>85</v>
      </c>
      <c r="BK183" s="144">
        <f t="shared" si="29"/>
        <v>0</v>
      </c>
      <c r="BL183" s="16" t="s">
        <v>134</v>
      </c>
      <c r="BM183" s="143" t="s">
        <v>385</v>
      </c>
    </row>
    <row r="184" spans="2:65" s="1" customFormat="1" ht="16.5" customHeight="1">
      <c r="B184" s="131"/>
      <c r="C184" s="132" t="s">
        <v>449</v>
      </c>
      <c r="D184" s="132" t="s">
        <v>129</v>
      </c>
      <c r="E184" s="133" t="s">
        <v>812</v>
      </c>
      <c r="F184" s="134" t="s">
        <v>813</v>
      </c>
      <c r="G184" s="135" t="s">
        <v>455</v>
      </c>
      <c r="H184" s="136">
        <v>80</v>
      </c>
      <c r="I184" s="137"/>
      <c r="J184" s="138">
        <f t="shared" si="20"/>
        <v>0</v>
      </c>
      <c r="K184" s="134" t="s">
        <v>1</v>
      </c>
      <c r="L184" s="31"/>
      <c r="M184" s="139" t="s">
        <v>1</v>
      </c>
      <c r="N184" s="140" t="s">
        <v>42</v>
      </c>
      <c r="P184" s="141">
        <f t="shared" si="21"/>
        <v>0</v>
      </c>
      <c r="Q184" s="141">
        <v>0</v>
      </c>
      <c r="R184" s="141">
        <f t="shared" si="22"/>
        <v>0</v>
      </c>
      <c r="S184" s="141">
        <v>0</v>
      </c>
      <c r="T184" s="142">
        <f t="shared" si="23"/>
        <v>0</v>
      </c>
      <c r="AR184" s="143" t="s">
        <v>134</v>
      </c>
      <c r="AT184" s="143" t="s">
        <v>129</v>
      </c>
      <c r="AU184" s="143" t="s">
        <v>85</v>
      </c>
      <c r="AY184" s="16" t="s">
        <v>127</v>
      </c>
      <c r="BE184" s="144">
        <f t="shared" si="24"/>
        <v>0</v>
      </c>
      <c r="BF184" s="144">
        <f t="shared" si="25"/>
        <v>0</v>
      </c>
      <c r="BG184" s="144">
        <f t="shared" si="26"/>
        <v>0</v>
      </c>
      <c r="BH184" s="144">
        <f t="shared" si="27"/>
        <v>0</v>
      </c>
      <c r="BI184" s="144">
        <f t="shared" si="28"/>
        <v>0</v>
      </c>
      <c r="BJ184" s="16" t="s">
        <v>85</v>
      </c>
      <c r="BK184" s="144">
        <f t="shared" si="29"/>
        <v>0</v>
      </c>
      <c r="BL184" s="16" t="s">
        <v>134</v>
      </c>
      <c r="BM184" s="143" t="s">
        <v>389</v>
      </c>
    </row>
    <row r="185" spans="2:65" s="1" customFormat="1" ht="16.5" customHeight="1">
      <c r="B185" s="131"/>
      <c r="C185" s="132" t="s">
        <v>329</v>
      </c>
      <c r="D185" s="132" t="s">
        <v>129</v>
      </c>
      <c r="E185" s="133" t="s">
        <v>836</v>
      </c>
      <c r="F185" s="134" t="s">
        <v>837</v>
      </c>
      <c r="G185" s="135" t="s">
        <v>628</v>
      </c>
      <c r="H185" s="136">
        <v>9</v>
      </c>
      <c r="I185" s="137"/>
      <c r="J185" s="138">
        <f t="shared" si="20"/>
        <v>0</v>
      </c>
      <c r="K185" s="134" t="s">
        <v>1</v>
      </c>
      <c r="L185" s="31"/>
      <c r="M185" s="139" t="s">
        <v>1</v>
      </c>
      <c r="N185" s="140" t="s">
        <v>42</v>
      </c>
      <c r="P185" s="141">
        <f t="shared" si="21"/>
        <v>0</v>
      </c>
      <c r="Q185" s="141">
        <v>0</v>
      </c>
      <c r="R185" s="141">
        <f t="shared" si="22"/>
        <v>0</v>
      </c>
      <c r="S185" s="141">
        <v>0</v>
      </c>
      <c r="T185" s="142">
        <f t="shared" si="23"/>
        <v>0</v>
      </c>
      <c r="AR185" s="143" t="s">
        <v>134</v>
      </c>
      <c r="AT185" s="143" t="s">
        <v>129</v>
      </c>
      <c r="AU185" s="143" t="s">
        <v>85</v>
      </c>
      <c r="AY185" s="16" t="s">
        <v>127</v>
      </c>
      <c r="BE185" s="144">
        <f t="shared" si="24"/>
        <v>0</v>
      </c>
      <c r="BF185" s="144">
        <f t="shared" si="25"/>
        <v>0</v>
      </c>
      <c r="BG185" s="144">
        <f t="shared" si="26"/>
        <v>0</v>
      </c>
      <c r="BH185" s="144">
        <f t="shared" si="27"/>
        <v>0</v>
      </c>
      <c r="BI185" s="144">
        <f t="shared" si="28"/>
        <v>0</v>
      </c>
      <c r="BJ185" s="16" t="s">
        <v>85</v>
      </c>
      <c r="BK185" s="144">
        <f t="shared" si="29"/>
        <v>0</v>
      </c>
      <c r="BL185" s="16" t="s">
        <v>134</v>
      </c>
      <c r="BM185" s="143" t="s">
        <v>392</v>
      </c>
    </row>
    <row r="186" spans="2:65" s="1" customFormat="1" ht="16.5" customHeight="1">
      <c r="B186" s="131"/>
      <c r="C186" s="132" t="s">
        <v>459</v>
      </c>
      <c r="D186" s="132" t="s">
        <v>129</v>
      </c>
      <c r="E186" s="133" t="s">
        <v>838</v>
      </c>
      <c r="F186" s="134" t="s">
        <v>839</v>
      </c>
      <c r="G186" s="135" t="s">
        <v>628</v>
      </c>
      <c r="H186" s="136">
        <v>4</v>
      </c>
      <c r="I186" s="137"/>
      <c r="J186" s="138">
        <f t="shared" si="20"/>
        <v>0</v>
      </c>
      <c r="K186" s="134" t="s">
        <v>1</v>
      </c>
      <c r="L186" s="31"/>
      <c r="M186" s="139" t="s">
        <v>1</v>
      </c>
      <c r="N186" s="140" t="s">
        <v>42</v>
      </c>
      <c r="P186" s="141">
        <f t="shared" si="21"/>
        <v>0</v>
      </c>
      <c r="Q186" s="141">
        <v>0</v>
      </c>
      <c r="R186" s="141">
        <f t="shared" si="22"/>
        <v>0</v>
      </c>
      <c r="S186" s="141">
        <v>0</v>
      </c>
      <c r="T186" s="142">
        <f t="shared" si="23"/>
        <v>0</v>
      </c>
      <c r="AR186" s="143" t="s">
        <v>134</v>
      </c>
      <c r="AT186" s="143" t="s">
        <v>129</v>
      </c>
      <c r="AU186" s="143" t="s">
        <v>85</v>
      </c>
      <c r="AY186" s="16" t="s">
        <v>127</v>
      </c>
      <c r="BE186" s="144">
        <f t="shared" si="24"/>
        <v>0</v>
      </c>
      <c r="BF186" s="144">
        <f t="shared" si="25"/>
        <v>0</v>
      </c>
      <c r="BG186" s="144">
        <f t="shared" si="26"/>
        <v>0</v>
      </c>
      <c r="BH186" s="144">
        <f t="shared" si="27"/>
        <v>0</v>
      </c>
      <c r="BI186" s="144">
        <f t="shared" si="28"/>
        <v>0</v>
      </c>
      <c r="BJ186" s="16" t="s">
        <v>85</v>
      </c>
      <c r="BK186" s="144">
        <f t="shared" si="29"/>
        <v>0</v>
      </c>
      <c r="BL186" s="16" t="s">
        <v>134</v>
      </c>
      <c r="BM186" s="143" t="s">
        <v>396</v>
      </c>
    </row>
    <row r="187" spans="2:65" s="1" customFormat="1" ht="16.5" customHeight="1">
      <c r="B187" s="131"/>
      <c r="C187" s="132" t="s">
        <v>335</v>
      </c>
      <c r="D187" s="132" t="s">
        <v>129</v>
      </c>
      <c r="E187" s="133" t="s">
        <v>840</v>
      </c>
      <c r="F187" s="134" t="s">
        <v>841</v>
      </c>
      <c r="G187" s="135" t="s">
        <v>628</v>
      </c>
      <c r="H187" s="136">
        <v>1</v>
      </c>
      <c r="I187" s="137"/>
      <c r="J187" s="138">
        <f t="shared" si="20"/>
        <v>0</v>
      </c>
      <c r="K187" s="134" t="s">
        <v>1</v>
      </c>
      <c r="L187" s="31"/>
      <c r="M187" s="139" t="s">
        <v>1</v>
      </c>
      <c r="N187" s="140" t="s">
        <v>42</v>
      </c>
      <c r="P187" s="141">
        <f t="shared" si="21"/>
        <v>0</v>
      </c>
      <c r="Q187" s="141">
        <v>0</v>
      </c>
      <c r="R187" s="141">
        <f t="shared" si="22"/>
        <v>0</v>
      </c>
      <c r="S187" s="141">
        <v>0</v>
      </c>
      <c r="T187" s="142">
        <f t="shared" si="23"/>
        <v>0</v>
      </c>
      <c r="AR187" s="143" t="s">
        <v>134</v>
      </c>
      <c r="AT187" s="143" t="s">
        <v>129</v>
      </c>
      <c r="AU187" s="143" t="s">
        <v>85</v>
      </c>
      <c r="AY187" s="16" t="s">
        <v>127</v>
      </c>
      <c r="BE187" s="144">
        <f t="shared" si="24"/>
        <v>0</v>
      </c>
      <c r="BF187" s="144">
        <f t="shared" si="25"/>
        <v>0</v>
      </c>
      <c r="BG187" s="144">
        <f t="shared" si="26"/>
        <v>0</v>
      </c>
      <c r="BH187" s="144">
        <f t="shared" si="27"/>
        <v>0</v>
      </c>
      <c r="BI187" s="144">
        <f t="shared" si="28"/>
        <v>0</v>
      </c>
      <c r="BJ187" s="16" t="s">
        <v>85</v>
      </c>
      <c r="BK187" s="144">
        <f t="shared" si="29"/>
        <v>0</v>
      </c>
      <c r="BL187" s="16" t="s">
        <v>134</v>
      </c>
      <c r="BM187" s="143" t="s">
        <v>399</v>
      </c>
    </row>
    <row r="188" spans="2:65" s="1" customFormat="1" ht="16.5" customHeight="1">
      <c r="B188" s="131"/>
      <c r="C188" s="132" t="s">
        <v>468</v>
      </c>
      <c r="D188" s="132" t="s">
        <v>129</v>
      </c>
      <c r="E188" s="133" t="s">
        <v>842</v>
      </c>
      <c r="F188" s="134" t="s">
        <v>843</v>
      </c>
      <c r="G188" s="135" t="s">
        <v>628</v>
      </c>
      <c r="H188" s="136">
        <v>1</v>
      </c>
      <c r="I188" s="137"/>
      <c r="J188" s="138">
        <f t="shared" si="20"/>
        <v>0</v>
      </c>
      <c r="K188" s="134" t="s">
        <v>1</v>
      </c>
      <c r="L188" s="31"/>
      <c r="M188" s="139" t="s">
        <v>1</v>
      </c>
      <c r="N188" s="140" t="s">
        <v>42</v>
      </c>
      <c r="P188" s="141">
        <f t="shared" si="21"/>
        <v>0</v>
      </c>
      <c r="Q188" s="141">
        <v>0</v>
      </c>
      <c r="R188" s="141">
        <f t="shared" si="22"/>
        <v>0</v>
      </c>
      <c r="S188" s="141">
        <v>0</v>
      </c>
      <c r="T188" s="142">
        <f t="shared" si="23"/>
        <v>0</v>
      </c>
      <c r="AR188" s="143" t="s">
        <v>134</v>
      </c>
      <c r="AT188" s="143" t="s">
        <v>129</v>
      </c>
      <c r="AU188" s="143" t="s">
        <v>85</v>
      </c>
      <c r="AY188" s="16" t="s">
        <v>127</v>
      </c>
      <c r="BE188" s="144">
        <f t="shared" si="24"/>
        <v>0</v>
      </c>
      <c r="BF188" s="144">
        <f t="shared" si="25"/>
        <v>0</v>
      </c>
      <c r="BG188" s="144">
        <f t="shared" si="26"/>
        <v>0</v>
      </c>
      <c r="BH188" s="144">
        <f t="shared" si="27"/>
        <v>0</v>
      </c>
      <c r="BI188" s="144">
        <f t="shared" si="28"/>
        <v>0</v>
      </c>
      <c r="BJ188" s="16" t="s">
        <v>85</v>
      </c>
      <c r="BK188" s="144">
        <f t="shared" si="29"/>
        <v>0</v>
      </c>
      <c r="BL188" s="16" t="s">
        <v>134</v>
      </c>
      <c r="BM188" s="143" t="s">
        <v>403</v>
      </c>
    </row>
    <row r="189" spans="2:65" s="1" customFormat="1" ht="16.5" customHeight="1">
      <c r="B189" s="131"/>
      <c r="C189" s="132" t="s">
        <v>339</v>
      </c>
      <c r="D189" s="132" t="s">
        <v>129</v>
      </c>
      <c r="E189" s="133" t="s">
        <v>844</v>
      </c>
      <c r="F189" s="134" t="s">
        <v>845</v>
      </c>
      <c r="G189" s="135" t="s">
        <v>628</v>
      </c>
      <c r="H189" s="136">
        <v>6</v>
      </c>
      <c r="I189" s="137"/>
      <c r="J189" s="138">
        <f t="shared" si="20"/>
        <v>0</v>
      </c>
      <c r="K189" s="134" t="s">
        <v>1</v>
      </c>
      <c r="L189" s="31"/>
      <c r="M189" s="139" t="s">
        <v>1</v>
      </c>
      <c r="N189" s="140" t="s">
        <v>42</v>
      </c>
      <c r="P189" s="141">
        <f t="shared" si="21"/>
        <v>0</v>
      </c>
      <c r="Q189" s="141">
        <v>0</v>
      </c>
      <c r="R189" s="141">
        <f t="shared" si="22"/>
        <v>0</v>
      </c>
      <c r="S189" s="141">
        <v>0</v>
      </c>
      <c r="T189" s="142">
        <f t="shared" si="23"/>
        <v>0</v>
      </c>
      <c r="AR189" s="143" t="s">
        <v>134</v>
      </c>
      <c r="AT189" s="143" t="s">
        <v>129</v>
      </c>
      <c r="AU189" s="143" t="s">
        <v>85</v>
      </c>
      <c r="AY189" s="16" t="s">
        <v>127</v>
      </c>
      <c r="BE189" s="144">
        <f t="shared" si="24"/>
        <v>0</v>
      </c>
      <c r="BF189" s="144">
        <f t="shared" si="25"/>
        <v>0</v>
      </c>
      <c r="BG189" s="144">
        <f t="shared" si="26"/>
        <v>0</v>
      </c>
      <c r="BH189" s="144">
        <f t="shared" si="27"/>
        <v>0</v>
      </c>
      <c r="BI189" s="144">
        <f t="shared" si="28"/>
        <v>0</v>
      </c>
      <c r="BJ189" s="16" t="s">
        <v>85</v>
      </c>
      <c r="BK189" s="144">
        <f t="shared" si="29"/>
        <v>0</v>
      </c>
      <c r="BL189" s="16" t="s">
        <v>134</v>
      </c>
      <c r="BM189" s="143" t="s">
        <v>406</v>
      </c>
    </row>
    <row r="190" spans="2:65" s="1" customFormat="1" ht="16.5" customHeight="1">
      <c r="B190" s="131"/>
      <c r="C190" s="132" t="s">
        <v>475</v>
      </c>
      <c r="D190" s="132" t="s">
        <v>129</v>
      </c>
      <c r="E190" s="133" t="s">
        <v>846</v>
      </c>
      <c r="F190" s="134" t="s">
        <v>847</v>
      </c>
      <c r="G190" s="135" t="s">
        <v>628</v>
      </c>
      <c r="H190" s="136">
        <v>1</v>
      </c>
      <c r="I190" s="137"/>
      <c r="J190" s="138">
        <f t="shared" si="20"/>
        <v>0</v>
      </c>
      <c r="K190" s="134" t="s">
        <v>1</v>
      </c>
      <c r="L190" s="31"/>
      <c r="M190" s="139" t="s">
        <v>1</v>
      </c>
      <c r="N190" s="140" t="s">
        <v>42</v>
      </c>
      <c r="P190" s="141">
        <f t="shared" si="21"/>
        <v>0</v>
      </c>
      <c r="Q190" s="141">
        <v>0</v>
      </c>
      <c r="R190" s="141">
        <f t="shared" si="22"/>
        <v>0</v>
      </c>
      <c r="S190" s="141">
        <v>0</v>
      </c>
      <c r="T190" s="142">
        <f t="shared" si="23"/>
        <v>0</v>
      </c>
      <c r="AR190" s="143" t="s">
        <v>134</v>
      </c>
      <c r="AT190" s="143" t="s">
        <v>129</v>
      </c>
      <c r="AU190" s="143" t="s">
        <v>85</v>
      </c>
      <c r="AY190" s="16" t="s">
        <v>127</v>
      </c>
      <c r="BE190" s="144">
        <f t="shared" si="24"/>
        <v>0</v>
      </c>
      <c r="BF190" s="144">
        <f t="shared" si="25"/>
        <v>0</v>
      </c>
      <c r="BG190" s="144">
        <f t="shared" si="26"/>
        <v>0</v>
      </c>
      <c r="BH190" s="144">
        <f t="shared" si="27"/>
        <v>0</v>
      </c>
      <c r="BI190" s="144">
        <f t="shared" si="28"/>
        <v>0</v>
      </c>
      <c r="BJ190" s="16" t="s">
        <v>85</v>
      </c>
      <c r="BK190" s="144">
        <f t="shared" si="29"/>
        <v>0</v>
      </c>
      <c r="BL190" s="16" t="s">
        <v>134</v>
      </c>
      <c r="BM190" s="143" t="s">
        <v>411</v>
      </c>
    </row>
    <row r="191" spans="2:65" s="1" customFormat="1" ht="16.5" customHeight="1">
      <c r="B191" s="131"/>
      <c r="C191" s="132" t="s">
        <v>344</v>
      </c>
      <c r="D191" s="132" t="s">
        <v>129</v>
      </c>
      <c r="E191" s="133" t="s">
        <v>848</v>
      </c>
      <c r="F191" s="134" t="s">
        <v>849</v>
      </c>
      <c r="G191" s="135" t="s">
        <v>756</v>
      </c>
      <c r="H191" s="187"/>
      <c r="I191" s="137"/>
      <c r="J191" s="138">
        <f t="shared" si="20"/>
        <v>0</v>
      </c>
      <c r="K191" s="134" t="s">
        <v>1</v>
      </c>
      <c r="L191" s="31"/>
      <c r="M191" s="139" t="s">
        <v>1</v>
      </c>
      <c r="N191" s="140" t="s">
        <v>42</v>
      </c>
      <c r="P191" s="141">
        <f t="shared" si="21"/>
        <v>0</v>
      </c>
      <c r="Q191" s="141">
        <v>0</v>
      </c>
      <c r="R191" s="141">
        <f t="shared" si="22"/>
        <v>0</v>
      </c>
      <c r="S191" s="141">
        <v>0</v>
      </c>
      <c r="T191" s="142">
        <f t="shared" si="23"/>
        <v>0</v>
      </c>
      <c r="AR191" s="143" t="s">
        <v>134</v>
      </c>
      <c r="AT191" s="143" t="s">
        <v>129</v>
      </c>
      <c r="AU191" s="143" t="s">
        <v>85</v>
      </c>
      <c r="AY191" s="16" t="s">
        <v>127</v>
      </c>
      <c r="BE191" s="144">
        <f t="shared" si="24"/>
        <v>0</v>
      </c>
      <c r="BF191" s="144">
        <f t="shared" si="25"/>
        <v>0</v>
      </c>
      <c r="BG191" s="144">
        <f t="shared" si="26"/>
        <v>0</v>
      </c>
      <c r="BH191" s="144">
        <f t="shared" si="27"/>
        <v>0</v>
      </c>
      <c r="BI191" s="144">
        <f t="shared" si="28"/>
        <v>0</v>
      </c>
      <c r="BJ191" s="16" t="s">
        <v>85</v>
      </c>
      <c r="BK191" s="144">
        <f t="shared" si="29"/>
        <v>0</v>
      </c>
      <c r="BL191" s="16" t="s">
        <v>134</v>
      </c>
      <c r="BM191" s="143" t="s">
        <v>850</v>
      </c>
    </row>
    <row r="192" spans="2:65" s="11" customFormat="1" ht="25.9" customHeight="1">
      <c r="B192" s="119"/>
      <c r="D192" s="120" t="s">
        <v>76</v>
      </c>
      <c r="E192" s="121" t="s">
        <v>851</v>
      </c>
      <c r="F192" s="121" t="s">
        <v>128</v>
      </c>
      <c r="I192" s="122"/>
      <c r="J192" s="123">
        <f>BK192</f>
        <v>0</v>
      </c>
      <c r="L192" s="119"/>
      <c r="M192" s="124"/>
      <c r="P192" s="125">
        <f>SUM(P193:P202)</f>
        <v>0</v>
      </c>
      <c r="R192" s="125">
        <f>SUM(R193:R202)</f>
        <v>0</v>
      </c>
      <c r="T192" s="126">
        <f>SUM(T193:T202)</f>
        <v>0</v>
      </c>
      <c r="AR192" s="120" t="s">
        <v>85</v>
      </c>
      <c r="AT192" s="127" t="s">
        <v>76</v>
      </c>
      <c r="AU192" s="127" t="s">
        <v>77</v>
      </c>
      <c r="AY192" s="120" t="s">
        <v>127</v>
      </c>
      <c r="BK192" s="128">
        <f>SUM(BK193:BK202)</f>
        <v>0</v>
      </c>
    </row>
    <row r="193" spans="2:65" s="1" customFormat="1" ht="21.75" customHeight="1">
      <c r="B193" s="131"/>
      <c r="C193" s="132" t="s">
        <v>484</v>
      </c>
      <c r="D193" s="132" t="s">
        <v>129</v>
      </c>
      <c r="E193" s="133" t="s">
        <v>852</v>
      </c>
      <c r="F193" s="134" t="s">
        <v>853</v>
      </c>
      <c r="G193" s="135" t="s">
        <v>628</v>
      </c>
      <c r="H193" s="136">
        <v>6</v>
      </c>
      <c r="I193" s="137"/>
      <c r="J193" s="138">
        <f t="shared" ref="J193:J202" si="30">ROUND(I193*H193,2)</f>
        <v>0</v>
      </c>
      <c r="K193" s="134" t="s">
        <v>1</v>
      </c>
      <c r="L193" s="31"/>
      <c r="M193" s="139" t="s">
        <v>1</v>
      </c>
      <c r="N193" s="140" t="s">
        <v>42</v>
      </c>
      <c r="P193" s="141">
        <f t="shared" ref="P193:P202" si="31">O193*H193</f>
        <v>0</v>
      </c>
      <c r="Q193" s="141">
        <v>0</v>
      </c>
      <c r="R193" s="141">
        <f t="shared" ref="R193:R202" si="32">Q193*H193</f>
        <v>0</v>
      </c>
      <c r="S193" s="141">
        <v>0</v>
      </c>
      <c r="T193" s="142">
        <f t="shared" ref="T193:T202" si="33">S193*H193</f>
        <v>0</v>
      </c>
      <c r="AR193" s="143" t="s">
        <v>134</v>
      </c>
      <c r="AT193" s="143" t="s">
        <v>129</v>
      </c>
      <c r="AU193" s="143" t="s">
        <v>85</v>
      </c>
      <c r="AY193" s="16" t="s">
        <v>127</v>
      </c>
      <c r="BE193" s="144">
        <f t="shared" ref="BE193:BE202" si="34">IF(N193="základní",J193,0)</f>
        <v>0</v>
      </c>
      <c r="BF193" s="144">
        <f t="shared" ref="BF193:BF202" si="35">IF(N193="snížená",J193,0)</f>
        <v>0</v>
      </c>
      <c r="BG193" s="144">
        <f t="shared" ref="BG193:BG202" si="36">IF(N193="zákl. přenesená",J193,0)</f>
        <v>0</v>
      </c>
      <c r="BH193" s="144">
        <f t="shared" ref="BH193:BH202" si="37">IF(N193="sníž. přenesená",J193,0)</f>
        <v>0</v>
      </c>
      <c r="BI193" s="144">
        <f t="shared" ref="BI193:BI202" si="38">IF(N193="nulová",J193,0)</f>
        <v>0</v>
      </c>
      <c r="BJ193" s="16" t="s">
        <v>85</v>
      </c>
      <c r="BK193" s="144">
        <f t="shared" ref="BK193:BK202" si="39">ROUND(I193*H193,2)</f>
        <v>0</v>
      </c>
      <c r="BL193" s="16" t="s">
        <v>134</v>
      </c>
      <c r="BM193" s="143" t="s">
        <v>425</v>
      </c>
    </row>
    <row r="194" spans="2:65" s="1" customFormat="1" ht="21.75" customHeight="1">
      <c r="B194" s="131"/>
      <c r="C194" s="132" t="s">
        <v>348</v>
      </c>
      <c r="D194" s="132" t="s">
        <v>129</v>
      </c>
      <c r="E194" s="133" t="s">
        <v>854</v>
      </c>
      <c r="F194" s="134" t="s">
        <v>855</v>
      </c>
      <c r="G194" s="135" t="s">
        <v>236</v>
      </c>
      <c r="H194" s="136">
        <v>2.4</v>
      </c>
      <c r="I194" s="137"/>
      <c r="J194" s="138">
        <f t="shared" si="30"/>
        <v>0</v>
      </c>
      <c r="K194" s="134" t="s">
        <v>1</v>
      </c>
      <c r="L194" s="31"/>
      <c r="M194" s="139" t="s">
        <v>1</v>
      </c>
      <c r="N194" s="140" t="s">
        <v>42</v>
      </c>
      <c r="P194" s="141">
        <f t="shared" si="31"/>
        <v>0</v>
      </c>
      <c r="Q194" s="141">
        <v>0</v>
      </c>
      <c r="R194" s="141">
        <f t="shared" si="32"/>
        <v>0</v>
      </c>
      <c r="S194" s="141">
        <v>0</v>
      </c>
      <c r="T194" s="142">
        <f t="shared" si="33"/>
        <v>0</v>
      </c>
      <c r="AR194" s="143" t="s">
        <v>134</v>
      </c>
      <c r="AT194" s="143" t="s">
        <v>129</v>
      </c>
      <c r="AU194" s="143" t="s">
        <v>85</v>
      </c>
      <c r="AY194" s="16" t="s">
        <v>127</v>
      </c>
      <c r="BE194" s="144">
        <f t="shared" si="34"/>
        <v>0</v>
      </c>
      <c r="BF194" s="144">
        <f t="shared" si="35"/>
        <v>0</v>
      </c>
      <c r="BG194" s="144">
        <f t="shared" si="36"/>
        <v>0</v>
      </c>
      <c r="BH194" s="144">
        <f t="shared" si="37"/>
        <v>0</v>
      </c>
      <c r="BI194" s="144">
        <f t="shared" si="38"/>
        <v>0</v>
      </c>
      <c r="BJ194" s="16" t="s">
        <v>85</v>
      </c>
      <c r="BK194" s="144">
        <f t="shared" si="39"/>
        <v>0</v>
      </c>
      <c r="BL194" s="16" t="s">
        <v>134</v>
      </c>
      <c r="BM194" s="143" t="s">
        <v>430</v>
      </c>
    </row>
    <row r="195" spans="2:65" s="1" customFormat="1" ht="16.5" customHeight="1">
      <c r="B195" s="131"/>
      <c r="C195" s="132" t="s">
        <v>491</v>
      </c>
      <c r="D195" s="132" t="s">
        <v>129</v>
      </c>
      <c r="E195" s="133" t="s">
        <v>856</v>
      </c>
      <c r="F195" s="134" t="s">
        <v>857</v>
      </c>
      <c r="G195" s="135" t="s">
        <v>236</v>
      </c>
      <c r="H195" s="136">
        <v>2.4</v>
      </c>
      <c r="I195" s="137"/>
      <c r="J195" s="138">
        <f t="shared" si="30"/>
        <v>0</v>
      </c>
      <c r="K195" s="134" t="s">
        <v>1</v>
      </c>
      <c r="L195" s="31"/>
      <c r="M195" s="139" t="s">
        <v>1</v>
      </c>
      <c r="N195" s="140" t="s">
        <v>42</v>
      </c>
      <c r="P195" s="141">
        <f t="shared" si="31"/>
        <v>0</v>
      </c>
      <c r="Q195" s="141">
        <v>0</v>
      </c>
      <c r="R195" s="141">
        <f t="shared" si="32"/>
        <v>0</v>
      </c>
      <c r="S195" s="141">
        <v>0</v>
      </c>
      <c r="T195" s="142">
        <f t="shared" si="33"/>
        <v>0</v>
      </c>
      <c r="AR195" s="143" t="s">
        <v>134</v>
      </c>
      <c r="AT195" s="143" t="s">
        <v>129</v>
      </c>
      <c r="AU195" s="143" t="s">
        <v>85</v>
      </c>
      <c r="AY195" s="16" t="s">
        <v>127</v>
      </c>
      <c r="BE195" s="144">
        <f t="shared" si="34"/>
        <v>0</v>
      </c>
      <c r="BF195" s="144">
        <f t="shared" si="35"/>
        <v>0</v>
      </c>
      <c r="BG195" s="144">
        <f t="shared" si="36"/>
        <v>0</v>
      </c>
      <c r="BH195" s="144">
        <f t="shared" si="37"/>
        <v>0</v>
      </c>
      <c r="BI195" s="144">
        <f t="shared" si="38"/>
        <v>0</v>
      </c>
      <c r="BJ195" s="16" t="s">
        <v>85</v>
      </c>
      <c r="BK195" s="144">
        <f t="shared" si="39"/>
        <v>0</v>
      </c>
      <c r="BL195" s="16" t="s">
        <v>134</v>
      </c>
      <c r="BM195" s="143" t="s">
        <v>433</v>
      </c>
    </row>
    <row r="196" spans="2:65" s="1" customFormat="1" ht="16.5" customHeight="1">
      <c r="B196" s="131"/>
      <c r="C196" s="132" t="s">
        <v>352</v>
      </c>
      <c r="D196" s="132" t="s">
        <v>129</v>
      </c>
      <c r="E196" s="133" t="s">
        <v>858</v>
      </c>
      <c r="F196" s="134" t="s">
        <v>859</v>
      </c>
      <c r="G196" s="135" t="s">
        <v>455</v>
      </c>
      <c r="H196" s="136">
        <v>150</v>
      </c>
      <c r="I196" s="137"/>
      <c r="J196" s="138">
        <f t="shared" si="30"/>
        <v>0</v>
      </c>
      <c r="K196" s="134" t="s">
        <v>1</v>
      </c>
      <c r="L196" s="31"/>
      <c r="M196" s="139" t="s">
        <v>1</v>
      </c>
      <c r="N196" s="140" t="s">
        <v>42</v>
      </c>
      <c r="P196" s="141">
        <f t="shared" si="31"/>
        <v>0</v>
      </c>
      <c r="Q196" s="141">
        <v>0</v>
      </c>
      <c r="R196" s="141">
        <f t="shared" si="32"/>
        <v>0</v>
      </c>
      <c r="S196" s="141">
        <v>0</v>
      </c>
      <c r="T196" s="142">
        <f t="shared" si="33"/>
        <v>0</v>
      </c>
      <c r="AR196" s="143" t="s">
        <v>134</v>
      </c>
      <c r="AT196" s="143" t="s">
        <v>129</v>
      </c>
      <c r="AU196" s="143" t="s">
        <v>85</v>
      </c>
      <c r="AY196" s="16" t="s">
        <v>127</v>
      </c>
      <c r="BE196" s="144">
        <f t="shared" si="34"/>
        <v>0</v>
      </c>
      <c r="BF196" s="144">
        <f t="shared" si="35"/>
        <v>0</v>
      </c>
      <c r="BG196" s="144">
        <f t="shared" si="36"/>
        <v>0</v>
      </c>
      <c r="BH196" s="144">
        <f t="shared" si="37"/>
        <v>0</v>
      </c>
      <c r="BI196" s="144">
        <f t="shared" si="38"/>
        <v>0</v>
      </c>
      <c r="BJ196" s="16" t="s">
        <v>85</v>
      </c>
      <c r="BK196" s="144">
        <f t="shared" si="39"/>
        <v>0</v>
      </c>
      <c r="BL196" s="16" t="s">
        <v>134</v>
      </c>
      <c r="BM196" s="143" t="s">
        <v>437</v>
      </c>
    </row>
    <row r="197" spans="2:65" s="1" customFormat="1" ht="21.75" customHeight="1">
      <c r="B197" s="131"/>
      <c r="C197" s="132" t="s">
        <v>502</v>
      </c>
      <c r="D197" s="132" t="s">
        <v>129</v>
      </c>
      <c r="E197" s="133" t="s">
        <v>860</v>
      </c>
      <c r="F197" s="134" t="s">
        <v>861</v>
      </c>
      <c r="G197" s="135" t="s">
        <v>455</v>
      </c>
      <c r="H197" s="136">
        <v>150</v>
      </c>
      <c r="I197" s="137"/>
      <c r="J197" s="138">
        <f t="shared" si="30"/>
        <v>0</v>
      </c>
      <c r="K197" s="134" t="s">
        <v>1</v>
      </c>
      <c r="L197" s="31"/>
      <c r="M197" s="139" t="s">
        <v>1</v>
      </c>
      <c r="N197" s="140" t="s">
        <v>42</v>
      </c>
      <c r="P197" s="141">
        <f t="shared" si="31"/>
        <v>0</v>
      </c>
      <c r="Q197" s="141">
        <v>0</v>
      </c>
      <c r="R197" s="141">
        <f t="shared" si="32"/>
        <v>0</v>
      </c>
      <c r="S197" s="141">
        <v>0</v>
      </c>
      <c r="T197" s="142">
        <f t="shared" si="33"/>
        <v>0</v>
      </c>
      <c r="AR197" s="143" t="s">
        <v>134</v>
      </c>
      <c r="AT197" s="143" t="s">
        <v>129</v>
      </c>
      <c r="AU197" s="143" t="s">
        <v>85</v>
      </c>
      <c r="AY197" s="16" t="s">
        <v>127</v>
      </c>
      <c r="BE197" s="144">
        <f t="shared" si="34"/>
        <v>0</v>
      </c>
      <c r="BF197" s="144">
        <f t="shared" si="35"/>
        <v>0</v>
      </c>
      <c r="BG197" s="144">
        <f t="shared" si="36"/>
        <v>0</v>
      </c>
      <c r="BH197" s="144">
        <f t="shared" si="37"/>
        <v>0</v>
      </c>
      <c r="BI197" s="144">
        <f t="shared" si="38"/>
        <v>0</v>
      </c>
      <c r="BJ197" s="16" t="s">
        <v>85</v>
      </c>
      <c r="BK197" s="144">
        <f t="shared" si="39"/>
        <v>0</v>
      </c>
      <c r="BL197" s="16" t="s">
        <v>134</v>
      </c>
      <c r="BM197" s="143" t="s">
        <v>441</v>
      </c>
    </row>
    <row r="198" spans="2:65" s="1" customFormat="1" ht="16.5" customHeight="1">
      <c r="B198" s="131"/>
      <c r="C198" s="132" t="s">
        <v>356</v>
      </c>
      <c r="D198" s="132" t="s">
        <v>129</v>
      </c>
      <c r="E198" s="133" t="s">
        <v>862</v>
      </c>
      <c r="F198" s="134" t="s">
        <v>863</v>
      </c>
      <c r="G198" s="135" t="s">
        <v>455</v>
      </c>
      <c r="H198" s="136">
        <v>150</v>
      </c>
      <c r="I198" s="137"/>
      <c r="J198" s="138">
        <f t="shared" si="30"/>
        <v>0</v>
      </c>
      <c r="K198" s="134" t="s">
        <v>1</v>
      </c>
      <c r="L198" s="31"/>
      <c r="M198" s="139" t="s">
        <v>1</v>
      </c>
      <c r="N198" s="140" t="s">
        <v>42</v>
      </c>
      <c r="P198" s="141">
        <f t="shared" si="31"/>
        <v>0</v>
      </c>
      <c r="Q198" s="141">
        <v>0</v>
      </c>
      <c r="R198" s="141">
        <f t="shared" si="32"/>
        <v>0</v>
      </c>
      <c r="S198" s="141">
        <v>0</v>
      </c>
      <c r="T198" s="142">
        <f t="shared" si="33"/>
        <v>0</v>
      </c>
      <c r="AR198" s="143" t="s">
        <v>134</v>
      </c>
      <c r="AT198" s="143" t="s">
        <v>129</v>
      </c>
      <c r="AU198" s="143" t="s">
        <v>85</v>
      </c>
      <c r="AY198" s="16" t="s">
        <v>127</v>
      </c>
      <c r="BE198" s="144">
        <f t="shared" si="34"/>
        <v>0</v>
      </c>
      <c r="BF198" s="144">
        <f t="shared" si="35"/>
        <v>0</v>
      </c>
      <c r="BG198" s="144">
        <f t="shared" si="36"/>
        <v>0</v>
      </c>
      <c r="BH198" s="144">
        <f t="shared" si="37"/>
        <v>0</v>
      </c>
      <c r="BI198" s="144">
        <f t="shared" si="38"/>
        <v>0</v>
      </c>
      <c r="BJ198" s="16" t="s">
        <v>85</v>
      </c>
      <c r="BK198" s="144">
        <f t="shared" si="39"/>
        <v>0</v>
      </c>
      <c r="BL198" s="16" t="s">
        <v>134</v>
      </c>
      <c r="BM198" s="143" t="s">
        <v>445</v>
      </c>
    </row>
    <row r="199" spans="2:65" s="1" customFormat="1" ht="16.5" customHeight="1">
      <c r="B199" s="131"/>
      <c r="C199" s="132" t="s">
        <v>513</v>
      </c>
      <c r="D199" s="132" t="s">
        <v>129</v>
      </c>
      <c r="E199" s="133" t="s">
        <v>864</v>
      </c>
      <c r="F199" s="134" t="s">
        <v>865</v>
      </c>
      <c r="G199" s="135" t="s">
        <v>455</v>
      </c>
      <c r="H199" s="136">
        <v>150</v>
      </c>
      <c r="I199" s="137"/>
      <c r="J199" s="138">
        <f t="shared" si="30"/>
        <v>0</v>
      </c>
      <c r="K199" s="134" t="s">
        <v>1</v>
      </c>
      <c r="L199" s="31"/>
      <c r="M199" s="139" t="s">
        <v>1</v>
      </c>
      <c r="N199" s="140" t="s">
        <v>42</v>
      </c>
      <c r="P199" s="141">
        <f t="shared" si="31"/>
        <v>0</v>
      </c>
      <c r="Q199" s="141">
        <v>0</v>
      </c>
      <c r="R199" s="141">
        <f t="shared" si="32"/>
        <v>0</v>
      </c>
      <c r="S199" s="141">
        <v>0</v>
      </c>
      <c r="T199" s="142">
        <f t="shared" si="33"/>
        <v>0</v>
      </c>
      <c r="AR199" s="143" t="s">
        <v>134</v>
      </c>
      <c r="AT199" s="143" t="s">
        <v>129</v>
      </c>
      <c r="AU199" s="143" t="s">
        <v>85</v>
      </c>
      <c r="AY199" s="16" t="s">
        <v>127</v>
      </c>
      <c r="BE199" s="144">
        <f t="shared" si="34"/>
        <v>0</v>
      </c>
      <c r="BF199" s="144">
        <f t="shared" si="35"/>
        <v>0</v>
      </c>
      <c r="BG199" s="144">
        <f t="shared" si="36"/>
        <v>0</v>
      </c>
      <c r="BH199" s="144">
        <f t="shared" si="37"/>
        <v>0</v>
      </c>
      <c r="BI199" s="144">
        <f t="shared" si="38"/>
        <v>0</v>
      </c>
      <c r="BJ199" s="16" t="s">
        <v>85</v>
      </c>
      <c r="BK199" s="144">
        <f t="shared" si="39"/>
        <v>0</v>
      </c>
      <c r="BL199" s="16" t="s">
        <v>134</v>
      </c>
      <c r="BM199" s="143" t="s">
        <v>448</v>
      </c>
    </row>
    <row r="200" spans="2:65" s="1" customFormat="1" ht="16.5" customHeight="1">
      <c r="B200" s="131"/>
      <c r="C200" s="132" t="s">
        <v>364</v>
      </c>
      <c r="D200" s="132" t="s">
        <v>129</v>
      </c>
      <c r="E200" s="133" t="s">
        <v>856</v>
      </c>
      <c r="F200" s="134" t="s">
        <v>857</v>
      </c>
      <c r="G200" s="135" t="s">
        <v>236</v>
      </c>
      <c r="H200" s="136">
        <v>10.5</v>
      </c>
      <c r="I200" s="137"/>
      <c r="J200" s="138">
        <f t="shared" si="30"/>
        <v>0</v>
      </c>
      <c r="K200" s="134" t="s">
        <v>1</v>
      </c>
      <c r="L200" s="31"/>
      <c r="M200" s="139" t="s">
        <v>1</v>
      </c>
      <c r="N200" s="140" t="s">
        <v>42</v>
      </c>
      <c r="P200" s="141">
        <f t="shared" si="31"/>
        <v>0</v>
      </c>
      <c r="Q200" s="141">
        <v>0</v>
      </c>
      <c r="R200" s="141">
        <f t="shared" si="32"/>
        <v>0</v>
      </c>
      <c r="S200" s="141">
        <v>0</v>
      </c>
      <c r="T200" s="142">
        <f t="shared" si="33"/>
        <v>0</v>
      </c>
      <c r="AR200" s="143" t="s">
        <v>134</v>
      </c>
      <c r="AT200" s="143" t="s">
        <v>129</v>
      </c>
      <c r="AU200" s="143" t="s">
        <v>85</v>
      </c>
      <c r="AY200" s="16" t="s">
        <v>127</v>
      </c>
      <c r="BE200" s="144">
        <f t="shared" si="34"/>
        <v>0</v>
      </c>
      <c r="BF200" s="144">
        <f t="shared" si="35"/>
        <v>0</v>
      </c>
      <c r="BG200" s="144">
        <f t="shared" si="36"/>
        <v>0</v>
      </c>
      <c r="BH200" s="144">
        <f t="shared" si="37"/>
        <v>0</v>
      </c>
      <c r="BI200" s="144">
        <f t="shared" si="38"/>
        <v>0</v>
      </c>
      <c r="BJ200" s="16" t="s">
        <v>85</v>
      </c>
      <c r="BK200" s="144">
        <f t="shared" si="39"/>
        <v>0</v>
      </c>
      <c r="BL200" s="16" t="s">
        <v>134</v>
      </c>
      <c r="BM200" s="143" t="s">
        <v>452</v>
      </c>
    </row>
    <row r="201" spans="2:65" s="1" customFormat="1" ht="16.5" customHeight="1">
      <c r="B201" s="131"/>
      <c r="C201" s="132" t="s">
        <v>528</v>
      </c>
      <c r="D201" s="132" t="s">
        <v>129</v>
      </c>
      <c r="E201" s="133" t="s">
        <v>866</v>
      </c>
      <c r="F201" s="134" t="s">
        <v>867</v>
      </c>
      <c r="G201" s="135" t="s">
        <v>132</v>
      </c>
      <c r="H201" s="136">
        <v>52.5</v>
      </c>
      <c r="I201" s="137"/>
      <c r="J201" s="138">
        <f t="shared" si="30"/>
        <v>0</v>
      </c>
      <c r="K201" s="134" t="s">
        <v>1</v>
      </c>
      <c r="L201" s="31"/>
      <c r="M201" s="139" t="s">
        <v>1</v>
      </c>
      <c r="N201" s="140" t="s">
        <v>42</v>
      </c>
      <c r="P201" s="141">
        <f t="shared" si="31"/>
        <v>0</v>
      </c>
      <c r="Q201" s="141">
        <v>0</v>
      </c>
      <c r="R201" s="141">
        <f t="shared" si="32"/>
        <v>0</v>
      </c>
      <c r="S201" s="141">
        <v>0</v>
      </c>
      <c r="T201" s="142">
        <f t="shared" si="33"/>
        <v>0</v>
      </c>
      <c r="AR201" s="143" t="s">
        <v>134</v>
      </c>
      <c r="AT201" s="143" t="s">
        <v>129</v>
      </c>
      <c r="AU201" s="143" t="s">
        <v>85</v>
      </c>
      <c r="AY201" s="16" t="s">
        <v>127</v>
      </c>
      <c r="BE201" s="144">
        <f t="shared" si="34"/>
        <v>0</v>
      </c>
      <c r="BF201" s="144">
        <f t="shared" si="35"/>
        <v>0</v>
      </c>
      <c r="BG201" s="144">
        <f t="shared" si="36"/>
        <v>0</v>
      </c>
      <c r="BH201" s="144">
        <f t="shared" si="37"/>
        <v>0</v>
      </c>
      <c r="BI201" s="144">
        <f t="shared" si="38"/>
        <v>0</v>
      </c>
      <c r="BJ201" s="16" t="s">
        <v>85</v>
      </c>
      <c r="BK201" s="144">
        <f t="shared" si="39"/>
        <v>0</v>
      </c>
      <c r="BL201" s="16" t="s">
        <v>134</v>
      </c>
      <c r="BM201" s="143" t="s">
        <v>456</v>
      </c>
    </row>
    <row r="202" spans="2:65" s="1" customFormat="1" ht="16.5" customHeight="1">
      <c r="B202" s="131"/>
      <c r="C202" s="132" t="s">
        <v>368</v>
      </c>
      <c r="D202" s="132" t="s">
        <v>129</v>
      </c>
      <c r="E202" s="133" t="s">
        <v>868</v>
      </c>
      <c r="F202" s="134" t="s">
        <v>869</v>
      </c>
      <c r="G202" s="135" t="s">
        <v>756</v>
      </c>
      <c r="H202" s="187"/>
      <c r="I202" s="137"/>
      <c r="J202" s="138">
        <f t="shared" si="30"/>
        <v>0</v>
      </c>
      <c r="K202" s="134" t="s">
        <v>1</v>
      </c>
      <c r="L202" s="31"/>
      <c r="M202" s="139" t="s">
        <v>1</v>
      </c>
      <c r="N202" s="140" t="s">
        <v>42</v>
      </c>
      <c r="P202" s="141">
        <f t="shared" si="31"/>
        <v>0</v>
      </c>
      <c r="Q202" s="141">
        <v>0</v>
      </c>
      <c r="R202" s="141">
        <f t="shared" si="32"/>
        <v>0</v>
      </c>
      <c r="S202" s="141">
        <v>0</v>
      </c>
      <c r="T202" s="142">
        <f t="shared" si="33"/>
        <v>0</v>
      </c>
      <c r="AR202" s="143" t="s">
        <v>134</v>
      </c>
      <c r="AT202" s="143" t="s">
        <v>129</v>
      </c>
      <c r="AU202" s="143" t="s">
        <v>85</v>
      </c>
      <c r="AY202" s="16" t="s">
        <v>127</v>
      </c>
      <c r="BE202" s="144">
        <f t="shared" si="34"/>
        <v>0</v>
      </c>
      <c r="BF202" s="144">
        <f t="shared" si="35"/>
        <v>0</v>
      </c>
      <c r="BG202" s="144">
        <f t="shared" si="36"/>
        <v>0</v>
      </c>
      <c r="BH202" s="144">
        <f t="shared" si="37"/>
        <v>0</v>
      </c>
      <c r="BI202" s="144">
        <f t="shared" si="38"/>
        <v>0</v>
      </c>
      <c r="BJ202" s="16" t="s">
        <v>85</v>
      </c>
      <c r="BK202" s="144">
        <f t="shared" si="39"/>
        <v>0</v>
      </c>
      <c r="BL202" s="16" t="s">
        <v>134</v>
      </c>
      <c r="BM202" s="143" t="s">
        <v>870</v>
      </c>
    </row>
    <row r="203" spans="2:65" s="11" customFormat="1" ht="25.9" customHeight="1">
      <c r="B203" s="119"/>
      <c r="D203" s="120" t="s">
        <v>76</v>
      </c>
      <c r="E203" s="121" t="s">
        <v>871</v>
      </c>
      <c r="F203" s="121" t="s">
        <v>872</v>
      </c>
      <c r="I203" s="122"/>
      <c r="J203" s="123">
        <f>BK203</f>
        <v>0</v>
      </c>
      <c r="L203" s="119"/>
      <c r="M203" s="124"/>
      <c r="P203" s="125">
        <f>SUM(P204:P206)</f>
        <v>0</v>
      </c>
      <c r="R203" s="125">
        <f>SUM(R204:R206)</f>
        <v>0</v>
      </c>
      <c r="T203" s="126">
        <f>SUM(T204:T206)</f>
        <v>0</v>
      </c>
      <c r="AR203" s="120" t="s">
        <v>85</v>
      </c>
      <c r="AT203" s="127" t="s">
        <v>76</v>
      </c>
      <c r="AU203" s="127" t="s">
        <v>77</v>
      </c>
      <c r="AY203" s="120" t="s">
        <v>127</v>
      </c>
      <c r="BK203" s="128">
        <f>SUM(BK204:BK206)</f>
        <v>0</v>
      </c>
    </row>
    <row r="204" spans="2:65" s="1" customFormat="1" ht="16.5" customHeight="1">
      <c r="B204" s="131"/>
      <c r="C204" s="132" t="s">
        <v>542</v>
      </c>
      <c r="D204" s="132" t="s">
        <v>129</v>
      </c>
      <c r="E204" s="133" t="s">
        <v>873</v>
      </c>
      <c r="F204" s="134" t="s">
        <v>874</v>
      </c>
      <c r="G204" s="135" t="s">
        <v>628</v>
      </c>
      <c r="H204" s="136">
        <v>9</v>
      </c>
      <c r="I204" s="137"/>
      <c r="J204" s="138">
        <f>ROUND(I204*H204,2)</f>
        <v>0</v>
      </c>
      <c r="K204" s="134" t="s">
        <v>1</v>
      </c>
      <c r="L204" s="31"/>
      <c r="M204" s="139" t="s">
        <v>1</v>
      </c>
      <c r="N204" s="140" t="s">
        <v>42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134</v>
      </c>
      <c r="AT204" s="143" t="s">
        <v>129</v>
      </c>
      <c r="AU204" s="143" t="s">
        <v>85</v>
      </c>
      <c r="AY204" s="16" t="s">
        <v>127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6" t="s">
        <v>85</v>
      </c>
      <c r="BK204" s="144">
        <f>ROUND(I204*H204,2)</f>
        <v>0</v>
      </c>
      <c r="BL204" s="16" t="s">
        <v>134</v>
      </c>
      <c r="BM204" s="143" t="s">
        <v>462</v>
      </c>
    </row>
    <row r="205" spans="2:65" s="1" customFormat="1" ht="21.75" customHeight="1">
      <c r="B205" s="131"/>
      <c r="C205" s="132" t="s">
        <v>374</v>
      </c>
      <c r="D205" s="132" t="s">
        <v>129</v>
      </c>
      <c r="E205" s="133" t="s">
        <v>875</v>
      </c>
      <c r="F205" s="134" t="s">
        <v>876</v>
      </c>
      <c r="G205" s="135" t="s">
        <v>628</v>
      </c>
      <c r="H205" s="136">
        <v>3</v>
      </c>
      <c r="I205" s="137"/>
      <c r="J205" s="138">
        <f>ROUND(I205*H205,2)</f>
        <v>0</v>
      </c>
      <c r="K205" s="134" t="s">
        <v>1</v>
      </c>
      <c r="L205" s="31"/>
      <c r="M205" s="139" t="s">
        <v>1</v>
      </c>
      <c r="N205" s="140" t="s">
        <v>42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134</v>
      </c>
      <c r="AT205" s="143" t="s">
        <v>129</v>
      </c>
      <c r="AU205" s="143" t="s">
        <v>85</v>
      </c>
      <c r="AY205" s="16" t="s">
        <v>127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85</v>
      </c>
      <c r="BK205" s="144">
        <f>ROUND(I205*H205,2)</f>
        <v>0</v>
      </c>
      <c r="BL205" s="16" t="s">
        <v>134</v>
      </c>
      <c r="BM205" s="143" t="s">
        <v>467</v>
      </c>
    </row>
    <row r="206" spans="2:65" s="1" customFormat="1" ht="16.5" customHeight="1">
      <c r="B206" s="131"/>
      <c r="C206" s="132" t="s">
        <v>551</v>
      </c>
      <c r="D206" s="132" t="s">
        <v>129</v>
      </c>
      <c r="E206" s="133" t="s">
        <v>877</v>
      </c>
      <c r="F206" s="134" t="s">
        <v>878</v>
      </c>
      <c r="G206" s="135" t="s">
        <v>879</v>
      </c>
      <c r="H206" s="136">
        <v>24</v>
      </c>
      <c r="I206" s="137"/>
      <c r="J206" s="138">
        <f>ROUND(I206*H206,2)</f>
        <v>0</v>
      </c>
      <c r="K206" s="134" t="s">
        <v>1</v>
      </c>
      <c r="L206" s="31"/>
      <c r="M206" s="139" t="s">
        <v>1</v>
      </c>
      <c r="N206" s="140" t="s">
        <v>42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134</v>
      </c>
      <c r="AT206" s="143" t="s">
        <v>129</v>
      </c>
      <c r="AU206" s="143" t="s">
        <v>85</v>
      </c>
      <c r="AY206" s="16" t="s">
        <v>127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85</v>
      </c>
      <c r="BK206" s="144">
        <f>ROUND(I206*H206,2)</f>
        <v>0</v>
      </c>
      <c r="BL206" s="16" t="s">
        <v>134</v>
      </c>
      <c r="BM206" s="143" t="s">
        <v>471</v>
      </c>
    </row>
    <row r="207" spans="2:65" s="11" customFormat="1" ht="25.9" customHeight="1">
      <c r="B207" s="119"/>
      <c r="D207" s="120" t="s">
        <v>76</v>
      </c>
      <c r="E207" s="121" t="s">
        <v>880</v>
      </c>
      <c r="F207" s="121" t="s">
        <v>881</v>
      </c>
      <c r="I207" s="122"/>
      <c r="J207" s="123">
        <f>BK207</f>
        <v>0</v>
      </c>
      <c r="L207" s="119"/>
      <c r="M207" s="124"/>
      <c r="P207" s="125">
        <f>P208</f>
        <v>0</v>
      </c>
      <c r="R207" s="125">
        <f>R208</f>
        <v>0</v>
      </c>
      <c r="T207" s="126">
        <f>T208</f>
        <v>0</v>
      </c>
      <c r="AR207" s="120" t="s">
        <v>134</v>
      </c>
      <c r="AT207" s="127" t="s">
        <v>76</v>
      </c>
      <c r="AU207" s="127" t="s">
        <v>77</v>
      </c>
      <c r="AY207" s="120" t="s">
        <v>127</v>
      </c>
      <c r="BK207" s="128">
        <f>BK208</f>
        <v>0</v>
      </c>
    </row>
    <row r="208" spans="2:65" s="1" customFormat="1" ht="21.75" customHeight="1">
      <c r="B208" s="131"/>
      <c r="C208" s="132" t="s">
        <v>378</v>
      </c>
      <c r="D208" s="132" t="s">
        <v>129</v>
      </c>
      <c r="E208" s="133" t="s">
        <v>882</v>
      </c>
      <c r="F208" s="134" t="s">
        <v>883</v>
      </c>
      <c r="G208" s="135" t="s">
        <v>879</v>
      </c>
      <c r="H208" s="136">
        <v>8</v>
      </c>
      <c r="I208" s="137"/>
      <c r="J208" s="138">
        <f>ROUND(I208*H208,2)</f>
        <v>0</v>
      </c>
      <c r="K208" s="134" t="s">
        <v>133</v>
      </c>
      <c r="L208" s="31"/>
      <c r="M208" s="139" t="s">
        <v>1</v>
      </c>
      <c r="N208" s="140" t="s">
        <v>42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884</v>
      </c>
      <c r="AT208" s="143" t="s">
        <v>129</v>
      </c>
      <c r="AU208" s="143" t="s">
        <v>85</v>
      </c>
      <c r="AY208" s="16" t="s">
        <v>127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6" t="s">
        <v>85</v>
      </c>
      <c r="BK208" s="144">
        <f>ROUND(I208*H208,2)</f>
        <v>0</v>
      </c>
      <c r="BL208" s="16" t="s">
        <v>884</v>
      </c>
      <c r="BM208" s="143" t="s">
        <v>885</v>
      </c>
    </row>
    <row r="209" spans="2:65" s="11" customFormat="1" ht="25.9" customHeight="1">
      <c r="B209" s="119"/>
      <c r="D209" s="120" t="s">
        <v>76</v>
      </c>
      <c r="E209" s="121" t="s">
        <v>97</v>
      </c>
      <c r="F209" s="121" t="s">
        <v>886</v>
      </c>
      <c r="I209" s="122"/>
      <c r="J209" s="123">
        <f>BK209</f>
        <v>0</v>
      </c>
      <c r="L209" s="119"/>
      <c r="M209" s="124"/>
      <c r="P209" s="125">
        <f>P210</f>
        <v>0</v>
      </c>
      <c r="R209" s="125">
        <f>R210</f>
        <v>0</v>
      </c>
      <c r="T209" s="126">
        <f>T210</f>
        <v>0</v>
      </c>
      <c r="AR209" s="120" t="s">
        <v>150</v>
      </c>
      <c r="AT209" s="127" t="s">
        <v>76</v>
      </c>
      <c r="AU209" s="127" t="s">
        <v>77</v>
      </c>
      <c r="AY209" s="120" t="s">
        <v>127</v>
      </c>
      <c r="BK209" s="128">
        <f>BK210</f>
        <v>0</v>
      </c>
    </row>
    <row r="210" spans="2:65" s="11" customFormat="1" ht="22.9" customHeight="1">
      <c r="B210" s="119"/>
      <c r="D210" s="120" t="s">
        <v>76</v>
      </c>
      <c r="E210" s="129" t="s">
        <v>887</v>
      </c>
      <c r="F210" s="129" t="s">
        <v>888</v>
      </c>
      <c r="I210" s="122"/>
      <c r="J210" s="130">
        <f>BK210</f>
        <v>0</v>
      </c>
      <c r="L210" s="119"/>
      <c r="M210" s="124"/>
      <c r="P210" s="125">
        <f>SUM(P211:P212)</f>
        <v>0</v>
      </c>
      <c r="R210" s="125">
        <f>SUM(R211:R212)</f>
        <v>0</v>
      </c>
      <c r="T210" s="126">
        <f>SUM(T211:T212)</f>
        <v>0</v>
      </c>
      <c r="AR210" s="120" t="s">
        <v>150</v>
      </c>
      <c r="AT210" s="127" t="s">
        <v>76</v>
      </c>
      <c r="AU210" s="127" t="s">
        <v>85</v>
      </c>
      <c r="AY210" s="120" t="s">
        <v>127</v>
      </c>
      <c r="BK210" s="128">
        <f>SUM(BK211:BK212)</f>
        <v>0</v>
      </c>
    </row>
    <row r="211" spans="2:65" s="1" customFormat="1" ht="16.5" customHeight="1">
      <c r="B211" s="131"/>
      <c r="C211" s="132" t="s">
        <v>558</v>
      </c>
      <c r="D211" s="132" t="s">
        <v>129</v>
      </c>
      <c r="E211" s="133" t="s">
        <v>889</v>
      </c>
      <c r="F211" s="134" t="s">
        <v>890</v>
      </c>
      <c r="G211" s="135" t="s">
        <v>891</v>
      </c>
      <c r="H211" s="136">
        <v>1</v>
      </c>
      <c r="I211" s="137"/>
      <c r="J211" s="138">
        <f>ROUND(I211*H211,2)</f>
        <v>0</v>
      </c>
      <c r="K211" s="134" t="s">
        <v>133</v>
      </c>
      <c r="L211" s="31"/>
      <c r="M211" s="139" t="s">
        <v>1</v>
      </c>
      <c r="N211" s="140" t="s">
        <v>42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892</v>
      </c>
      <c r="AT211" s="143" t="s">
        <v>129</v>
      </c>
      <c r="AU211" s="143" t="s">
        <v>87</v>
      </c>
      <c r="AY211" s="16" t="s">
        <v>127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85</v>
      </c>
      <c r="BK211" s="144">
        <f>ROUND(I211*H211,2)</f>
        <v>0</v>
      </c>
      <c r="BL211" s="16" t="s">
        <v>892</v>
      </c>
      <c r="BM211" s="143" t="s">
        <v>893</v>
      </c>
    </row>
    <row r="212" spans="2:65" s="1" customFormat="1" ht="16.5" customHeight="1">
      <c r="B212" s="131"/>
      <c r="C212" s="132" t="s">
        <v>382</v>
      </c>
      <c r="D212" s="132" t="s">
        <v>129</v>
      </c>
      <c r="E212" s="133" t="s">
        <v>894</v>
      </c>
      <c r="F212" s="134" t="s">
        <v>895</v>
      </c>
      <c r="G212" s="135" t="s">
        <v>891</v>
      </c>
      <c r="H212" s="136">
        <v>1</v>
      </c>
      <c r="I212" s="137"/>
      <c r="J212" s="138">
        <f>ROUND(I212*H212,2)</f>
        <v>0</v>
      </c>
      <c r="K212" s="134" t="s">
        <v>133</v>
      </c>
      <c r="L212" s="31"/>
      <c r="M212" s="182" t="s">
        <v>1</v>
      </c>
      <c r="N212" s="183" t="s">
        <v>42</v>
      </c>
      <c r="O212" s="184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AR212" s="143" t="s">
        <v>892</v>
      </c>
      <c r="AT212" s="143" t="s">
        <v>129</v>
      </c>
      <c r="AU212" s="143" t="s">
        <v>87</v>
      </c>
      <c r="AY212" s="16" t="s">
        <v>127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6" t="s">
        <v>85</v>
      </c>
      <c r="BK212" s="144">
        <f>ROUND(I212*H212,2)</f>
        <v>0</v>
      </c>
      <c r="BL212" s="16" t="s">
        <v>892</v>
      </c>
      <c r="BM212" s="143" t="s">
        <v>896</v>
      </c>
    </row>
    <row r="213" spans="2:65" s="1" customFormat="1" ht="6.95" customHeight="1">
      <c r="B213" s="43"/>
      <c r="C213" s="44"/>
      <c r="D213" s="44"/>
      <c r="E213" s="44"/>
      <c r="F213" s="44"/>
      <c r="G213" s="44"/>
      <c r="H213" s="44"/>
      <c r="I213" s="44"/>
      <c r="J213" s="44"/>
      <c r="K213" s="44"/>
      <c r="L213" s="31"/>
    </row>
  </sheetData>
  <autoFilter ref="C124:K212" xr:uid="{00000000-0009-0000-0000-000004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1"/>
  <sheetViews>
    <sheetView showGridLines="0" topLeftCell="A117" workbookViewId="0">
      <selection activeCell="E132" sqref="E1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6" t="s">
        <v>100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101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8" t="str">
        <f>'Rekapitulace stavby'!K6</f>
        <v>Mariánské Lázně, Nemocnice - parkoviště_město</v>
      </c>
      <c r="F7" s="229"/>
      <c r="G7" s="229"/>
      <c r="H7" s="229"/>
      <c r="L7" s="19"/>
    </row>
    <row r="8" spans="2:46" s="1" customFormat="1" ht="12" customHeight="1">
      <c r="B8" s="31"/>
      <c r="D8" s="26" t="s">
        <v>102</v>
      </c>
      <c r="L8" s="31"/>
    </row>
    <row r="9" spans="2:46" s="1" customFormat="1" ht="16.5" customHeight="1">
      <c r="B9" s="31"/>
      <c r="E9" s="211" t="s">
        <v>897</v>
      </c>
      <c r="F9" s="227"/>
      <c r="G9" s="227"/>
      <c r="H9" s="22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14. 8. 2024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00"/>
      <c r="G18" s="200"/>
      <c r="H18" s="200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04" t="s">
        <v>1</v>
      </c>
      <c r="F27" s="204"/>
      <c r="G27" s="204"/>
      <c r="H27" s="20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ROUND((SUM(BE121:BE140)),  2)</f>
        <v>0</v>
      </c>
      <c r="I33" s="91">
        <v>0.21</v>
      </c>
      <c r="J33" s="90">
        <f>ROUND(((SUM(BE121:BE140))*I33),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ROUND((SUM(BF121:BF140)),  2)</f>
        <v>0</v>
      </c>
      <c r="I34" s="91">
        <v>0.12</v>
      </c>
      <c r="J34" s="90">
        <f>ROUND(((SUM(BF121:BF140))*I34),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ROUND((SUM(BG121:BG140)),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ROUND((SUM(BH121:BH140)),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ROUND((SUM(BI121:BI140)),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8" t="str">
        <f>E7</f>
        <v>Mariánské Lázně, Nemocnice - parkoviště_město</v>
      </c>
      <c r="F85" s="229"/>
      <c r="G85" s="229"/>
      <c r="H85" s="229"/>
      <c r="L85" s="31"/>
    </row>
    <row r="86" spans="2:47" s="1" customFormat="1" ht="12" customHeight="1">
      <c r="B86" s="31"/>
      <c r="C86" s="26" t="s">
        <v>102</v>
      </c>
      <c r="L86" s="31"/>
    </row>
    <row r="87" spans="2:47" s="1" customFormat="1" ht="16.5" customHeight="1">
      <c r="B87" s="31"/>
      <c r="E87" s="211" t="str">
        <f>E9</f>
        <v>VRN - Vedlejší rozpočtové a ostatní náklady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Mariánské Lázně</v>
      </c>
      <c r="I89" s="26" t="s">
        <v>22</v>
      </c>
      <c r="J89" s="51" t="str">
        <f>IF(J12="","",J12)</f>
        <v>14. 8. 2024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Město Mariánské Lázně</v>
      </c>
      <c r="I91" s="26" t="s">
        <v>31</v>
      </c>
      <c r="J91" s="29" t="str">
        <f>E21</f>
        <v>UNIART - projektová kancelář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J121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717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898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899</v>
      </c>
      <c r="E99" s="109"/>
      <c r="F99" s="109"/>
      <c r="G99" s="109"/>
      <c r="H99" s="109"/>
      <c r="I99" s="109"/>
      <c r="J99" s="110">
        <f>J129</f>
        <v>0</v>
      </c>
      <c r="L99" s="107"/>
    </row>
    <row r="100" spans="2:12" s="9" customFormat="1" ht="19.899999999999999" customHeight="1">
      <c r="B100" s="107"/>
      <c r="D100" s="108" t="s">
        <v>718</v>
      </c>
      <c r="E100" s="109"/>
      <c r="F100" s="109"/>
      <c r="G100" s="109"/>
      <c r="H100" s="109"/>
      <c r="I100" s="109"/>
      <c r="J100" s="110">
        <f>J135</f>
        <v>0</v>
      </c>
      <c r="L100" s="107"/>
    </row>
    <row r="101" spans="2:12" s="9" customFormat="1" ht="19.899999999999999" customHeight="1">
      <c r="B101" s="107"/>
      <c r="D101" s="108" t="s">
        <v>900</v>
      </c>
      <c r="E101" s="109"/>
      <c r="F101" s="109"/>
      <c r="G101" s="109"/>
      <c r="H101" s="109"/>
      <c r="I101" s="109"/>
      <c r="J101" s="110">
        <f>J139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112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28" t="str">
        <f>E7</f>
        <v>Mariánské Lázně, Nemocnice - parkoviště_město</v>
      </c>
      <c r="F111" s="229"/>
      <c r="G111" s="229"/>
      <c r="H111" s="229"/>
      <c r="L111" s="31"/>
    </row>
    <row r="112" spans="2:12" s="1" customFormat="1" ht="12" customHeight="1">
      <c r="B112" s="31"/>
      <c r="C112" s="26" t="s">
        <v>102</v>
      </c>
      <c r="L112" s="31"/>
    </row>
    <row r="113" spans="2:65" s="1" customFormat="1" ht="16.5" customHeight="1">
      <c r="B113" s="31"/>
      <c r="E113" s="211" t="str">
        <f>E9</f>
        <v>VRN - Vedlejší rozpočtové a ostatní náklady</v>
      </c>
      <c r="F113" s="227"/>
      <c r="G113" s="227"/>
      <c r="H113" s="227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>Mariánské Lázně</v>
      </c>
      <c r="I115" s="26" t="s">
        <v>22</v>
      </c>
      <c r="J115" s="51" t="str">
        <f>IF(J12="","",J12)</f>
        <v>14. 8. 2024</v>
      </c>
      <c r="L115" s="31"/>
    </row>
    <row r="116" spans="2:65" s="1" customFormat="1" ht="6.95" customHeight="1">
      <c r="B116" s="31"/>
      <c r="L116" s="31"/>
    </row>
    <row r="117" spans="2:65" s="1" customFormat="1" ht="25.7" customHeight="1">
      <c r="B117" s="31"/>
      <c r="C117" s="26" t="s">
        <v>24</v>
      </c>
      <c r="F117" s="24" t="str">
        <f>E15</f>
        <v>Město Mariánské Lázně</v>
      </c>
      <c r="I117" s="26" t="s">
        <v>31</v>
      </c>
      <c r="J117" s="29" t="str">
        <f>E21</f>
        <v>UNIART - projektová kancelář</v>
      </c>
      <c r="L117" s="31"/>
    </row>
    <row r="118" spans="2:65" s="1" customFormat="1" ht="15.2" customHeight="1">
      <c r="B118" s="31"/>
      <c r="C118" s="26" t="s">
        <v>29</v>
      </c>
      <c r="F118" s="24" t="str">
        <f>IF(E18="","",E18)</f>
        <v>Vyplň údaj</v>
      </c>
      <c r="I118" s="26" t="s">
        <v>34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113</v>
      </c>
      <c r="D120" s="113" t="s">
        <v>62</v>
      </c>
      <c r="E120" s="113" t="s">
        <v>58</v>
      </c>
      <c r="F120" s="113" t="s">
        <v>59</v>
      </c>
      <c r="G120" s="113" t="s">
        <v>114</v>
      </c>
      <c r="H120" s="113" t="s">
        <v>115</v>
      </c>
      <c r="I120" s="113" t="s">
        <v>116</v>
      </c>
      <c r="J120" s="113" t="s">
        <v>107</v>
      </c>
      <c r="K120" s="114" t="s">
        <v>117</v>
      </c>
      <c r="L120" s="111"/>
      <c r="M120" s="58" t="s">
        <v>1</v>
      </c>
      <c r="N120" s="59" t="s">
        <v>41</v>
      </c>
      <c r="O120" s="59" t="s">
        <v>118</v>
      </c>
      <c r="P120" s="59" t="s">
        <v>119</v>
      </c>
      <c r="Q120" s="59" t="s">
        <v>120</v>
      </c>
      <c r="R120" s="59" t="s">
        <v>121</v>
      </c>
      <c r="S120" s="59" t="s">
        <v>122</v>
      </c>
      <c r="T120" s="60" t="s">
        <v>123</v>
      </c>
    </row>
    <row r="121" spans="2:65" s="1" customFormat="1" ht="22.9" customHeight="1">
      <c r="B121" s="31"/>
      <c r="C121" s="63" t="s">
        <v>124</v>
      </c>
      <c r="J121" s="115">
        <f>BK121</f>
        <v>0</v>
      </c>
      <c r="L121" s="31"/>
      <c r="M121" s="61"/>
      <c r="N121" s="52"/>
      <c r="O121" s="52"/>
      <c r="P121" s="116">
        <f>P122</f>
        <v>0</v>
      </c>
      <c r="Q121" s="52"/>
      <c r="R121" s="116">
        <f>R122</f>
        <v>0</v>
      </c>
      <c r="S121" s="52"/>
      <c r="T121" s="117">
        <f>T122</f>
        <v>0</v>
      </c>
      <c r="AT121" s="16" t="s">
        <v>76</v>
      </c>
      <c r="AU121" s="16" t="s">
        <v>109</v>
      </c>
      <c r="BK121" s="118">
        <f>BK122</f>
        <v>0</v>
      </c>
    </row>
    <row r="122" spans="2:65" s="11" customFormat="1" ht="25.9" customHeight="1">
      <c r="B122" s="119"/>
      <c r="D122" s="120" t="s">
        <v>76</v>
      </c>
      <c r="E122" s="121" t="s">
        <v>97</v>
      </c>
      <c r="F122" s="121" t="s">
        <v>886</v>
      </c>
      <c r="I122" s="122"/>
      <c r="J122" s="123">
        <f>BK122</f>
        <v>0</v>
      </c>
      <c r="L122" s="119"/>
      <c r="M122" s="124"/>
      <c r="P122" s="125">
        <f>P123+P129+P135+P139</f>
        <v>0</v>
      </c>
      <c r="R122" s="125">
        <f>R123+R129+R135+R139</f>
        <v>0</v>
      </c>
      <c r="T122" s="126">
        <f>T123+T129+T135+T139</f>
        <v>0</v>
      </c>
      <c r="AR122" s="120" t="s">
        <v>150</v>
      </c>
      <c r="AT122" s="127" t="s">
        <v>76</v>
      </c>
      <c r="AU122" s="127" t="s">
        <v>77</v>
      </c>
      <c r="AY122" s="120" t="s">
        <v>127</v>
      </c>
      <c r="BK122" s="128">
        <f>BK123+BK129+BK135+BK139</f>
        <v>0</v>
      </c>
    </row>
    <row r="123" spans="2:65" s="11" customFormat="1" ht="22.9" customHeight="1">
      <c r="B123" s="119"/>
      <c r="D123" s="120" t="s">
        <v>76</v>
      </c>
      <c r="E123" s="129" t="s">
        <v>901</v>
      </c>
      <c r="F123" s="129" t="s">
        <v>902</v>
      </c>
      <c r="I123" s="122"/>
      <c r="J123" s="130">
        <f>BK123</f>
        <v>0</v>
      </c>
      <c r="L123" s="119"/>
      <c r="M123" s="124"/>
      <c r="P123" s="125">
        <f>SUM(P124:P128)</f>
        <v>0</v>
      </c>
      <c r="R123" s="125">
        <f>SUM(R124:R128)</f>
        <v>0</v>
      </c>
      <c r="T123" s="126">
        <f>SUM(T124:T128)</f>
        <v>0</v>
      </c>
      <c r="AR123" s="120" t="s">
        <v>150</v>
      </c>
      <c r="AT123" s="127" t="s">
        <v>76</v>
      </c>
      <c r="AU123" s="127" t="s">
        <v>85</v>
      </c>
      <c r="AY123" s="120" t="s">
        <v>127</v>
      </c>
      <c r="BK123" s="128">
        <f>SUM(BK124:BK128)</f>
        <v>0</v>
      </c>
    </row>
    <row r="124" spans="2:65" s="1" customFormat="1" ht="16.5" customHeight="1">
      <c r="B124" s="131"/>
      <c r="C124" s="132" t="s">
        <v>85</v>
      </c>
      <c r="D124" s="132" t="s">
        <v>129</v>
      </c>
      <c r="E124" s="133" t="s">
        <v>903</v>
      </c>
      <c r="F124" s="134" t="s">
        <v>904</v>
      </c>
      <c r="G124" s="135" t="s">
        <v>905</v>
      </c>
      <c r="H124" s="136">
        <v>1</v>
      </c>
      <c r="I124" s="137"/>
      <c r="J124" s="138">
        <f>ROUND(I124*H124,2)</f>
        <v>0</v>
      </c>
      <c r="K124" s="134" t="s">
        <v>133</v>
      </c>
      <c r="L124" s="31"/>
      <c r="M124" s="139" t="s">
        <v>1</v>
      </c>
      <c r="N124" s="140" t="s">
        <v>42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892</v>
      </c>
      <c r="AT124" s="143" t="s">
        <v>129</v>
      </c>
      <c r="AU124" s="143" t="s">
        <v>87</v>
      </c>
      <c r="AY124" s="16" t="s">
        <v>127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85</v>
      </c>
      <c r="BK124" s="144">
        <f>ROUND(I124*H124,2)</f>
        <v>0</v>
      </c>
      <c r="BL124" s="16" t="s">
        <v>892</v>
      </c>
      <c r="BM124" s="143" t="s">
        <v>906</v>
      </c>
    </row>
    <row r="125" spans="2:65" s="1" customFormat="1" ht="16.5" customHeight="1">
      <c r="B125" s="131"/>
      <c r="C125" s="132" t="s">
        <v>87</v>
      </c>
      <c r="D125" s="132" t="s">
        <v>129</v>
      </c>
      <c r="E125" s="133" t="s">
        <v>907</v>
      </c>
      <c r="F125" s="134" t="s">
        <v>908</v>
      </c>
      <c r="G125" s="135" t="s">
        <v>905</v>
      </c>
      <c r="H125" s="136">
        <v>1</v>
      </c>
      <c r="I125" s="137"/>
      <c r="J125" s="138">
        <f>ROUND(I125*H125,2)</f>
        <v>0</v>
      </c>
      <c r="K125" s="134" t="s">
        <v>133</v>
      </c>
      <c r="L125" s="31"/>
      <c r="M125" s="139" t="s">
        <v>1</v>
      </c>
      <c r="N125" s="140" t="s">
        <v>42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892</v>
      </c>
      <c r="AT125" s="143" t="s">
        <v>129</v>
      </c>
      <c r="AU125" s="143" t="s">
        <v>87</v>
      </c>
      <c r="AY125" s="16" t="s">
        <v>127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85</v>
      </c>
      <c r="BK125" s="144">
        <f>ROUND(I125*H125,2)</f>
        <v>0</v>
      </c>
      <c r="BL125" s="16" t="s">
        <v>892</v>
      </c>
      <c r="BM125" s="143" t="s">
        <v>909</v>
      </c>
    </row>
    <row r="126" spans="2:65" s="1" customFormat="1" ht="16.5" customHeight="1">
      <c r="B126" s="131"/>
      <c r="C126" s="132" t="s">
        <v>142</v>
      </c>
      <c r="D126" s="132" t="s">
        <v>129</v>
      </c>
      <c r="E126" s="133" t="s">
        <v>910</v>
      </c>
      <c r="F126" s="134" t="s">
        <v>911</v>
      </c>
      <c r="G126" s="135" t="s">
        <v>905</v>
      </c>
      <c r="H126" s="136">
        <v>1</v>
      </c>
      <c r="I126" s="137"/>
      <c r="J126" s="138">
        <f>ROUND(I126*H126,2)</f>
        <v>0</v>
      </c>
      <c r="K126" s="134" t="s">
        <v>133</v>
      </c>
      <c r="L126" s="31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892</v>
      </c>
      <c r="AT126" s="143" t="s">
        <v>129</v>
      </c>
      <c r="AU126" s="143" t="s">
        <v>87</v>
      </c>
      <c r="AY126" s="16" t="s">
        <v>127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6" t="s">
        <v>85</v>
      </c>
      <c r="BK126" s="144">
        <f>ROUND(I126*H126,2)</f>
        <v>0</v>
      </c>
      <c r="BL126" s="16" t="s">
        <v>892</v>
      </c>
      <c r="BM126" s="143" t="s">
        <v>912</v>
      </c>
    </row>
    <row r="127" spans="2:65" s="1" customFormat="1" ht="16.5" customHeight="1">
      <c r="B127" s="131"/>
      <c r="C127" s="132">
        <v>4</v>
      </c>
      <c r="D127" s="132" t="s">
        <v>129</v>
      </c>
      <c r="E127" s="133" t="s">
        <v>910</v>
      </c>
      <c r="F127" s="134" t="s">
        <v>913</v>
      </c>
      <c r="G127" s="135" t="s">
        <v>905</v>
      </c>
      <c r="H127" s="136">
        <v>1</v>
      </c>
      <c r="I127" s="137"/>
      <c r="J127" s="138">
        <v>0</v>
      </c>
      <c r="K127" s="134" t="s">
        <v>133</v>
      </c>
      <c r="L127" s="31"/>
      <c r="M127" s="139"/>
      <c r="N127" s="140"/>
      <c r="P127" s="141"/>
      <c r="Q127" s="141"/>
      <c r="R127" s="141"/>
      <c r="S127" s="141"/>
      <c r="T127" s="142"/>
      <c r="AR127" s="143"/>
      <c r="AT127" s="143"/>
      <c r="AU127" s="143"/>
      <c r="AY127" s="16"/>
      <c r="BE127" s="144"/>
      <c r="BF127" s="144"/>
      <c r="BG127" s="144"/>
      <c r="BH127" s="144"/>
      <c r="BI127" s="144"/>
      <c r="BJ127" s="16"/>
      <c r="BK127" s="144"/>
      <c r="BL127" s="16"/>
      <c r="BM127" s="143"/>
    </row>
    <row r="128" spans="2:65" s="1" customFormat="1" ht="16.5" customHeight="1">
      <c r="B128" s="131"/>
      <c r="C128" s="132">
        <v>5</v>
      </c>
      <c r="D128" s="132" t="s">
        <v>129</v>
      </c>
      <c r="E128" s="133" t="s">
        <v>941</v>
      </c>
      <c r="F128" s="134" t="s">
        <v>940</v>
      </c>
      <c r="G128" s="135" t="s">
        <v>905</v>
      </c>
      <c r="H128" s="136">
        <v>1</v>
      </c>
      <c r="I128" s="137"/>
      <c r="J128" s="138">
        <v>0</v>
      </c>
      <c r="K128" s="134" t="s">
        <v>133</v>
      </c>
      <c r="L128" s="31"/>
      <c r="M128" s="139" t="s">
        <v>1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892</v>
      </c>
      <c r="AT128" s="143" t="s">
        <v>129</v>
      </c>
      <c r="AU128" s="143" t="s">
        <v>87</v>
      </c>
      <c r="AY128" s="16" t="s">
        <v>127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85</v>
      </c>
      <c r="BK128" s="144">
        <f>ROUND(I128*H128,2)</f>
        <v>0</v>
      </c>
      <c r="BL128" s="16" t="s">
        <v>892</v>
      </c>
      <c r="BM128" s="143" t="s">
        <v>914</v>
      </c>
    </row>
    <row r="129" spans="2:65" s="11" customFormat="1" ht="22.9" customHeight="1">
      <c r="B129" s="119"/>
      <c r="D129" s="120" t="s">
        <v>76</v>
      </c>
      <c r="E129" s="129" t="s">
        <v>915</v>
      </c>
      <c r="F129" s="129" t="s">
        <v>916</v>
      </c>
      <c r="I129" s="122"/>
      <c r="J129" s="130">
        <f>BK129</f>
        <v>0</v>
      </c>
      <c r="L129" s="119"/>
      <c r="M129" s="124"/>
      <c r="P129" s="125">
        <f>SUM(P130:P134)</f>
        <v>0</v>
      </c>
      <c r="R129" s="125">
        <f>SUM(R130:R134)</f>
        <v>0</v>
      </c>
      <c r="T129" s="126">
        <f>SUM(T130:T134)</f>
        <v>0</v>
      </c>
      <c r="AR129" s="120" t="s">
        <v>150</v>
      </c>
      <c r="AT129" s="127" t="s">
        <v>76</v>
      </c>
      <c r="AU129" s="127" t="s">
        <v>85</v>
      </c>
      <c r="AY129" s="120" t="s">
        <v>127</v>
      </c>
      <c r="BK129" s="128">
        <f>SUM(BK130:BK134)</f>
        <v>0</v>
      </c>
    </row>
    <row r="130" spans="2:65" s="1" customFormat="1" ht="16.5" customHeight="1">
      <c r="B130" s="131"/>
      <c r="C130" s="132" t="s">
        <v>150</v>
      </c>
      <c r="D130" s="132" t="s">
        <v>129</v>
      </c>
      <c r="E130" s="133" t="s">
        <v>917</v>
      </c>
      <c r="F130" s="134" t="s">
        <v>916</v>
      </c>
      <c r="G130" s="135" t="s">
        <v>905</v>
      </c>
      <c r="H130" s="136">
        <v>1</v>
      </c>
      <c r="I130" s="137"/>
      <c r="J130" s="138">
        <v>0</v>
      </c>
      <c r="K130" s="134" t="s">
        <v>133</v>
      </c>
      <c r="L130" s="31"/>
      <c r="M130" s="139" t="s">
        <v>1</v>
      </c>
      <c r="N130" s="140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892</v>
      </c>
      <c r="AT130" s="143" t="s">
        <v>129</v>
      </c>
      <c r="AU130" s="143" t="s">
        <v>87</v>
      </c>
      <c r="AY130" s="16" t="s">
        <v>127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85</v>
      </c>
      <c r="BK130" s="144">
        <f>ROUND(I130*H130,2)</f>
        <v>0</v>
      </c>
      <c r="BL130" s="16" t="s">
        <v>892</v>
      </c>
      <c r="BM130" s="143" t="s">
        <v>918</v>
      </c>
    </row>
    <row r="131" spans="2:65" s="1" customFormat="1" ht="16.5" customHeight="1">
      <c r="B131" s="131"/>
      <c r="C131" s="132" t="s">
        <v>145</v>
      </c>
      <c r="D131" s="132" t="s">
        <v>129</v>
      </c>
      <c r="E131" s="133" t="s">
        <v>919</v>
      </c>
      <c r="F131" s="134" t="s">
        <v>920</v>
      </c>
      <c r="G131" s="135" t="s">
        <v>905</v>
      </c>
      <c r="H131" s="136">
        <v>1</v>
      </c>
      <c r="I131" s="137"/>
      <c r="J131" s="138">
        <f>ROUND(I131*H131,2)</f>
        <v>0</v>
      </c>
      <c r="K131" s="134" t="s">
        <v>133</v>
      </c>
      <c r="L131" s="31"/>
      <c r="M131" s="139" t="s">
        <v>1</v>
      </c>
      <c r="N131" s="140" t="s">
        <v>42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892</v>
      </c>
      <c r="AT131" s="143" t="s">
        <v>129</v>
      </c>
      <c r="AU131" s="143" t="s">
        <v>87</v>
      </c>
      <c r="AY131" s="16" t="s">
        <v>127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85</v>
      </c>
      <c r="BK131" s="144">
        <f>ROUND(I131*H131,2)</f>
        <v>0</v>
      </c>
      <c r="BL131" s="16" t="s">
        <v>892</v>
      </c>
      <c r="BM131" s="143" t="s">
        <v>921</v>
      </c>
    </row>
    <row r="132" spans="2:65" s="1" customFormat="1" ht="16.5" customHeight="1">
      <c r="B132" s="131"/>
      <c r="C132" s="132" t="s">
        <v>156</v>
      </c>
      <c r="D132" s="132" t="s">
        <v>129</v>
      </c>
      <c r="E132" s="133" t="s">
        <v>922</v>
      </c>
      <c r="F132" s="134" t="s">
        <v>923</v>
      </c>
      <c r="G132" s="135" t="s">
        <v>905</v>
      </c>
      <c r="H132" s="136">
        <v>1</v>
      </c>
      <c r="I132" s="137"/>
      <c r="J132" s="138">
        <f>ROUND(I132*H132,2)</f>
        <v>0</v>
      </c>
      <c r="K132" s="134" t="s">
        <v>133</v>
      </c>
      <c r="L132" s="31"/>
      <c r="M132" s="139" t="s">
        <v>1</v>
      </c>
      <c r="N132" s="140" t="s">
        <v>42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892</v>
      </c>
      <c r="AT132" s="143" t="s">
        <v>129</v>
      </c>
      <c r="AU132" s="143" t="s">
        <v>87</v>
      </c>
      <c r="AY132" s="16" t="s">
        <v>127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85</v>
      </c>
      <c r="BK132" s="144">
        <f>ROUND(I132*H132,2)</f>
        <v>0</v>
      </c>
      <c r="BL132" s="16" t="s">
        <v>892</v>
      </c>
      <c r="BM132" s="143" t="s">
        <v>924</v>
      </c>
    </row>
    <row r="133" spans="2:65" s="1" customFormat="1" ht="16.5" customHeight="1">
      <c r="B133" s="131"/>
      <c r="C133" s="132" t="s">
        <v>149</v>
      </c>
      <c r="D133" s="132" t="s">
        <v>129</v>
      </c>
      <c r="E133" s="133" t="s">
        <v>925</v>
      </c>
      <c r="F133" s="134" t="s">
        <v>926</v>
      </c>
      <c r="G133" s="135" t="s">
        <v>905</v>
      </c>
      <c r="H133" s="136">
        <v>1</v>
      </c>
      <c r="I133" s="137"/>
      <c r="J133" s="138">
        <f>ROUND(I133*H133,2)</f>
        <v>0</v>
      </c>
      <c r="K133" s="134" t="s">
        <v>133</v>
      </c>
      <c r="L133" s="31"/>
      <c r="M133" s="139" t="s">
        <v>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892</v>
      </c>
      <c r="AT133" s="143" t="s">
        <v>129</v>
      </c>
      <c r="AU133" s="143" t="s">
        <v>87</v>
      </c>
      <c r="AY133" s="16" t="s">
        <v>127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85</v>
      </c>
      <c r="BK133" s="144">
        <f>ROUND(I133*H133,2)</f>
        <v>0</v>
      </c>
      <c r="BL133" s="16" t="s">
        <v>892</v>
      </c>
      <c r="BM133" s="143" t="s">
        <v>927</v>
      </c>
    </row>
    <row r="134" spans="2:65" s="1" customFormat="1" ht="19.5">
      <c r="B134" s="31"/>
      <c r="D134" s="146" t="s">
        <v>263</v>
      </c>
      <c r="F134" s="179" t="s">
        <v>928</v>
      </c>
      <c r="I134" s="180"/>
      <c r="L134" s="31"/>
      <c r="M134" s="181"/>
      <c r="T134" s="55"/>
      <c r="AT134" s="16" t="s">
        <v>263</v>
      </c>
      <c r="AU134" s="16" t="s">
        <v>87</v>
      </c>
    </row>
    <row r="135" spans="2:65" s="11" customFormat="1" ht="22.9" customHeight="1">
      <c r="B135" s="119"/>
      <c r="D135" s="120" t="s">
        <v>76</v>
      </c>
      <c r="E135" s="129" t="s">
        <v>887</v>
      </c>
      <c r="F135" s="129" t="s">
        <v>888</v>
      </c>
      <c r="I135" s="122"/>
      <c r="J135" s="130">
        <f>BK135</f>
        <v>0</v>
      </c>
      <c r="L135" s="119"/>
      <c r="M135" s="124"/>
      <c r="P135" s="125">
        <f>SUM(P136:P138)</f>
        <v>0</v>
      </c>
      <c r="R135" s="125">
        <f>SUM(R136:R138)</f>
        <v>0</v>
      </c>
      <c r="T135" s="126">
        <f>SUM(T136:T138)</f>
        <v>0</v>
      </c>
      <c r="AR135" s="120" t="s">
        <v>150</v>
      </c>
      <c r="AT135" s="127" t="s">
        <v>76</v>
      </c>
      <c r="AU135" s="127" t="s">
        <v>85</v>
      </c>
      <c r="AY135" s="120" t="s">
        <v>127</v>
      </c>
      <c r="BK135" s="128">
        <f>SUM(BK136:BK138)</f>
        <v>0</v>
      </c>
    </row>
    <row r="136" spans="2:65" s="1" customFormat="1" ht="16.5" customHeight="1">
      <c r="B136" s="131"/>
      <c r="C136" s="132" t="s">
        <v>163</v>
      </c>
      <c r="D136" s="132" t="s">
        <v>129</v>
      </c>
      <c r="E136" s="133" t="s">
        <v>929</v>
      </c>
      <c r="F136" s="134" t="s">
        <v>930</v>
      </c>
      <c r="G136" s="135" t="s">
        <v>905</v>
      </c>
      <c r="H136" s="136">
        <v>1</v>
      </c>
      <c r="I136" s="137"/>
      <c r="J136" s="138">
        <f>ROUND(I136*H136,2)</f>
        <v>0</v>
      </c>
      <c r="K136" s="134" t="s">
        <v>133</v>
      </c>
      <c r="L136" s="31"/>
      <c r="M136" s="139" t="s">
        <v>1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892</v>
      </c>
      <c r="AT136" s="143" t="s">
        <v>129</v>
      </c>
      <c r="AU136" s="143" t="s">
        <v>87</v>
      </c>
      <c r="AY136" s="16" t="s">
        <v>127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85</v>
      </c>
      <c r="BK136" s="144">
        <f>ROUND(I136*H136,2)</f>
        <v>0</v>
      </c>
      <c r="BL136" s="16" t="s">
        <v>892</v>
      </c>
      <c r="BM136" s="143" t="s">
        <v>931</v>
      </c>
    </row>
    <row r="137" spans="2:65" s="1" customFormat="1" ht="16.5" customHeight="1">
      <c r="B137" s="131"/>
      <c r="C137" s="132" t="s">
        <v>153</v>
      </c>
      <c r="D137" s="132" t="s">
        <v>129</v>
      </c>
      <c r="E137" s="133" t="s">
        <v>894</v>
      </c>
      <c r="F137" s="134" t="s">
        <v>895</v>
      </c>
      <c r="G137" s="135" t="s">
        <v>905</v>
      </c>
      <c r="H137" s="136">
        <v>1</v>
      </c>
      <c r="I137" s="137"/>
      <c r="J137" s="138">
        <f>ROUND(I137*H137,2)</f>
        <v>0</v>
      </c>
      <c r="K137" s="134" t="s">
        <v>133</v>
      </c>
      <c r="L137" s="31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892</v>
      </c>
      <c r="AT137" s="143" t="s">
        <v>129</v>
      </c>
      <c r="AU137" s="143" t="s">
        <v>87</v>
      </c>
      <c r="AY137" s="16" t="s">
        <v>127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85</v>
      </c>
      <c r="BK137" s="144">
        <f>ROUND(I137*H137,2)</f>
        <v>0</v>
      </c>
      <c r="BL137" s="16" t="s">
        <v>892</v>
      </c>
      <c r="BM137" s="143" t="s">
        <v>932</v>
      </c>
    </row>
    <row r="138" spans="2:65" s="1" customFormat="1" ht="16.5" customHeight="1">
      <c r="B138" s="131"/>
      <c r="C138" s="132" t="s">
        <v>171</v>
      </c>
      <c r="D138" s="132" t="s">
        <v>129</v>
      </c>
      <c r="E138" s="133" t="s">
        <v>933</v>
      </c>
      <c r="F138" s="134" t="s">
        <v>934</v>
      </c>
      <c r="G138" s="135" t="s">
        <v>905</v>
      </c>
      <c r="H138" s="136">
        <v>1</v>
      </c>
      <c r="I138" s="137"/>
      <c r="J138" s="138">
        <f>ROUND(I138*H138,2)</f>
        <v>0</v>
      </c>
      <c r="K138" s="134" t="s">
        <v>133</v>
      </c>
      <c r="L138" s="31"/>
      <c r="M138" s="139" t="s">
        <v>1</v>
      </c>
      <c r="N138" s="140" t="s">
        <v>42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892</v>
      </c>
      <c r="AT138" s="143" t="s">
        <v>129</v>
      </c>
      <c r="AU138" s="143" t="s">
        <v>87</v>
      </c>
      <c r="AY138" s="16" t="s">
        <v>127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85</v>
      </c>
      <c r="BK138" s="144">
        <f>ROUND(I138*H138,2)</f>
        <v>0</v>
      </c>
      <c r="BL138" s="16" t="s">
        <v>892</v>
      </c>
      <c r="BM138" s="143" t="s">
        <v>935</v>
      </c>
    </row>
    <row r="139" spans="2:65" s="11" customFormat="1" ht="22.9" customHeight="1">
      <c r="B139" s="119"/>
      <c r="D139" s="120" t="s">
        <v>76</v>
      </c>
      <c r="E139" s="129" t="s">
        <v>936</v>
      </c>
      <c r="F139" s="129" t="s">
        <v>937</v>
      </c>
      <c r="I139" s="122"/>
      <c r="J139" s="130">
        <f>BK139</f>
        <v>0</v>
      </c>
      <c r="L139" s="119"/>
      <c r="M139" s="124"/>
      <c r="P139" s="125">
        <f>P140</f>
        <v>0</v>
      </c>
      <c r="R139" s="125">
        <f>R140</f>
        <v>0</v>
      </c>
      <c r="T139" s="126">
        <f>T140</f>
        <v>0</v>
      </c>
      <c r="AR139" s="120" t="s">
        <v>150</v>
      </c>
      <c r="AT139" s="127" t="s">
        <v>76</v>
      </c>
      <c r="AU139" s="127" t="s">
        <v>85</v>
      </c>
      <c r="AY139" s="120" t="s">
        <v>127</v>
      </c>
      <c r="BK139" s="128">
        <f>BK140</f>
        <v>0</v>
      </c>
    </row>
    <row r="140" spans="2:65" s="1" customFormat="1" ht="16.5" customHeight="1">
      <c r="B140" s="131"/>
      <c r="C140" s="132" t="s">
        <v>8</v>
      </c>
      <c r="D140" s="132" t="s">
        <v>129</v>
      </c>
      <c r="E140" s="133" t="s">
        <v>938</v>
      </c>
      <c r="F140" s="134" t="s">
        <v>937</v>
      </c>
      <c r="G140" s="135" t="s">
        <v>905</v>
      </c>
      <c r="H140" s="136">
        <v>1</v>
      </c>
      <c r="I140" s="137"/>
      <c r="J140" s="138">
        <f>ROUND(I140*H140,2)</f>
        <v>0</v>
      </c>
      <c r="K140" s="134" t="s">
        <v>133</v>
      </c>
      <c r="L140" s="31"/>
      <c r="M140" s="182" t="s">
        <v>1</v>
      </c>
      <c r="N140" s="183" t="s">
        <v>42</v>
      </c>
      <c r="O140" s="184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AR140" s="143" t="s">
        <v>892</v>
      </c>
      <c r="AT140" s="143" t="s">
        <v>129</v>
      </c>
      <c r="AU140" s="143" t="s">
        <v>87</v>
      </c>
      <c r="AY140" s="16" t="s">
        <v>127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85</v>
      </c>
      <c r="BK140" s="144">
        <f>ROUND(I140*H140,2)</f>
        <v>0</v>
      </c>
      <c r="BL140" s="16" t="s">
        <v>892</v>
      </c>
      <c r="BM140" s="143" t="s">
        <v>939</v>
      </c>
    </row>
    <row r="141" spans="2:65" s="1" customFormat="1" ht="6.95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31"/>
    </row>
  </sheetData>
  <autoFilter ref="C120:K140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00 - Příprava území - kácení</vt:lpstr>
      <vt:lpstr>01 - D.2.4_Parkoviště</vt:lpstr>
      <vt:lpstr>02 - D.2.5 - Dešťová kana...</vt:lpstr>
      <vt:lpstr>03 - D.2.6 - Veřejné osvě...</vt:lpstr>
      <vt:lpstr>VRN - Vedlejší rozpočtové...</vt:lpstr>
      <vt:lpstr>'00 - Příprava území - kácení'!Názvy_tisku</vt:lpstr>
      <vt:lpstr>'01 - D.2.4_Parkoviště'!Názvy_tisku</vt:lpstr>
      <vt:lpstr>'02 - D.2.5 - Dešťová kana...'!Názvy_tisku</vt:lpstr>
      <vt:lpstr>'03 - D.2.6 - Veřejné osvě...'!Názvy_tisku</vt:lpstr>
      <vt:lpstr>'Rekapitulace stavby'!Názvy_tisku</vt:lpstr>
      <vt:lpstr>'VRN - Vedlejší rozpočtové...'!Názvy_tisku</vt:lpstr>
      <vt:lpstr>'00 - Příprava území - kácení'!Oblast_tisku</vt:lpstr>
      <vt:lpstr>'01 - D.2.4_Parkoviště'!Oblast_tisku</vt:lpstr>
      <vt:lpstr>'02 - D.2.5 - Dešťová kana...'!Oblast_tisku</vt:lpstr>
      <vt:lpstr>'03 - D.2.6 - Veřejné osvě...'!Oblast_tisku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JITKA-PC\Jitka</dc:creator>
  <cp:lastModifiedBy>Löfflerová Marta</cp:lastModifiedBy>
  <dcterms:created xsi:type="dcterms:W3CDTF">2024-08-14T10:00:07Z</dcterms:created>
  <dcterms:modified xsi:type="dcterms:W3CDTF">2024-10-14T13:44:50Z</dcterms:modified>
</cp:coreProperties>
</file>