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chevak.sharepoint.com/sites/STAVBY-Vppravavrealizaci-OpravavodovoduMLHlavntdaO31100.A916/Shared Documents/výběrko/"/>
    </mc:Choice>
  </mc:AlternateContent>
  <xr:revisionPtr revIDLastSave="83" documentId="11_4677158E3F5B67D0C95A698D098BD8729F73FD89" xr6:coauthVersionLast="47" xr6:coauthVersionMax="47" xr10:uidLastSave="{F8D8560D-BB25-40F6-92F4-5C51EE734EE1}"/>
  <workbookProtection workbookAlgorithmName="SHA-512" workbookHashValue="LcLadejRXjOT0aobWFgwUoS324Jz8EBH5j3oaIK2J7GuRIKRX3eWpRZnN64Z2sb34OLdOsInJOiFRJ8KqUdDow==" workbookSaltValue="L5JvTKF7EYVn+msnAvx2rg==" workbookSpinCount="100000" lockStructure="1"/>
  <bookViews>
    <workbookView xWindow="1980" yWindow="1200" windowWidth="22380" windowHeight="19185" firstSheet="2" activeTab="4" xr2:uid="{00000000-000D-0000-FFFF-FFFF00000000}"/>
  </bookViews>
  <sheets>
    <sheet name="Rekapitulace stavby" sheetId="1" r:id="rId1"/>
    <sheet name="IO 01 - Oprava vodovodu" sheetId="2" r:id="rId2"/>
    <sheet name="IO 02 - Přepojení vodovodu" sheetId="3" r:id="rId3"/>
    <sheet name="PS 01 - Úprava elektroins..." sheetId="4" r:id="rId4"/>
    <sheet name="VRN - Vedlejší rozpočtové..." sheetId="5" r:id="rId5"/>
    <sheet name="pokyny pro vyplnění" sheetId="9" r:id="rId6"/>
  </sheets>
  <definedNames>
    <definedName name="_xlnm._FilterDatabase" localSheetId="1" hidden="1">'IO 01 - Oprava vodovodu'!$C$128:$K$1030</definedName>
    <definedName name="_xlnm._FilterDatabase" localSheetId="2" hidden="1">'IO 02 - Přepojení vodovodu'!$C$130:$K$1539</definedName>
    <definedName name="_xlnm._FilterDatabase" localSheetId="3" hidden="1">'PS 01 - Úprava elektroins...'!$C$121:$K$142</definedName>
    <definedName name="_xlnm._FilterDatabase" localSheetId="4" hidden="1">'VRN - Vedlejší rozpočtové...'!$C$117:$K$165</definedName>
    <definedName name="_xlnm.Print_Titles" localSheetId="1">'IO 01 - Oprava vodovodu'!$128:$128</definedName>
    <definedName name="_xlnm.Print_Titles" localSheetId="2">'IO 02 - Přepojení vodovodu'!$130:$130</definedName>
    <definedName name="_xlnm.Print_Titles" localSheetId="3">'PS 01 - Úprava elektroins...'!$121:$121</definedName>
    <definedName name="_xlnm.Print_Titles" localSheetId="0">'Rekapitulace stavby'!$92:$92</definedName>
    <definedName name="_xlnm.Print_Titles" localSheetId="4">'VRN - Vedlejší rozpočtové...'!$117:$117</definedName>
    <definedName name="_xlnm.Print_Area" localSheetId="1">'IO 01 - Oprava vodovodu'!$C$4:$J$76,'IO 01 - Oprava vodovodu'!$C$82:$J$110,'IO 01 - Oprava vodovodu'!$C$116:$K$1030</definedName>
    <definedName name="_xlnm.Print_Area" localSheetId="2">'IO 02 - Přepojení vodovodu'!$C$4:$J$76,'IO 02 - Přepojení vodovodu'!$C$82:$J$112,'IO 02 - Přepojení vodovodu'!$C$118:$K$1539</definedName>
    <definedName name="_xlnm.Print_Area" localSheetId="3">'PS 01 - Úprava elektroins...'!$C$4:$J$76,'PS 01 - Úprava elektroins...'!$C$82:$J$103,'PS 01 - Úprava elektroins...'!$C$109:$K$142</definedName>
    <definedName name="_xlnm.Print_Area" localSheetId="0">'Rekapitulace stavby'!$D$4:$AO$76,'Rekapitulace stavby'!$C$82:$AQ$99</definedName>
    <definedName name="_xlnm.Print_Area" localSheetId="4">'VRN - Vedlejší rozpočtové...'!$C$4:$J$76,'VRN - Vedlejší rozpočtové...'!$C$82:$J$99,'VRN - Vedlejší rozpočtové...'!$C$105:$K$165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98" i="1"/>
  <c r="J35" i="5"/>
  <c r="AX98" i="1" s="1"/>
  <c r="BI163" i="5"/>
  <c r="BH163" i="5"/>
  <c r="BG163" i="5"/>
  <c r="BF163" i="5"/>
  <c r="T163" i="5"/>
  <c r="R163" i="5"/>
  <c r="P163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4" i="5"/>
  <c r="BH154" i="5"/>
  <c r="BG154" i="5"/>
  <c r="BF154" i="5"/>
  <c r="T154" i="5"/>
  <c r="R154" i="5"/>
  <c r="P154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R139" i="5"/>
  <c r="P139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R127" i="5"/>
  <c r="P127" i="5"/>
  <c r="BI124" i="5"/>
  <c r="BH124" i="5"/>
  <c r="BG124" i="5"/>
  <c r="BF124" i="5"/>
  <c r="T124" i="5"/>
  <c r="R124" i="5"/>
  <c r="P124" i="5"/>
  <c r="BI121" i="5"/>
  <c r="BH121" i="5"/>
  <c r="BG121" i="5"/>
  <c r="BF121" i="5"/>
  <c r="T121" i="5"/>
  <c r="R121" i="5"/>
  <c r="P121" i="5"/>
  <c r="J115" i="5"/>
  <c r="J114" i="5"/>
  <c r="F114" i="5"/>
  <c r="F112" i="5"/>
  <c r="E110" i="5"/>
  <c r="J92" i="5"/>
  <c r="J91" i="5"/>
  <c r="F91" i="5"/>
  <c r="F89" i="5"/>
  <c r="E87" i="5"/>
  <c r="J18" i="5"/>
  <c r="E18" i="5"/>
  <c r="F92" i="5"/>
  <c r="J17" i="5"/>
  <c r="J12" i="5"/>
  <c r="J112" i="5" s="1"/>
  <c r="E7" i="5"/>
  <c r="E108" i="5" s="1"/>
  <c r="J37" i="4"/>
  <c r="J36" i="4"/>
  <c r="AY97" i="1" s="1"/>
  <c r="J35" i="4"/>
  <c r="AX97" i="1"/>
  <c r="BI141" i="4"/>
  <c r="BH141" i="4"/>
  <c r="BG141" i="4"/>
  <c r="BF141" i="4"/>
  <c r="T141" i="4"/>
  <c r="T140" i="4"/>
  <c r="R141" i="4"/>
  <c r="R140" i="4"/>
  <c r="P141" i="4"/>
  <c r="P140" i="4" s="1"/>
  <c r="BI138" i="4"/>
  <c r="BH138" i="4"/>
  <c r="BG138" i="4"/>
  <c r="BF138" i="4"/>
  <c r="T138" i="4"/>
  <c r="R138" i="4"/>
  <c r="R135" i="4" s="1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T128" i="4" s="1"/>
  <c r="R129" i="4"/>
  <c r="R128" i="4" s="1"/>
  <c r="P129" i="4"/>
  <c r="P128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J119" i="4"/>
  <c r="J118" i="4"/>
  <c r="F118" i="4"/>
  <c r="F116" i="4"/>
  <c r="E114" i="4"/>
  <c r="J92" i="4"/>
  <c r="J91" i="4"/>
  <c r="F91" i="4"/>
  <c r="F89" i="4"/>
  <c r="E87" i="4"/>
  <c r="J18" i="4"/>
  <c r="E18" i="4"/>
  <c r="F92" i="4"/>
  <c r="J17" i="4"/>
  <c r="J12" i="4"/>
  <c r="J89" i="4"/>
  <c r="E7" i="4"/>
  <c r="E85" i="4" s="1"/>
  <c r="P1528" i="3"/>
  <c r="BK1528" i="3"/>
  <c r="J1528" i="3" s="1"/>
  <c r="J111" i="3" s="1"/>
  <c r="J37" i="3"/>
  <c r="J36" i="3"/>
  <c r="AY96" i="1"/>
  <c r="J35" i="3"/>
  <c r="AX96" i="1" s="1"/>
  <c r="BI1529" i="3"/>
  <c r="BH1529" i="3"/>
  <c r="BG1529" i="3"/>
  <c r="BF1529" i="3"/>
  <c r="T1529" i="3"/>
  <c r="T1528" i="3" s="1"/>
  <c r="R1529" i="3"/>
  <c r="R1528" i="3" s="1"/>
  <c r="P1529" i="3"/>
  <c r="BI1525" i="3"/>
  <c r="BH1525" i="3"/>
  <c r="BG1525" i="3"/>
  <c r="BF1525" i="3"/>
  <c r="T1525" i="3"/>
  <c r="R1525" i="3"/>
  <c r="P1525" i="3"/>
  <c r="BI1522" i="3"/>
  <c r="BH1522" i="3"/>
  <c r="BG1522" i="3"/>
  <c r="BF1522" i="3"/>
  <c r="T1522" i="3"/>
  <c r="R1522" i="3"/>
  <c r="P1522" i="3"/>
  <c r="BI1519" i="3"/>
  <c r="BH1519" i="3"/>
  <c r="BG1519" i="3"/>
  <c r="BF1519" i="3"/>
  <c r="T1519" i="3"/>
  <c r="R1519" i="3"/>
  <c r="P1519" i="3"/>
  <c r="BI1516" i="3"/>
  <c r="BH1516" i="3"/>
  <c r="BG1516" i="3"/>
  <c r="BF1516" i="3"/>
  <c r="T1516" i="3"/>
  <c r="R1516" i="3"/>
  <c r="P1516" i="3"/>
  <c r="BI1513" i="3"/>
  <c r="BH1513" i="3"/>
  <c r="BG1513" i="3"/>
  <c r="BF1513" i="3"/>
  <c r="T1513" i="3"/>
  <c r="R1513" i="3"/>
  <c r="P1513" i="3"/>
  <c r="BI1510" i="3"/>
  <c r="BH1510" i="3"/>
  <c r="BG1510" i="3"/>
  <c r="BF1510" i="3"/>
  <c r="T1510" i="3"/>
  <c r="R1510" i="3"/>
  <c r="P1510" i="3"/>
  <c r="BI1507" i="3"/>
  <c r="BH1507" i="3"/>
  <c r="BG1507" i="3"/>
  <c r="BF1507" i="3"/>
  <c r="T1507" i="3"/>
  <c r="R1507" i="3"/>
  <c r="P1507" i="3"/>
  <c r="BI1504" i="3"/>
  <c r="BH1504" i="3"/>
  <c r="BG1504" i="3"/>
  <c r="BF1504" i="3"/>
  <c r="T1504" i="3"/>
  <c r="R1504" i="3"/>
  <c r="P1504" i="3"/>
  <c r="BI1498" i="3"/>
  <c r="BH1498" i="3"/>
  <c r="BG1498" i="3"/>
  <c r="BF1498" i="3"/>
  <c r="T1498" i="3"/>
  <c r="R1498" i="3"/>
  <c r="P1498" i="3"/>
  <c r="BI1492" i="3"/>
  <c r="BH1492" i="3"/>
  <c r="BG1492" i="3"/>
  <c r="BF1492" i="3"/>
  <c r="T1492" i="3"/>
  <c r="R1492" i="3"/>
  <c r="P1492" i="3"/>
  <c r="BI1486" i="3"/>
  <c r="BH1486" i="3"/>
  <c r="BG1486" i="3"/>
  <c r="BF1486" i="3"/>
  <c r="T1486" i="3"/>
  <c r="R1486" i="3"/>
  <c r="P1486" i="3"/>
  <c r="BI1480" i="3"/>
  <c r="BH1480" i="3"/>
  <c r="BG1480" i="3"/>
  <c r="BF1480" i="3"/>
  <c r="T1480" i="3"/>
  <c r="R1480" i="3"/>
  <c r="P1480" i="3"/>
  <c r="BI1474" i="3"/>
  <c r="BH1474" i="3"/>
  <c r="BG1474" i="3"/>
  <c r="BF1474" i="3"/>
  <c r="T1474" i="3"/>
  <c r="R1474" i="3"/>
  <c r="P1474" i="3"/>
  <c r="BI1468" i="3"/>
  <c r="BH1468" i="3"/>
  <c r="BG1468" i="3"/>
  <c r="BF1468" i="3"/>
  <c r="T1468" i="3"/>
  <c r="R1468" i="3"/>
  <c r="P1468" i="3"/>
  <c r="BI1465" i="3"/>
  <c r="BH1465" i="3"/>
  <c r="BG1465" i="3"/>
  <c r="BF1465" i="3"/>
  <c r="T1465" i="3"/>
  <c r="T1464" i="3" s="1"/>
  <c r="R1465" i="3"/>
  <c r="R1464" i="3"/>
  <c r="P1465" i="3"/>
  <c r="P1464" i="3" s="1"/>
  <c r="BI1462" i="3"/>
  <c r="BH1462" i="3"/>
  <c r="BG1462" i="3"/>
  <c r="BF1462" i="3"/>
  <c r="T1462" i="3"/>
  <c r="R1462" i="3"/>
  <c r="P1462" i="3"/>
  <c r="BI1456" i="3"/>
  <c r="BH1456" i="3"/>
  <c r="BG1456" i="3"/>
  <c r="BF1456" i="3"/>
  <c r="T1456" i="3"/>
  <c r="R1456" i="3"/>
  <c r="P1456" i="3"/>
  <c r="BI1447" i="3"/>
  <c r="BH1447" i="3"/>
  <c r="BG1447" i="3"/>
  <c r="BF1447" i="3"/>
  <c r="T1447" i="3"/>
  <c r="R1447" i="3"/>
  <c r="P1447" i="3"/>
  <c r="BI1443" i="3"/>
  <c r="BH1443" i="3"/>
  <c r="BG1443" i="3"/>
  <c r="BF1443" i="3"/>
  <c r="T1443" i="3"/>
  <c r="R1443" i="3"/>
  <c r="P1443" i="3"/>
  <c r="BI1439" i="3"/>
  <c r="BH1439" i="3"/>
  <c r="BG1439" i="3"/>
  <c r="BF1439" i="3"/>
  <c r="T1439" i="3"/>
  <c r="R1439" i="3"/>
  <c r="P1439" i="3"/>
  <c r="BI1435" i="3"/>
  <c r="BH1435" i="3"/>
  <c r="BG1435" i="3"/>
  <c r="BF1435" i="3"/>
  <c r="T1435" i="3"/>
  <c r="R1435" i="3"/>
  <c r="P1435" i="3"/>
  <c r="BI1431" i="3"/>
  <c r="BH1431" i="3"/>
  <c r="BG1431" i="3"/>
  <c r="BF1431" i="3"/>
  <c r="T1431" i="3"/>
  <c r="R1431" i="3"/>
  <c r="P1431" i="3"/>
  <c r="BI1428" i="3"/>
  <c r="BH1428" i="3"/>
  <c r="BG1428" i="3"/>
  <c r="BF1428" i="3"/>
  <c r="T1428" i="3"/>
  <c r="R1428" i="3"/>
  <c r="P1428" i="3"/>
  <c r="BI1424" i="3"/>
  <c r="BH1424" i="3"/>
  <c r="BG1424" i="3"/>
  <c r="BF1424" i="3"/>
  <c r="T1424" i="3"/>
  <c r="R1424" i="3"/>
  <c r="P1424" i="3"/>
  <c r="BI1421" i="3"/>
  <c r="BH1421" i="3"/>
  <c r="BG1421" i="3"/>
  <c r="BF1421" i="3"/>
  <c r="T1421" i="3"/>
  <c r="R1421" i="3"/>
  <c r="P1421" i="3"/>
  <c r="BI1416" i="3"/>
  <c r="BH1416" i="3"/>
  <c r="BG1416" i="3"/>
  <c r="BF1416" i="3"/>
  <c r="T1416" i="3"/>
  <c r="R1416" i="3"/>
  <c r="P1416" i="3"/>
  <c r="BI1411" i="3"/>
  <c r="BH1411" i="3"/>
  <c r="BG1411" i="3"/>
  <c r="BF1411" i="3"/>
  <c r="T1411" i="3"/>
  <c r="R1411" i="3"/>
  <c r="P1411" i="3"/>
  <c r="BI1404" i="3"/>
  <c r="BH1404" i="3"/>
  <c r="BG1404" i="3"/>
  <c r="BF1404" i="3"/>
  <c r="T1404" i="3"/>
  <c r="R1404" i="3"/>
  <c r="P1404" i="3"/>
  <c r="BI1399" i="3"/>
  <c r="BH1399" i="3"/>
  <c r="BG1399" i="3"/>
  <c r="BF1399" i="3"/>
  <c r="T1399" i="3"/>
  <c r="R1399" i="3"/>
  <c r="P1399" i="3"/>
  <c r="BI1394" i="3"/>
  <c r="BH1394" i="3"/>
  <c r="BG1394" i="3"/>
  <c r="BF1394" i="3"/>
  <c r="T1394" i="3"/>
  <c r="R1394" i="3"/>
  <c r="P1394" i="3"/>
  <c r="BI1387" i="3"/>
  <c r="BH1387" i="3"/>
  <c r="BG1387" i="3"/>
  <c r="BF1387" i="3"/>
  <c r="T1387" i="3"/>
  <c r="R1387" i="3"/>
  <c r="P1387" i="3"/>
  <c r="BI1382" i="3"/>
  <c r="BH1382" i="3"/>
  <c r="BG1382" i="3"/>
  <c r="BF1382" i="3"/>
  <c r="T1382" i="3"/>
  <c r="R1382" i="3"/>
  <c r="P1382" i="3"/>
  <c r="BI1377" i="3"/>
  <c r="BH1377" i="3"/>
  <c r="BG1377" i="3"/>
  <c r="BF1377" i="3"/>
  <c r="T1377" i="3"/>
  <c r="R1377" i="3"/>
  <c r="P1377" i="3"/>
  <c r="BI1372" i="3"/>
  <c r="BH1372" i="3"/>
  <c r="BG1372" i="3"/>
  <c r="BF1372" i="3"/>
  <c r="T1372" i="3"/>
  <c r="R1372" i="3"/>
  <c r="P1372" i="3"/>
  <c r="BI1367" i="3"/>
  <c r="BH1367" i="3"/>
  <c r="BG1367" i="3"/>
  <c r="BF1367" i="3"/>
  <c r="T1367" i="3"/>
  <c r="R1367" i="3"/>
  <c r="P1367" i="3"/>
  <c r="BI1362" i="3"/>
  <c r="BH1362" i="3"/>
  <c r="BG1362" i="3"/>
  <c r="BF1362" i="3"/>
  <c r="T1362" i="3"/>
  <c r="R1362" i="3"/>
  <c r="P1362" i="3"/>
  <c r="BI1357" i="3"/>
  <c r="BH1357" i="3"/>
  <c r="BG1357" i="3"/>
  <c r="BF1357" i="3"/>
  <c r="T1357" i="3"/>
  <c r="R1357" i="3"/>
  <c r="P1357" i="3"/>
  <c r="BI1352" i="3"/>
  <c r="BH1352" i="3"/>
  <c r="BG1352" i="3"/>
  <c r="BF1352" i="3"/>
  <c r="T1352" i="3"/>
  <c r="R1352" i="3"/>
  <c r="P1352" i="3"/>
  <c r="BI1348" i="3"/>
  <c r="BH1348" i="3"/>
  <c r="BG1348" i="3"/>
  <c r="BF1348" i="3"/>
  <c r="T1348" i="3"/>
  <c r="R1348" i="3"/>
  <c r="P1348" i="3"/>
  <c r="BI1345" i="3"/>
  <c r="BH1345" i="3"/>
  <c r="BG1345" i="3"/>
  <c r="BF1345" i="3"/>
  <c r="T1345" i="3"/>
  <c r="R1345" i="3"/>
  <c r="P1345" i="3"/>
  <c r="BI1342" i="3"/>
  <c r="BH1342" i="3"/>
  <c r="BG1342" i="3"/>
  <c r="BF1342" i="3"/>
  <c r="T1342" i="3"/>
  <c r="R1342" i="3"/>
  <c r="P1342" i="3"/>
  <c r="BI1338" i="3"/>
  <c r="BH1338" i="3"/>
  <c r="BG1338" i="3"/>
  <c r="BF1338" i="3"/>
  <c r="T1338" i="3"/>
  <c r="R1338" i="3"/>
  <c r="P1338" i="3"/>
  <c r="BI1334" i="3"/>
  <c r="BH1334" i="3"/>
  <c r="BG1334" i="3"/>
  <c r="BF1334" i="3"/>
  <c r="T1334" i="3"/>
  <c r="R1334" i="3"/>
  <c r="P1334" i="3"/>
  <c r="BI1316" i="3"/>
  <c r="BH1316" i="3"/>
  <c r="BG1316" i="3"/>
  <c r="BF1316" i="3"/>
  <c r="T1316" i="3"/>
  <c r="R1316" i="3"/>
  <c r="P1316" i="3"/>
  <c r="BI1313" i="3"/>
  <c r="BH1313" i="3"/>
  <c r="BG1313" i="3"/>
  <c r="BF1313" i="3"/>
  <c r="T1313" i="3"/>
  <c r="R1313" i="3"/>
  <c r="P1313" i="3"/>
  <c r="BI1296" i="3"/>
  <c r="BH1296" i="3"/>
  <c r="BG1296" i="3"/>
  <c r="BF1296" i="3"/>
  <c r="T1296" i="3"/>
  <c r="R1296" i="3"/>
  <c r="P1296" i="3"/>
  <c r="BI1286" i="3"/>
  <c r="BH1286" i="3"/>
  <c r="BG1286" i="3"/>
  <c r="BF1286" i="3"/>
  <c r="T1286" i="3"/>
  <c r="R1286" i="3"/>
  <c r="P1286" i="3"/>
  <c r="BI1276" i="3"/>
  <c r="BH1276" i="3"/>
  <c r="BG1276" i="3"/>
  <c r="BF1276" i="3"/>
  <c r="T1276" i="3"/>
  <c r="R1276" i="3"/>
  <c r="P1276" i="3"/>
  <c r="BI1271" i="3"/>
  <c r="BH1271" i="3"/>
  <c r="BG1271" i="3"/>
  <c r="BF1271" i="3"/>
  <c r="T1271" i="3"/>
  <c r="R1271" i="3"/>
  <c r="P1271" i="3"/>
  <c r="BI1266" i="3"/>
  <c r="BH1266" i="3"/>
  <c r="BG1266" i="3"/>
  <c r="BF1266" i="3"/>
  <c r="T1266" i="3"/>
  <c r="R1266" i="3"/>
  <c r="P1266" i="3"/>
  <c r="BI1261" i="3"/>
  <c r="BH1261" i="3"/>
  <c r="BG1261" i="3"/>
  <c r="BF1261" i="3"/>
  <c r="T1261" i="3"/>
  <c r="R1261" i="3"/>
  <c r="P1261" i="3"/>
  <c r="BI1256" i="3"/>
  <c r="BH1256" i="3"/>
  <c r="BG1256" i="3"/>
  <c r="BF1256" i="3"/>
  <c r="T1256" i="3"/>
  <c r="R1256" i="3"/>
  <c r="P1256" i="3"/>
  <c r="BI1251" i="3"/>
  <c r="BH1251" i="3"/>
  <c r="BG1251" i="3"/>
  <c r="BF1251" i="3"/>
  <c r="T1251" i="3"/>
  <c r="R1251" i="3"/>
  <c r="P1251" i="3"/>
  <c r="BI1241" i="3"/>
  <c r="BH1241" i="3"/>
  <c r="BG1241" i="3"/>
  <c r="BF1241" i="3"/>
  <c r="T1241" i="3"/>
  <c r="R1241" i="3"/>
  <c r="P1241" i="3"/>
  <c r="BI1231" i="3"/>
  <c r="BH1231" i="3"/>
  <c r="BG1231" i="3"/>
  <c r="BF1231" i="3"/>
  <c r="T1231" i="3"/>
  <c r="R1231" i="3"/>
  <c r="P1231" i="3"/>
  <c r="BI1221" i="3"/>
  <c r="BH1221" i="3"/>
  <c r="BG1221" i="3"/>
  <c r="BF1221" i="3"/>
  <c r="T1221" i="3"/>
  <c r="R1221" i="3"/>
  <c r="P1221" i="3"/>
  <c r="BI1215" i="3"/>
  <c r="BH1215" i="3"/>
  <c r="BG1215" i="3"/>
  <c r="BF1215" i="3"/>
  <c r="T1215" i="3"/>
  <c r="R1215" i="3"/>
  <c r="P1215" i="3"/>
  <c r="BI1210" i="3"/>
  <c r="BH1210" i="3"/>
  <c r="BG1210" i="3"/>
  <c r="BF1210" i="3"/>
  <c r="T1210" i="3"/>
  <c r="R1210" i="3"/>
  <c r="P1210" i="3"/>
  <c r="BI1206" i="3"/>
  <c r="BH1206" i="3"/>
  <c r="BG1206" i="3"/>
  <c r="BF1206" i="3"/>
  <c r="T1206" i="3"/>
  <c r="R1206" i="3"/>
  <c r="P1206" i="3"/>
  <c r="BI1202" i="3"/>
  <c r="BH1202" i="3"/>
  <c r="BG1202" i="3"/>
  <c r="BF1202" i="3"/>
  <c r="T1202" i="3"/>
  <c r="R1202" i="3"/>
  <c r="P1202" i="3"/>
  <c r="BI1198" i="3"/>
  <c r="BH1198" i="3"/>
  <c r="BG1198" i="3"/>
  <c r="BF1198" i="3"/>
  <c r="T1198" i="3"/>
  <c r="R1198" i="3"/>
  <c r="P1198" i="3"/>
  <c r="BI1181" i="3"/>
  <c r="BH1181" i="3"/>
  <c r="BG1181" i="3"/>
  <c r="BF1181" i="3"/>
  <c r="T1181" i="3"/>
  <c r="R1181" i="3"/>
  <c r="P1181" i="3"/>
  <c r="BI1176" i="3"/>
  <c r="BH1176" i="3"/>
  <c r="BG1176" i="3"/>
  <c r="BF1176" i="3"/>
  <c r="T1176" i="3"/>
  <c r="R1176" i="3"/>
  <c r="P1176" i="3"/>
  <c r="BI1162" i="3"/>
  <c r="BH1162" i="3"/>
  <c r="BG1162" i="3"/>
  <c r="BF1162" i="3"/>
  <c r="T1162" i="3"/>
  <c r="R1162" i="3"/>
  <c r="P1162" i="3"/>
  <c r="BI1151" i="3"/>
  <c r="BH1151" i="3"/>
  <c r="BG1151" i="3"/>
  <c r="BF1151" i="3"/>
  <c r="T1151" i="3"/>
  <c r="R1151" i="3"/>
  <c r="P1151" i="3"/>
  <c r="BI1140" i="3"/>
  <c r="BH1140" i="3"/>
  <c r="BG1140" i="3"/>
  <c r="BF1140" i="3"/>
  <c r="T1140" i="3"/>
  <c r="R1140" i="3"/>
  <c r="P1140" i="3"/>
  <c r="BI1134" i="3"/>
  <c r="BH1134" i="3"/>
  <c r="BG1134" i="3"/>
  <c r="BF1134" i="3"/>
  <c r="T1134" i="3"/>
  <c r="R1134" i="3"/>
  <c r="P1134" i="3"/>
  <c r="BI1128" i="3"/>
  <c r="BH1128" i="3"/>
  <c r="BG1128" i="3"/>
  <c r="BF1128" i="3"/>
  <c r="T1128" i="3"/>
  <c r="R1128" i="3"/>
  <c r="P1128" i="3"/>
  <c r="BI1123" i="3"/>
  <c r="BH1123" i="3"/>
  <c r="BG1123" i="3"/>
  <c r="BF1123" i="3"/>
  <c r="T1123" i="3"/>
  <c r="R1123" i="3"/>
  <c r="P1123" i="3"/>
  <c r="BI1118" i="3"/>
  <c r="BH1118" i="3"/>
  <c r="BG1118" i="3"/>
  <c r="BF1118" i="3"/>
  <c r="T1118" i="3"/>
  <c r="R1118" i="3"/>
  <c r="P1118" i="3"/>
  <c r="BI1113" i="3"/>
  <c r="BH1113" i="3"/>
  <c r="BG1113" i="3"/>
  <c r="BF1113" i="3"/>
  <c r="T1113" i="3"/>
  <c r="R1113" i="3"/>
  <c r="P1113" i="3"/>
  <c r="BI1108" i="3"/>
  <c r="BH1108" i="3"/>
  <c r="BG1108" i="3"/>
  <c r="BF1108" i="3"/>
  <c r="T1108" i="3"/>
  <c r="R1108" i="3"/>
  <c r="P1108" i="3"/>
  <c r="BI1103" i="3"/>
  <c r="BH1103" i="3"/>
  <c r="BG1103" i="3"/>
  <c r="BF1103" i="3"/>
  <c r="T1103" i="3"/>
  <c r="R1103" i="3"/>
  <c r="P1103" i="3"/>
  <c r="BI1098" i="3"/>
  <c r="BH1098" i="3"/>
  <c r="BG1098" i="3"/>
  <c r="BF1098" i="3"/>
  <c r="T1098" i="3"/>
  <c r="R1098" i="3"/>
  <c r="P1098" i="3"/>
  <c r="BI1093" i="3"/>
  <c r="BH1093" i="3"/>
  <c r="BG1093" i="3"/>
  <c r="BF1093" i="3"/>
  <c r="T1093" i="3"/>
  <c r="R1093" i="3"/>
  <c r="P1093" i="3"/>
  <c r="BI1088" i="3"/>
  <c r="BH1088" i="3"/>
  <c r="BG1088" i="3"/>
  <c r="BF1088" i="3"/>
  <c r="T1088" i="3"/>
  <c r="R1088" i="3"/>
  <c r="P1088" i="3"/>
  <c r="BI1084" i="3"/>
  <c r="BH1084" i="3"/>
  <c r="BG1084" i="3"/>
  <c r="BF1084" i="3"/>
  <c r="T1084" i="3"/>
  <c r="R1084" i="3"/>
  <c r="P1084" i="3"/>
  <c r="BI1080" i="3"/>
  <c r="BH1080" i="3"/>
  <c r="BG1080" i="3"/>
  <c r="BF1080" i="3"/>
  <c r="T1080" i="3"/>
  <c r="R1080" i="3"/>
  <c r="P1080" i="3"/>
  <c r="BI1076" i="3"/>
  <c r="BH1076" i="3"/>
  <c r="BG1076" i="3"/>
  <c r="BF1076" i="3"/>
  <c r="T1076" i="3"/>
  <c r="R1076" i="3"/>
  <c r="P1076" i="3"/>
  <c r="BI1072" i="3"/>
  <c r="BH1072" i="3"/>
  <c r="BG1072" i="3"/>
  <c r="BF1072" i="3"/>
  <c r="T1072" i="3"/>
  <c r="R1072" i="3"/>
  <c r="P1072" i="3"/>
  <c r="BI1068" i="3"/>
  <c r="BH1068" i="3"/>
  <c r="BG1068" i="3"/>
  <c r="BF1068" i="3"/>
  <c r="T1068" i="3"/>
  <c r="R1068" i="3"/>
  <c r="P1068" i="3"/>
  <c r="BI1064" i="3"/>
  <c r="BH1064" i="3"/>
  <c r="BG1064" i="3"/>
  <c r="BF1064" i="3"/>
  <c r="T1064" i="3"/>
  <c r="R1064" i="3"/>
  <c r="P1064" i="3"/>
  <c r="BI1059" i="3"/>
  <c r="BH1059" i="3"/>
  <c r="BG1059" i="3"/>
  <c r="BF1059" i="3"/>
  <c r="T1059" i="3"/>
  <c r="R1059" i="3"/>
  <c r="P1059" i="3"/>
  <c r="BI1054" i="3"/>
  <c r="BH1054" i="3"/>
  <c r="BG1054" i="3"/>
  <c r="BF1054" i="3"/>
  <c r="T1054" i="3"/>
  <c r="R1054" i="3"/>
  <c r="P1054" i="3"/>
  <c r="BI1044" i="3"/>
  <c r="BH1044" i="3"/>
  <c r="BG1044" i="3"/>
  <c r="BF1044" i="3"/>
  <c r="T1044" i="3"/>
  <c r="R1044" i="3"/>
  <c r="P1044" i="3"/>
  <c r="BI1040" i="3"/>
  <c r="BH1040" i="3"/>
  <c r="BG1040" i="3"/>
  <c r="BF1040" i="3"/>
  <c r="T1040" i="3"/>
  <c r="R1040" i="3"/>
  <c r="P1040" i="3"/>
  <c r="BI1036" i="3"/>
  <c r="BH1036" i="3"/>
  <c r="BG1036" i="3"/>
  <c r="BF1036" i="3"/>
  <c r="T1036" i="3"/>
  <c r="R1036" i="3"/>
  <c r="P1036" i="3"/>
  <c r="BI1029" i="3"/>
  <c r="BH1029" i="3"/>
  <c r="BG1029" i="3"/>
  <c r="BF1029" i="3"/>
  <c r="T1029" i="3"/>
  <c r="R1029" i="3"/>
  <c r="P1029" i="3"/>
  <c r="BI1022" i="3"/>
  <c r="BH1022" i="3"/>
  <c r="BG1022" i="3"/>
  <c r="BF1022" i="3"/>
  <c r="T1022" i="3"/>
  <c r="R1022" i="3"/>
  <c r="P1022" i="3"/>
  <c r="BI1017" i="3"/>
  <c r="BH1017" i="3"/>
  <c r="BG1017" i="3"/>
  <c r="BF1017" i="3"/>
  <c r="T1017" i="3"/>
  <c r="R1017" i="3"/>
  <c r="P1017" i="3"/>
  <c r="BI1012" i="3"/>
  <c r="BH1012" i="3"/>
  <c r="BG1012" i="3"/>
  <c r="BF1012" i="3"/>
  <c r="T1012" i="3"/>
  <c r="R1012" i="3"/>
  <c r="P1012" i="3"/>
  <c r="BI1008" i="3"/>
  <c r="BH1008" i="3"/>
  <c r="BG1008" i="3"/>
  <c r="BF1008" i="3"/>
  <c r="T1008" i="3"/>
  <c r="R1008" i="3"/>
  <c r="P1008" i="3"/>
  <c r="BI1004" i="3"/>
  <c r="BH1004" i="3"/>
  <c r="BG1004" i="3"/>
  <c r="BF1004" i="3"/>
  <c r="T1004" i="3"/>
  <c r="R1004" i="3"/>
  <c r="P1004" i="3"/>
  <c r="BI1000" i="3"/>
  <c r="BH1000" i="3"/>
  <c r="BG1000" i="3"/>
  <c r="BF1000" i="3"/>
  <c r="T1000" i="3"/>
  <c r="R1000" i="3"/>
  <c r="P1000" i="3"/>
  <c r="BI996" i="3"/>
  <c r="BH996" i="3"/>
  <c r="BG996" i="3"/>
  <c r="BF996" i="3"/>
  <c r="T996" i="3"/>
  <c r="R996" i="3"/>
  <c r="P996" i="3"/>
  <c r="BI992" i="3"/>
  <c r="BH992" i="3"/>
  <c r="BG992" i="3"/>
  <c r="BF992" i="3"/>
  <c r="T992" i="3"/>
  <c r="R992" i="3"/>
  <c r="P992" i="3"/>
  <c r="BI988" i="3"/>
  <c r="BH988" i="3"/>
  <c r="BG988" i="3"/>
  <c r="BF988" i="3"/>
  <c r="T988" i="3"/>
  <c r="R988" i="3"/>
  <c r="P988" i="3"/>
  <c r="BI984" i="3"/>
  <c r="BH984" i="3"/>
  <c r="BG984" i="3"/>
  <c r="BF984" i="3"/>
  <c r="T984" i="3"/>
  <c r="R984" i="3"/>
  <c r="P984" i="3"/>
  <c r="BI980" i="3"/>
  <c r="BH980" i="3"/>
  <c r="BG980" i="3"/>
  <c r="BF980" i="3"/>
  <c r="T980" i="3"/>
  <c r="R980" i="3"/>
  <c r="P980" i="3"/>
  <c r="BI976" i="3"/>
  <c r="BH976" i="3"/>
  <c r="BG976" i="3"/>
  <c r="BF976" i="3"/>
  <c r="T976" i="3"/>
  <c r="R976" i="3"/>
  <c r="P976" i="3"/>
  <c r="BI972" i="3"/>
  <c r="BH972" i="3"/>
  <c r="BG972" i="3"/>
  <c r="BF972" i="3"/>
  <c r="T972" i="3"/>
  <c r="R972" i="3"/>
  <c r="P972" i="3"/>
  <c r="BI968" i="3"/>
  <c r="BH968" i="3"/>
  <c r="BG968" i="3"/>
  <c r="BF968" i="3"/>
  <c r="T968" i="3"/>
  <c r="R968" i="3"/>
  <c r="P968" i="3"/>
  <c r="BI964" i="3"/>
  <c r="BH964" i="3"/>
  <c r="BG964" i="3"/>
  <c r="BF964" i="3"/>
  <c r="T964" i="3"/>
  <c r="R964" i="3"/>
  <c r="P964" i="3"/>
  <c r="BI960" i="3"/>
  <c r="BH960" i="3"/>
  <c r="BG960" i="3"/>
  <c r="BF960" i="3"/>
  <c r="T960" i="3"/>
  <c r="R960" i="3"/>
  <c r="P960" i="3"/>
  <c r="BI953" i="3"/>
  <c r="BH953" i="3"/>
  <c r="BG953" i="3"/>
  <c r="BF953" i="3"/>
  <c r="T953" i="3"/>
  <c r="R953" i="3"/>
  <c r="P953" i="3"/>
  <c r="BI946" i="3"/>
  <c r="BH946" i="3"/>
  <c r="BG946" i="3"/>
  <c r="BF946" i="3"/>
  <c r="T946" i="3"/>
  <c r="R946" i="3"/>
  <c r="P946" i="3"/>
  <c r="BI941" i="3"/>
  <c r="BH941" i="3"/>
  <c r="BG941" i="3"/>
  <c r="BF941" i="3"/>
  <c r="T941" i="3"/>
  <c r="R941" i="3"/>
  <c r="P941" i="3"/>
  <c r="BI936" i="3"/>
  <c r="BH936" i="3"/>
  <c r="BG936" i="3"/>
  <c r="BF936" i="3"/>
  <c r="T936" i="3"/>
  <c r="R936" i="3"/>
  <c r="P936" i="3"/>
  <c r="BI931" i="3"/>
  <c r="BH931" i="3"/>
  <c r="BG931" i="3"/>
  <c r="BF931" i="3"/>
  <c r="T931" i="3"/>
  <c r="R931" i="3"/>
  <c r="P931" i="3"/>
  <c r="BI927" i="3"/>
  <c r="BH927" i="3"/>
  <c r="BG927" i="3"/>
  <c r="BF927" i="3"/>
  <c r="T927" i="3"/>
  <c r="R927" i="3"/>
  <c r="P927" i="3"/>
  <c r="BI922" i="3"/>
  <c r="BH922" i="3"/>
  <c r="BG922" i="3"/>
  <c r="BF922" i="3"/>
  <c r="T922" i="3"/>
  <c r="R922" i="3"/>
  <c r="P922" i="3"/>
  <c r="BI918" i="3"/>
  <c r="BH918" i="3"/>
  <c r="BG918" i="3"/>
  <c r="BF918" i="3"/>
  <c r="T918" i="3"/>
  <c r="R918" i="3"/>
  <c r="P918" i="3"/>
  <c r="BI913" i="3"/>
  <c r="BH913" i="3"/>
  <c r="BG913" i="3"/>
  <c r="BF913" i="3"/>
  <c r="T913" i="3"/>
  <c r="R913" i="3"/>
  <c r="P913" i="3"/>
  <c r="BI909" i="3"/>
  <c r="BH909" i="3"/>
  <c r="BG909" i="3"/>
  <c r="BF909" i="3"/>
  <c r="T909" i="3"/>
  <c r="R909" i="3"/>
  <c r="P909" i="3"/>
  <c r="BI901" i="3"/>
  <c r="BH901" i="3"/>
  <c r="BG901" i="3"/>
  <c r="BF901" i="3"/>
  <c r="T901" i="3"/>
  <c r="R901" i="3"/>
  <c r="P901" i="3"/>
  <c r="BI894" i="3"/>
  <c r="BH894" i="3"/>
  <c r="BG894" i="3"/>
  <c r="BF894" i="3"/>
  <c r="T894" i="3"/>
  <c r="R894" i="3"/>
  <c r="P894" i="3"/>
  <c r="BI888" i="3"/>
  <c r="BH888" i="3"/>
  <c r="BG888" i="3"/>
  <c r="BF888" i="3"/>
  <c r="T888" i="3"/>
  <c r="R888" i="3"/>
  <c r="P888" i="3"/>
  <c r="BI883" i="3"/>
  <c r="BH883" i="3"/>
  <c r="BG883" i="3"/>
  <c r="BF883" i="3"/>
  <c r="T883" i="3"/>
  <c r="R883" i="3"/>
  <c r="P883" i="3"/>
  <c r="BI878" i="3"/>
  <c r="BH878" i="3"/>
  <c r="BG878" i="3"/>
  <c r="BF878" i="3"/>
  <c r="T878" i="3"/>
  <c r="R878" i="3"/>
  <c r="P878" i="3"/>
  <c r="BI873" i="3"/>
  <c r="BH873" i="3"/>
  <c r="BG873" i="3"/>
  <c r="BF873" i="3"/>
  <c r="T873" i="3"/>
  <c r="R873" i="3"/>
  <c r="P873" i="3"/>
  <c r="BI868" i="3"/>
  <c r="BH868" i="3"/>
  <c r="BG868" i="3"/>
  <c r="BF868" i="3"/>
  <c r="T868" i="3"/>
  <c r="R868" i="3"/>
  <c r="P868" i="3"/>
  <c r="BI862" i="3"/>
  <c r="BH862" i="3"/>
  <c r="BG862" i="3"/>
  <c r="BF862" i="3"/>
  <c r="T862" i="3"/>
  <c r="R862" i="3"/>
  <c r="P862" i="3"/>
  <c r="BI857" i="3"/>
  <c r="BH857" i="3"/>
  <c r="BG857" i="3"/>
  <c r="BF857" i="3"/>
  <c r="T857" i="3"/>
  <c r="R857" i="3"/>
  <c r="P857" i="3"/>
  <c r="BI852" i="3"/>
  <c r="BH852" i="3"/>
  <c r="BG852" i="3"/>
  <c r="BF852" i="3"/>
  <c r="T852" i="3"/>
  <c r="R852" i="3"/>
  <c r="P852" i="3"/>
  <c r="BI845" i="3"/>
  <c r="BH845" i="3"/>
  <c r="BG845" i="3"/>
  <c r="BF845" i="3"/>
  <c r="T845" i="3"/>
  <c r="R845" i="3"/>
  <c r="P845" i="3"/>
  <c r="BI840" i="3"/>
  <c r="BH840" i="3"/>
  <c r="BG840" i="3"/>
  <c r="BF840" i="3"/>
  <c r="T840" i="3"/>
  <c r="R840" i="3"/>
  <c r="P840" i="3"/>
  <c r="BI835" i="3"/>
  <c r="BH835" i="3"/>
  <c r="BG835" i="3"/>
  <c r="BF835" i="3"/>
  <c r="T835" i="3"/>
  <c r="R835" i="3"/>
  <c r="P835" i="3"/>
  <c r="BI830" i="3"/>
  <c r="BH830" i="3"/>
  <c r="BG830" i="3"/>
  <c r="BF830" i="3"/>
  <c r="T830" i="3"/>
  <c r="R830" i="3"/>
  <c r="P830" i="3"/>
  <c r="BI823" i="3"/>
  <c r="BH823" i="3"/>
  <c r="BG823" i="3"/>
  <c r="BF823" i="3"/>
  <c r="T823" i="3"/>
  <c r="R823" i="3"/>
  <c r="P823" i="3"/>
  <c r="BI818" i="3"/>
  <c r="BH818" i="3"/>
  <c r="BG818" i="3"/>
  <c r="BF818" i="3"/>
  <c r="T818" i="3"/>
  <c r="R818" i="3"/>
  <c r="P818" i="3"/>
  <c r="BI814" i="3"/>
  <c r="BH814" i="3"/>
  <c r="BG814" i="3"/>
  <c r="BF814" i="3"/>
  <c r="T814" i="3"/>
  <c r="R814" i="3"/>
  <c r="P814" i="3"/>
  <c r="BI809" i="3"/>
  <c r="BH809" i="3"/>
  <c r="BG809" i="3"/>
  <c r="BF809" i="3"/>
  <c r="T809" i="3"/>
  <c r="R809" i="3"/>
  <c r="P809" i="3"/>
  <c r="BI805" i="3"/>
  <c r="BH805" i="3"/>
  <c r="BG805" i="3"/>
  <c r="BF805" i="3"/>
  <c r="T805" i="3"/>
  <c r="R805" i="3"/>
  <c r="P805" i="3"/>
  <c r="BI799" i="3"/>
  <c r="BH799" i="3"/>
  <c r="BG799" i="3"/>
  <c r="BF799" i="3"/>
  <c r="T799" i="3"/>
  <c r="R799" i="3"/>
  <c r="P799" i="3"/>
  <c r="BI772" i="3"/>
  <c r="BH772" i="3"/>
  <c r="BG772" i="3"/>
  <c r="BF772" i="3"/>
  <c r="T772" i="3"/>
  <c r="R772" i="3"/>
  <c r="P772" i="3"/>
  <c r="BI766" i="3"/>
  <c r="BH766" i="3"/>
  <c r="BG766" i="3"/>
  <c r="BF766" i="3"/>
  <c r="T766" i="3"/>
  <c r="R766" i="3"/>
  <c r="P766" i="3"/>
  <c r="BI732" i="3"/>
  <c r="BH732" i="3"/>
  <c r="BG732" i="3"/>
  <c r="BF732" i="3"/>
  <c r="T732" i="3"/>
  <c r="R732" i="3"/>
  <c r="P732" i="3"/>
  <c r="BI723" i="3"/>
  <c r="BH723" i="3"/>
  <c r="BG723" i="3"/>
  <c r="BF723" i="3"/>
  <c r="T723" i="3"/>
  <c r="R723" i="3"/>
  <c r="P723" i="3"/>
  <c r="BI717" i="3"/>
  <c r="BH717" i="3"/>
  <c r="BG717" i="3"/>
  <c r="BF717" i="3"/>
  <c r="T717" i="3"/>
  <c r="R717" i="3"/>
  <c r="P717" i="3"/>
  <c r="BI682" i="3"/>
  <c r="BH682" i="3"/>
  <c r="BG682" i="3"/>
  <c r="BF682" i="3"/>
  <c r="T682" i="3"/>
  <c r="R682" i="3"/>
  <c r="P682" i="3"/>
  <c r="BI647" i="3"/>
  <c r="BH647" i="3"/>
  <c r="BG647" i="3"/>
  <c r="BF647" i="3"/>
  <c r="T647" i="3"/>
  <c r="R647" i="3"/>
  <c r="P647" i="3"/>
  <c r="BI640" i="3"/>
  <c r="BH640" i="3"/>
  <c r="BG640" i="3"/>
  <c r="BF640" i="3"/>
  <c r="T640" i="3"/>
  <c r="R640" i="3"/>
  <c r="P640" i="3"/>
  <c r="BI634" i="3"/>
  <c r="BH634" i="3"/>
  <c r="BG634" i="3"/>
  <c r="BF634" i="3"/>
  <c r="T634" i="3"/>
  <c r="R634" i="3"/>
  <c r="P634" i="3"/>
  <c r="BI632" i="3"/>
  <c r="BH632" i="3"/>
  <c r="BG632" i="3"/>
  <c r="BF632" i="3"/>
  <c r="T632" i="3"/>
  <c r="R632" i="3"/>
  <c r="P632" i="3"/>
  <c r="BI627" i="3"/>
  <c r="BH627" i="3"/>
  <c r="BG627" i="3"/>
  <c r="BF627" i="3"/>
  <c r="T627" i="3"/>
  <c r="R627" i="3"/>
  <c r="P627" i="3"/>
  <c r="BI622" i="3"/>
  <c r="BH622" i="3"/>
  <c r="BG622" i="3"/>
  <c r="BF622" i="3"/>
  <c r="T622" i="3"/>
  <c r="R622" i="3"/>
  <c r="P622" i="3"/>
  <c r="BI607" i="3"/>
  <c r="BH607" i="3"/>
  <c r="BG607" i="3"/>
  <c r="BF607" i="3"/>
  <c r="T607" i="3"/>
  <c r="R607" i="3"/>
  <c r="P607" i="3"/>
  <c r="BI602" i="3"/>
  <c r="BH602" i="3"/>
  <c r="BG602" i="3"/>
  <c r="BF602" i="3"/>
  <c r="T602" i="3"/>
  <c r="R602" i="3"/>
  <c r="P602" i="3"/>
  <c r="BI600" i="3"/>
  <c r="BH600" i="3"/>
  <c r="BG600" i="3"/>
  <c r="BF600" i="3"/>
  <c r="T600" i="3"/>
  <c r="R600" i="3"/>
  <c r="P600" i="3"/>
  <c r="BI594" i="3"/>
  <c r="BH594" i="3"/>
  <c r="BG594" i="3"/>
  <c r="BF594" i="3"/>
  <c r="T594" i="3"/>
  <c r="R594" i="3"/>
  <c r="P594" i="3"/>
  <c r="BI588" i="3"/>
  <c r="BH588" i="3"/>
  <c r="BG588" i="3"/>
  <c r="BF588" i="3"/>
  <c r="T588" i="3"/>
  <c r="R588" i="3"/>
  <c r="P588" i="3"/>
  <c r="BI583" i="3"/>
  <c r="BH583" i="3"/>
  <c r="BG583" i="3"/>
  <c r="BF583" i="3"/>
  <c r="T583" i="3"/>
  <c r="R583" i="3"/>
  <c r="P583" i="3"/>
  <c r="BI576" i="3"/>
  <c r="BH576" i="3"/>
  <c r="BG576" i="3"/>
  <c r="BF576" i="3"/>
  <c r="T576" i="3"/>
  <c r="R576" i="3"/>
  <c r="P576" i="3"/>
  <c r="BI564" i="3"/>
  <c r="BH564" i="3"/>
  <c r="BG564" i="3"/>
  <c r="BF564" i="3"/>
  <c r="T564" i="3"/>
  <c r="R564" i="3"/>
  <c r="P564" i="3"/>
  <c r="BI560" i="3"/>
  <c r="BH560" i="3"/>
  <c r="BG560" i="3"/>
  <c r="BF560" i="3"/>
  <c r="T560" i="3"/>
  <c r="R560" i="3"/>
  <c r="P560" i="3"/>
  <c r="BI547" i="3"/>
  <c r="BH547" i="3"/>
  <c r="BG547" i="3"/>
  <c r="BF547" i="3"/>
  <c r="T547" i="3"/>
  <c r="R547" i="3"/>
  <c r="P547" i="3"/>
  <c r="BI541" i="3"/>
  <c r="BH541" i="3"/>
  <c r="BG541" i="3"/>
  <c r="BF541" i="3"/>
  <c r="T541" i="3"/>
  <c r="R541" i="3"/>
  <c r="P541" i="3"/>
  <c r="BI538" i="3"/>
  <c r="BH538" i="3"/>
  <c r="BG538" i="3"/>
  <c r="BF538" i="3"/>
  <c r="T538" i="3"/>
  <c r="R538" i="3"/>
  <c r="P538" i="3"/>
  <c r="BI534" i="3"/>
  <c r="BH534" i="3"/>
  <c r="BG534" i="3"/>
  <c r="BF534" i="3"/>
  <c r="T534" i="3"/>
  <c r="R534" i="3"/>
  <c r="P534" i="3"/>
  <c r="BI528" i="3"/>
  <c r="BH528" i="3"/>
  <c r="BG528" i="3"/>
  <c r="BF528" i="3"/>
  <c r="T528" i="3"/>
  <c r="R528" i="3"/>
  <c r="P528" i="3"/>
  <c r="BI524" i="3"/>
  <c r="BH524" i="3"/>
  <c r="BG524" i="3"/>
  <c r="BF524" i="3"/>
  <c r="T524" i="3"/>
  <c r="R524" i="3"/>
  <c r="P524" i="3"/>
  <c r="BI521" i="3"/>
  <c r="BH521" i="3"/>
  <c r="BG521" i="3"/>
  <c r="BF521" i="3"/>
  <c r="T521" i="3"/>
  <c r="R521" i="3"/>
  <c r="P521" i="3"/>
  <c r="BI493" i="3"/>
  <c r="BH493" i="3"/>
  <c r="BG493" i="3"/>
  <c r="BF493" i="3"/>
  <c r="T493" i="3"/>
  <c r="R493" i="3"/>
  <c r="P493" i="3"/>
  <c r="BI458" i="3"/>
  <c r="BH458" i="3"/>
  <c r="BG458" i="3"/>
  <c r="BF458" i="3"/>
  <c r="T458" i="3"/>
  <c r="R458" i="3"/>
  <c r="P458" i="3"/>
  <c r="BI423" i="3"/>
  <c r="BH423" i="3"/>
  <c r="BG423" i="3"/>
  <c r="BF423" i="3"/>
  <c r="T423" i="3"/>
  <c r="R423" i="3"/>
  <c r="P423" i="3"/>
  <c r="BI389" i="3"/>
  <c r="BH389" i="3"/>
  <c r="BG389" i="3"/>
  <c r="BF389" i="3"/>
  <c r="T389" i="3"/>
  <c r="R389" i="3"/>
  <c r="P389" i="3"/>
  <c r="BI382" i="3"/>
  <c r="BH382" i="3"/>
  <c r="BG382" i="3"/>
  <c r="BF382" i="3"/>
  <c r="T382" i="3"/>
  <c r="R382" i="3"/>
  <c r="P382" i="3"/>
  <c r="BI372" i="3"/>
  <c r="BH372" i="3"/>
  <c r="BG372" i="3"/>
  <c r="BF372" i="3"/>
  <c r="T372" i="3"/>
  <c r="R372" i="3"/>
  <c r="P372" i="3"/>
  <c r="BI366" i="3"/>
  <c r="BH366" i="3"/>
  <c r="BG366" i="3"/>
  <c r="BF366" i="3"/>
  <c r="T366" i="3"/>
  <c r="R366" i="3"/>
  <c r="P366" i="3"/>
  <c r="BI360" i="3"/>
  <c r="BH360" i="3"/>
  <c r="BG360" i="3"/>
  <c r="BF360" i="3"/>
  <c r="T360" i="3"/>
  <c r="R360" i="3"/>
  <c r="P360" i="3"/>
  <c r="BI354" i="3"/>
  <c r="BH354" i="3"/>
  <c r="BG354" i="3"/>
  <c r="BF354" i="3"/>
  <c r="T354" i="3"/>
  <c r="R354" i="3"/>
  <c r="P354" i="3"/>
  <c r="BI350" i="3"/>
  <c r="BH350" i="3"/>
  <c r="BG350" i="3"/>
  <c r="BF350" i="3"/>
  <c r="T350" i="3"/>
  <c r="R350" i="3"/>
  <c r="P350" i="3"/>
  <c r="BI323" i="3"/>
  <c r="BH323" i="3"/>
  <c r="BG323" i="3"/>
  <c r="BF323" i="3"/>
  <c r="T323" i="3"/>
  <c r="R323" i="3"/>
  <c r="P323" i="3"/>
  <c r="BI319" i="3"/>
  <c r="BH319" i="3"/>
  <c r="BG319" i="3"/>
  <c r="BF319" i="3"/>
  <c r="T319" i="3"/>
  <c r="R319" i="3"/>
  <c r="P319" i="3"/>
  <c r="BI298" i="3"/>
  <c r="BH298" i="3"/>
  <c r="BG298" i="3"/>
  <c r="BF298" i="3"/>
  <c r="T298" i="3"/>
  <c r="R298" i="3"/>
  <c r="P298" i="3"/>
  <c r="BI295" i="3"/>
  <c r="BH295" i="3"/>
  <c r="BG295" i="3"/>
  <c r="BF295" i="3"/>
  <c r="T295" i="3"/>
  <c r="R295" i="3"/>
  <c r="P295" i="3"/>
  <c r="BI291" i="3"/>
  <c r="BH291" i="3"/>
  <c r="BG291" i="3"/>
  <c r="BF291" i="3"/>
  <c r="T291" i="3"/>
  <c r="R291" i="3"/>
  <c r="P291" i="3"/>
  <c r="BI287" i="3"/>
  <c r="BH287" i="3"/>
  <c r="BG287" i="3"/>
  <c r="BF287" i="3"/>
  <c r="T287" i="3"/>
  <c r="R287" i="3"/>
  <c r="P287" i="3"/>
  <c r="BI283" i="3"/>
  <c r="BH283" i="3"/>
  <c r="BG283" i="3"/>
  <c r="BF283" i="3"/>
  <c r="T283" i="3"/>
  <c r="R283" i="3"/>
  <c r="P283" i="3"/>
  <c r="BI279" i="3"/>
  <c r="BH279" i="3"/>
  <c r="BG279" i="3"/>
  <c r="BF279" i="3"/>
  <c r="T279" i="3"/>
  <c r="R279" i="3"/>
  <c r="P279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30" i="3"/>
  <c r="BH230" i="3"/>
  <c r="BG230" i="3"/>
  <c r="BF230" i="3"/>
  <c r="T230" i="3"/>
  <c r="R230" i="3"/>
  <c r="P230" i="3"/>
  <c r="BI216" i="3"/>
  <c r="BH216" i="3"/>
  <c r="BG216" i="3"/>
  <c r="BF216" i="3"/>
  <c r="T216" i="3"/>
  <c r="R216" i="3"/>
  <c r="P216" i="3"/>
  <c r="BI211" i="3"/>
  <c r="BH211" i="3"/>
  <c r="BG211" i="3"/>
  <c r="BF211" i="3"/>
  <c r="T211" i="3"/>
  <c r="R211" i="3"/>
  <c r="P211" i="3"/>
  <c r="BI178" i="3"/>
  <c r="BH178" i="3"/>
  <c r="BG178" i="3"/>
  <c r="BF178" i="3"/>
  <c r="T178" i="3"/>
  <c r="R178" i="3"/>
  <c r="P178" i="3"/>
  <c r="BI172" i="3"/>
  <c r="BH172" i="3"/>
  <c r="BG172" i="3"/>
  <c r="BF172" i="3"/>
  <c r="T172" i="3"/>
  <c r="R172" i="3"/>
  <c r="P172" i="3"/>
  <c r="BI166" i="3"/>
  <c r="BH166" i="3"/>
  <c r="BG166" i="3"/>
  <c r="BF166" i="3"/>
  <c r="T166" i="3"/>
  <c r="R166" i="3"/>
  <c r="P166" i="3"/>
  <c r="BI155" i="3"/>
  <c r="BH155" i="3"/>
  <c r="BG155" i="3"/>
  <c r="BF155" i="3"/>
  <c r="T155" i="3"/>
  <c r="R155" i="3"/>
  <c r="P155" i="3"/>
  <c r="BI151" i="3"/>
  <c r="BH151" i="3"/>
  <c r="BG151" i="3"/>
  <c r="BF151" i="3"/>
  <c r="T151" i="3"/>
  <c r="R151" i="3"/>
  <c r="P151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4" i="3"/>
  <c r="BH134" i="3"/>
  <c r="BG134" i="3"/>
  <c r="BF134" i="3"/>
  <c r="T134" i="3"/>
  <c r="R134" i="3"/>
  <c r="P134" i="3"/>
  <c r="J128" i="3"/>
  <c r="J127" i="3"/>
  <c r="F127" i="3"/>
  <c r="F125" i="3"/>
  <c r="E123" i="3"/>
  <c r="J92" i="3"/>
  <c r="J91" i="3"/>
  <c r="F91" i="3"/>
  <c r="F89" i="3"/>
  <c r="E87" i="3"/>
  <c r="J18" i="3"/>
  <c r="E18" i="3"/>
  <c r="F92" i="3" s="1"/>
  <c r="J17" i="3"/>
  <c r="J12" i="3"/>
  <c r="J89" i="3" s="1"/>
  <c r="E7" i="3"/>
  <c r="E121" i="3" s="1"/>
  <c r="AY95" i="1"/>
  <c r="J37" i="2"/>
  <c r="J36" i="2"/>
  <c r="J35" i="2"/>
  <c r="AX95" i="1"/>
  <c r="BI1016" i="2"/>
  <c r="BH1016" i="2"/>
  <c r="BG1016" i="2"/>
  <c r="BF1016" i="2"/>
  <c r="T1016" i="2"/>
  <c r="T1015" i="2"/>
  <c r="R1016" i="2"/>
  <c r="R1015" i="2" s="1"/>
  <c r="P1016" i="2"/>
  <c r="P1015" i="2" s="1"/>
  <c r="BI1011" i="2"/>
  <c r="BH1011" i="2"/>
  <c r="BG1011" i="2"/>
  <c r="BF1011" i="2"/>
  <c r="T1011" i="2"/>
  <c r="R1011" i="2"/>
  <c r="P1011" i="2"/>
  <c r="BI1008" i="2"/>
  <c r="BH1008" i="2"/>
  <c r="BG1008" i="2"/>
  <c r="BF1008" i="2"/>
  <c r="T1008" i="2"/>
  <c r="R1008" i="2"/>
  <c r="P1008" i="2"/>
  <c r="BI1005" i="2"/>
  <c r="BH1005" i="2"/>
  <c r="BG1005" i="2"/>
  <c r="BF1005" i="2"/>
  <c r="T1005" i="2"/>
  <c r="R1005" i="2"/>
  <c r="P1005" i="2"/>
  <c r="BI1002" i="2"/>
  <c r="BH1002" i="2"/>
  <c r="BG1002" i="2"/>
  <c r="BF1002" i="2"/>
  <c r="T1002" i="2"/>
  <c r="R1002" i="2"/>
  <c r="P1002" i="2"/>
  <c r="BI999" i="2"/>
  <c r="BH999" i="2"/>
  <c r="BG999" i="2"/>
  <c r="BF999" i="2"/>
  <c r="T999" i="2"/>
  <c r="R999" i="2"/>
  <c r="P999" i="2"/>
  <c r="BI996" i="2"/>
  <c r="BH996" i="2"/>
  <c r="BG996" i="2"/>
  <c r="BF996" i="2"/>
  <c r="T996" i="2"/>
  <c r="R996" i="2"/>
  <c r="P996" i="2"/>
  <c r="BI993" i="2"/>
  <c r="BH993" i="2"/>
  <c r="BG993" i="2"/>
  <c r="BF993" i="2"/>
  <c r="T993" i="2"/>
  <c r="R993" i="2"/>
  <c r="P993" i="2"/>
  <c r="BI990" i="2"/>
  <c r="BH990" i="2"/>
  <c r="BG990" i="2"/>
  <c r="BF990" i="2"/>
  <c r="T990" i="2"/>
  <c r="T989" i="2" s="1"/>
  <c r="R990" i="2"/>
  <c r="R989" i="2" s="1"/>
  <c r="P990" i="2"/>
  <c r="P989" i="2" s="1"/>
  <c r="BI985" i="2"/>
  <c r="BH985" i="2"/>
  <c r="BG985" i="2"/>
  <c r="BF985" i="2"/>
  <c r="T985" i="2"/>
  <c r="R985" i="2"/>
  <c r="P985" i="2"/>
  <c r="BI979" i="2"/>
  <c r="BH979" i="2"/>
  <c r="BG979" i="2"/>
  <c r="BF979" i="2"/>
  <c r="T979" i="2"/>
  <c r="R979" i="2"/>
  <c r="P979" i="2"/>
  <c r="BI975" i="2"/>
  <c r="BH975" i="2"/>
  <c r="BG975" i="2"/>
  <c r="BF975" i="2"/>
  <c r="T975" i="2"/>
  <c r="R975" i="2"/>
  <c r="P975" i="2"/>
  <c r="BI971" i="2"/>
  <c r="BH971" i="2"/>
  <c r="BG971" i="2"/>
  <c r="BF971" i="2"/>
  <c r="T971" i="2"/>
  <c r="R971" i="2"/>
  <c r="P971" i="2"/>
  <c r="BI960" i="2"/>
  <c r="BH960" i="2"/>
  <c r="BG960" i="2"/>
  <c r="BF960" i="2"/>
  <c r="T960" i="2"/>
  <c r="R960" i="2"/>
  <c r="P960" i="2"/>
  <c r="BI956" i="2"/>
  <c r="BH956" i="2"/>
  <c r="BG956" i="2"/>
  <c r="BF956" i="2"/>
  <c r="T956" i="2"/>
  <c r="R956" i="2"/>
  <c r="P956" i="2"/>
  <c r="BI952" i="2"/>
  <c r="BH952" i="2"/>
  <c r="BG952" i="2"/>
  <c r="BF952" i="2"/>
  <c r="T952" i="2"/>
  <c r="R952" i="2"/>
  <c r="P952" i="2"/>
  <c r="BI949" i="2"/>
  <c r="BH949" i="2"/>
  <c r="BG949" i="2"/>
  <c r="BF949" i="2"/>
  <c r="T949" i="2"/>
  <c r="R949" i="2"/>
  <c r="P949" i="2"/>
  <c r="BI944" i="2"/>
  <c r="BH944" i="2"/>
  <c r="BG944" i="2"/>
  <c r="BF944" i="2"/>
  <c r="T944" i="2"/>
  <c r="R944" i="2"/>
  <c r="P944" i="2"/>
  <c r="BI939" i="2"/>
  <c r="BH939" i="2"/>
  <c r="BG939" i="2"/>
  <c r="BF939" i="2"/>
  <c r="T939" i="2"/>
  <c r="R939" i="2"/>
  <c r="P939" i="2"/>
  <c r="BI935" i="2"/>
  <c r="BH935" i="2"/>
  <c r="BG935" i="2"/>
  <c r="BF935" i="2"/>
  <c r="T935" i="2"/>
  <c r="R935" i="2"/>
  <c r="P935" i="2"/>
  <c r="BI932" i="2"/>
  <c r="BH932" i="2"/>
  <c r="BG932" i="2"/>
  <c r="BF932" i="2"/>
  <c r="T932" i="2"/>
  <c r="R932" i="2"/>
  <c r="P932" i="2"/>
  <c r="BI929" i="2"/>
  <c r="BH929" i="2"/>
  <c r="BG929" i="2"/>
  <c r="BF929" i="2"/>
  <c r="T929" i="2"/>
  <c r="R929" i="2"/>
  <c r="P929" i="2"/>
  <c r="BI926" i="2"/>
  <c r="BH926" i="2"/>
  <c r="BG926" i="2"/>
  <c r="BF926" i="2"/>
  <c r="T926" i="2"/>
  <c r="R926" i="2"/>
  <c r="P926" i="2"/>
  <c r="BI923" i="2"/>
  <c r="BH923" i="2"/>
  <c r="BG923" i="2"/>
  <c r="BF923" i="2"/>
  <c r="T923" i="2"/>
  <c r="R923" i="2"/>
  <c r="P923" i="2"/>
  <c r="BI919" i="2"/>
  <c r="BH919" i="2"/>
  <c r="BG919" i="2"/>
  <c r="BF919" i="2"/>
  <c r="T919" i="2"/>
  <c r="R919" i="2"/>
  <c r="P919" i="2"/>
  <c r="BI911" i="2"/>
  <c r="BH911" i="2"/>
  <c r="BG911" i="2"/>
  <c r="BF911" i="2"/>
  <c r="T911" i="2"/>
  <c r="R911" i="2"/>
  <c r="P911" i="2"/>
  <c r="BI906" i="2"/>
  <c r="BH906" i="2"/>
  <c r="BG906" i="2"/>
  <c r="BF906" i="2"/>
  <c r="T906" i="2"/>
  <c r="R906" i="2"/>
  <c r="P906" i="2"/>
  <c r="BI898" i="2"/>
  <c r="BH898" i="2"/>
  <c r="BG898" i="2"/>
  <c r="BF898" i="2"/>
  <c r="T898" i="2"/>
  <c r="R898" i="2"/>
  <c r="P898" i="2"/>
  <c r="BI894" i="2"/>
  <c r="BH894" i="2"/>
  <c r="BG894" i="2"/>
  <c r="BF894" i="2"/>
  <c r="T894" i="2"/>
  <c r="R894" i="2"/>
  <c r="P894" i="2"/>
  <c r="BI887" i="2"/>
  <c r="BH887" i="2"/>
  <c r="BG887" i="2"/>
  <c r="BF887" i="2"/>
  <c r="T887" i="2"/>
  <c r="R887" i="2"/>
  <c r="P887" i="2"/>
  <c r="BI868" i="2"/>
  <c r="BH868" i="2"/>
  <c r="BG868" i="2"/>
  <c r="BF868" i="2"/>
  <c r="T868" i="2"/>
  <c r="R868" i="2"/>
  <c r="P868" i="2"/>
  <c r="BI849" i="2"/>
  <c r="BH849" i="2"/>
  <c r="BG849" i="2"/>
  <c r="BF849" i="2"/>
  <c r="T849" i="2"/>
  <c r="R849" i="2"/>
  <c r="P849" i="2"/>
  <c r="BI844" i="2"/>
  <c r="BH844" i="2"/>
  <c r="BG844" i="2"/>
  <c r="BF844" i="2"/>
  <c r="T844" i="2"/>
  <c r="R844" i="2"/>
  <c r="P844" i="2"/>
  <c r="BI839" i="2"/>
  <c r="BH839" i="2"/>
  <c r="BG839" i="2"/>
  <c r="BF839" i="2"/>
  <c r="T839" i="2"/>
  <c r="R839" i="2"/>
  <c r="P839" i="2"/>
  <c r="BI834" i="2"/>
  <c r="BH834" i="2"/>
  <c r="BG834" i="2"/>
  <c r="BF834" i="2"/>
  <c r="T834" i="2"/>
  <c r="R834" i="2"/>
  <c r="P834" i="2"/>
  <c r="BI820" i="2"/>
  <c r="BH820" i="2"/>
  <c r="BG820" i="2"/>
  <c r="BF820" i="2"/>
  <c r="T820" i="2"/>
  <c r="R820" i="2"/>
  <c r="P820" i="2"/>
  <c r="BI806" i="2"/>
  <c r="BH806" i="2"/>
  <c r="BG806" i="2"/>
  <c r="BF806" i="2"/>
  <c r="T806" i="2"/>
  <c r="R806" i="2"/>
  <c r="P806" i="2"/>
  <c r="BI792" i="2"/>
  <c r="BH792" i="2"/>
  <c r="BG792" i="2"/>
  <c r="BF792" i="2"/>
  <c r="T792" i="2"/>
  <c r="R792" i="2"/>
  <c r="P792" i="2"/>
  <c r="BI784" i="2"/>
  <c r="BH784" i="2"/>
  <c r="BG784" i="2"/>
  <c r="BF784" i="2"/>
  <c r="T784" i="2"/>
  <c r="R784" i="2"/>
  <c r="P784" i="2"/>
  <c r="BI779" i="2"/>
  <c r="BH779" i="2"/>
  <c r="BG779" i="2"/>
  <c r="BF779" i="2"/>
  <c r="T779" i="2"/>
  <c r="R779" i="2"/>
  <c r="P779" i="2"/>
  <c r="BI774" i="2"/>
  <c r="BH774" i="2"/>
  <c r="BG774" i="2"/>
  <c r="BF774" i="2"/>
  <c r="T774" i="2"/>
  <c r="R774" i="2"/>
  <c r="P774" i="2"/>
  <c r="BI769" i="2"/>
  <c r="BH769" i="2"/>
  <c r="BG769" i="2"/>
  <c r="BF769" i="2"/>
  <c r="T769" i="2"/>
  <c r="R769" i="2"/>
  <c r="P769" i="2"/>
  <c r="BI766" i="2"/>
  <c r="BH766" i="2"/>
  <c r="BG766" i="2"/>
  <c r="BF766" i="2"/>
  <c r="T766" i="2"/>
  <c r="R766" i="2"/>
  <c r="P766" i="2"/>
  <c r="BI762" i="2"/>
  <c r="BH762" i="2"/>
  <c r="BG762" i="2"/>
  <c r="BF762" i="2"/>
  <c r="T762" i="2"/>
  <c r="R762" i="2"/>
  <c r="P762" i="2"/>
  <c r="BI757" i="2"/>
  <c r="BH757" i="2"/>
  <c r="BG757" i="2"/>
  <c r="BF757" i="2"/>
  <c r="T757" i="2"/>
  <c r="R757" i="2"/>
  <c r="P757" i="2"/>
  <c r="BI752" i="2"/>
  <c r="BH752" i="2"/>
  <c r="BG752" i="2"/>
  <c r="BF752" i="2"/>
  <c r="T752" i="2"/>
  <c r="R752" i="2"/>
  <c r="P752" i="2"/>
  <c r="BI747" i="2"/>
  <c r="BH747" i="2"/>
  <c r="BG747" i="2"/>
  <c r="BF747" i="2"/>
  <c r="T747" i="2"/>
  <c r="R747" i="2"/>
  <c r="P747" i="2"/>
  <c r="BI742" i="2"/>
  <c r="BH742" i="2"/>
  <c r="BG742" i="2"/>
  <c r="BF742" i="2"/>
  <c r="T742" i="2"/>
  <c r="R742" i="2"/>
  <c r="P742" i="2"/>
  <c r="BI737" i="2"/>
  <c r="BH737" i="2"/>
  <c r="BG737" i="2"/>
  <c r="BF737" i="2"/>
  <c r="T737" i="2"/>
  <c r="R737" i="2"/>
  <c r="P737" i="2"/>
  <c r="BI730" i="2"/>
  <c r="BH730" i="2"/>
  <c r="BG730" i="2"/>
  <c r="BF730" i="2"/>
  <c r="T730" i="2"/>
  <c r="R730" i="2"/>
  <c r="P730" i="2"/>
  <c r="BI725" i="2"/>
  <c r="BH725" i="2"/>
  <c r="BG725" i="2"/>
  <c r="BF725" i="2"/>
  <c r="T725" i="2"/>
  <c r="R725" i="2"/>
  <c r="P725" i="2"/>
  <c r="BI720" i="2"/>
  <c r="BH720" i="2"/>
  <c r="BG720" i="2"/>
  <c r="BF720" i="2"/>
  <c r="T720" i="2"/>
  <c r="R720" i="2"/>
  <c r="P720" i="2"/>
  <c r="BI715" i="2"/>
  <c r="BH715" i="2"/>
  <c r="BG715" i="2"/>
  <c r="BF715" i="2"/>
  <c r="T715" i="2"/>
  <c r="R715" i="2"/>
  <c r="P715" i="2"/>
  <c r="BI710" i="2"/>
  <c r="BH710" i="2"/>
  <c r="BG710" i="2"/>
  <c r="BF710" i="2"/>
  <c r="T710" i="2"/>
  <c r="R710" i="2"/>
  <c r="P710" i="2"/>
  <c r="BI705" i="2"/>
  <c r="BH705" i="2"/>
  <c r="BG705" i="2"/>
  <c r="BF705" i="2"/>
  <c r="T705" i="2"/>
  <c r="R705" i="2"/>
  <c r="P705" i="2"/>
  <c r="BI700" i="2"/>
  <c r="BH700" i="2"/>
  <c r="BG700" i="2"/>
  <c r="BF700" i="2"/>
  <c r="T700" i="2"/>
  <c r="R700" i="2"/>
  <c r="P700" i="2"/>
  <c r="BI691" i="2"/>
  <c r="BH691" i="2"/>
  <c r="BG691" i="2"/>
  <c r="BF691" i="2"/>
  <c r="T691" i="2"/>
  <c r="R691" i="2"/>
  <c r="P691" i="2"/>
  <c r="BI682" i="2"/>
  <c r="BH682" i="2"/>
  <c r="BG682" i="2"/>
  <c r="BF682" i="2"/>
  <c r="T682" i="2"/>
  <c r="R682" i="2"/>
  <c r="P682" i="2"/>
  <c r="BI673" i="2"/>
  <c r="BH673" i="2"/>
  <c r="BG673" i="2"/>
  <c r="BF673" i="2"/>
  <c r="T673" i="2"/>
  <c r="R673" i="2"/>
  <c r="P673" i="2"/>
  <c r="BI667" i="2"/>
  <c r="BH667" i="2"/>
  <c r="BG667" i="2"/>
  <c r="BF667" i="2"/>
  <c r="T667" i="2"/>
  <c r="R667" i="2"/>
  <c r="P667" i="2"/>
  <c r="BI661" i="2"/>
  <c r="BH661" i="2"/>
  <c r="BG661" i="2"/>
  <c r="BF661" i="2"/>
  <c r="T661" i="2"/>
  <c r="R661" i="2"/>
  <c r="P661" i="2"/>
  <c r="BI655" i="2"/>
  <c r="BH655" i="2"/>
  <c r="BG655" i="2"/>
  <c r="BF655" i="2"/>
  <c r="T655" i="2"/>
  <c r="R655" i="2"/>
  <c r="P655" i="2"/>
  <c r="BI650" i="2"/>
  <c r="BH650" i="2"/>
  <c r="BG650" i="2"/>
  <c r="BF650" i="2"/>
  <c r="T650" i="2"/>
  <c r="R650" i="2"/>
  <c r="P650" i="2"/>
  <c r="BI646" i="2"/>
  <c r="BH646" i="2"/>
  <c r="BG646" i="2"/>
  <c r="BF646" i="2"/>
  <c r="T646" i="2"/>
  <c r="R646" i="2"/>
  <c r="P646" i="2"/>
  <c r="BI638" i="2"/>
  <c r="BH638" i="2"/>
  <c r="BG638" i="2"/>
  <c r="BF638" i="2"/>
  <c r="T638" i="2"/>
  <c r="R638" i="2"/>
  <c r="P638" i="2"/>
  <c r="BI629" i="2"/>
  <c r="BH629" i="2"/>
  <c r="BG629" i="2"/>
  <c r="BF629" i="2"/>
  <c r="T629" i="2"/>
  <c r="R629" i="2"/>
  <c r="P629" i="2"/>
  <c r="BI623" i="2"/>
  <c r="BH623" i="2"/>
  <c r="BG623" i="2"/>
  <c r="BF623" i="2"/>
  <c r="T623" i="2"/>
  <c r="R623" i="2"/>
  <c r="P623" i="2"/>
  <c r="BI617" i="2"/>
  <c r="BH617" i="2"/>
  <c r="BG617" i="2"/>
  <c r="BF617" i="2"/>
  <c r="T617" i="2"/>
  <c r="R617" i="2"/>
  <c r="P617" i="2"/>
  <c r="BI611" i="2"/>
  <c r="BH611" i="2"/>
  <c r="BG611" i="2"/>
  <c r="BF611" i="2"/>
  <c r="T611" i="2"/>
  <c r="R611" i="2"/>
  <c r="P611" i="2"/>
  <c r="BI605" i="2"/>
  <c r="BH605" i="2"/>
  <c r="BG605" i="2"/>
  <c r="BF605" i="2"/>
  <c r="T605" i="2"/>
  <c r="R605" i="2"/>
  <c r="P605" i="2"/>
  <c r="BI599" i="2"/>
  <c r="BH599" i="2"/>
  <c r="BG599" i="2"/>
  <c r="BF599" i="2"/>
  <c r="T599" i="2"/>
  <c r="R599" i="2"/>
  <c r="P599" i="2"/>
  <c r="BI594" i="2"/>
  <c r="BH594" i="2"/>
  <c r="BG594" i="2"/>
  <c r="BF594" i="2"/>
  <c r="T594" i="2"/>
  <c r="R594" i="2"/>
  <c r="P594" i="2"/>
  <c r="BI588" i="2"/>
  <c r="BH588" i="2"/>
  <c r="BG588" i="2"/>
  <c r="BF588" i="2"/>
  <c r="T588" i="2"/>
  <c r="R588" i="2"/>
  <c r="P588" i="2"/>
  <c r="BI582" i="2"/>
  <c r="BH582" i="2"/>
  <c r="BG582" i="2"/>
  <c r="BF582" i="2"/>
  <c r="T582" i="2"/>
  <c r="R582" i="2"/>
  <c r="P582" i="2"/>
  <c r="BI574" i="2"/>
  <c r="BH574" i="2"/>
  <c r="BG574" i="2"/>
  <c r="BF574" i="2"/>
  <c r="T574" i="2"/>
  <c r="R574" i="2"/>
  <c r="P574" i="2"/>
  <c r="BI569" i="2"/>
  <c r="BH569" i="2"/>
  <c r="BG569" i="2"/>
  <c r="BF569" i="2"/>
  <c r="T569" i="2"/>
  <c r="R569" i="2"/>
  <c r="P569" i="2"/>
  <c r="BI564" i="2"/>
  <c r="BH564" i="2"/>
  <c r="BG564" i="2"/>
  <c r="BF564" i="2"/>
  <c r="T564" i="2"/>
  <c r="R564" i="2"/>
  <c r="P564" i="2"/>
  <c r="BI559" i="2"/>
  <c r="BH559" i="2"/>
  <c r="BG559" i="2"/>
  <c r="BF559" i="2"/>
  <c r="T559" i="2"/>
  <c r="R559" i="2"/>
  <c r="P559" i="2"/>
  <c r="BI553" i="2"/>
  <c r="BH553" i="2"/>
  <c r="BG553" i="2"/>
  <c r="BF553" i="2"/>
  <c r="T553" i="2"/>
  <c r="R553" i="2"/>
  <c r="P553" i="2"/>
  <c r="BI546" i="2"/>
  <c r="BH546" i="2"/>
  <c r="BG546" i="2"/>
  <c r="BF546" i="2"/>
  <c r="T546" i="2"/>
  <c r="R546" i="2"/>
  <c r="P546" i="2"/>
  <c r="BI541" i="2"/>
  <c r="BH541" i="2"/>
  <c r="BG541" i="2"/>
  <c r="BF541" i="2"/>
  <c r="T541" i="2"/>
  <c r="R541" i="2"/>
  <c r="P541" i="2"/>
  <c r="BI536" i="2"/>
  <c r="BH536" i="2"/>
  <c r="BG536" i="2"/>
  <c r="BF536" i="2"/>
  <c r="T536" i="2"/>
  <c r="R536" i="2"/>
  <c r="P536" i="2"/>
  <c r="BI531" i="2"/>
  <c r="BH531" i="2"/>
  <c r="BG531" i="2"/>
  <c r="BF531" i="2"/>
  <c r="T531" i="2"/>
  <c r="R531" i="2"/>
  <c r="P531" i="2"/>
  <c r="BI525" i="2"/>
  <c r="BH525" i="2"/>
  <c r="BG525" i="2"/>
  <c r="BF525" i="2"/>
  <c r="T525" i="2"/>
  <c r="R525" i="2"/>
  <c r="P525" i="2"/>
  <c r="BI519" i="2"/>
  <c r="BH519" i="2"/>
  <c r="BG519" i="2"/>
  <c r="BF519" i="2"/>
  <c r="T519" i="2"/>
  <c r="R519" i="2"/>
  <c r="P519" i="2"/>
  <c r="BI513" i="2"/>
  <c r="BH513" i="2"/>
  <c r="BG513" i="2"/>
  <c r="BF513" i="2"/>
  <c r="T513" i="2"/>
  <c r="R513" i="2"/>
  <c r="P513" i="2"/>
  <c r="BI505" i="2"/>
  <c r="BH505" i="2"/>
  <c r="BG505" i="2"/>
  <c r="BF505" i="2"/>
  <c r="T505" i="2"/>
  <c r="R505" i="2"/>
  <c r="P505" i="2"/>
  <c r="BI499" i="2"/>
  <c r="BH499" i="2"/>
  <c r="BG499" i="2"/>
  <c r="BF499" i="2"/>
  <c r="T499" i="2"/>
  <c r="R499" i="2"/>
  <c r="P499" i="2"/>
  <c r="BI493" i="2"/>
  <c r="BH493" i="2"/>
  <c r="BG493" i="2"/>
  <c r="BF493" i="2"/>
  <c r="T493" i="2"/>
  <c r="R493" i="2"/>
  <c r="P493" i="2"/>
  <c r="BI482" i="2"/>
  <c r="BH482" i="2"/>
  <c r="BG482" i="2"/>
  <c r="BF482" i="2"/>
  <c r="T482" i="2"/>
  <c r="R482" i="2"/>
  <c r="P482" i="2"/>
  <c r="BI477" i="2"/>
  <c r="BH477" i="2"/>
  <c r="BG477" i="2"/>
  <c r="BF477" i="2"/>
  <c r="T477" i="2"/>
  <c r="R477" i="2"/>
  <c r="P477" i="2"/>
  <c r="BI469" i="2"/>
  <c r="BH469" i="2"/>
  <c r="BG469" i="2"/>
  <c r="BF469" i="2"/>
  <c r="T469" i="2"/>
  <c r="R469" i="2"/>
  <c r="P469" i="2"/>
  <c r="BI464" i="2"/>
  <c r="BH464" i="2"/>
  <c r="BG464" i="2"/>
  <c r="BF464" i="2"/>
  <c r="T464" i="2"/>
  <c r="R464" i="2"/>
  <c r="P464" i="2"/>
  <c r="BI455" i="2"/>
  <c r="BH455" i="2"/>
  <c r="BG455" i="2"/>
  <c r="BF455" i="2"/>
  <c r="T455" i="2"/>
  <c r="R455" i="2"/>
  <c r="P455" i="2"/>
  <c r="BI449" i="2"/>
  <c r="BH449" i="2"/>
  <c r="BG449" i="2"/>
  <c r="BF449" i="2"/>
  <c r="T449" i="2"/>
  <c r="R449" i="2"/>
  <c r="P449" i="2"/>
  <c r="BI445" i="2"/>
  <c r="BH445" i="2"/>
  <c r="BG445" i="2"/>
  <c r="BF445" i="2"/>
  <c r="T445" i="2"/>
  <c r="R445" i="2"/>
  <c r="P445" i="2"/>
  <c r="BI440" i="2"/>
  <c r="BH440" i="2"/>
  <c r="BG440" i="2"/>
  <c r="BF440" i="2"/>
  <c r="T440" i="2"/>
  <c r="R440" i="2"/>
  <c r="P440" i="2"/>
  <c r="BI436" i="2"/>
  <c r="BH436" i="2"/>
  <c r="BG436" i="2"/>
  <c r="BF436" i="2"/>
  <c r="T436" i="2"/>
  <c r="R436" i="2"/>
  <c r="P436" i="2"/>
  <c r="BI431" i="2"/>
  <c r="BH431" i="2"/>
  <c r="BG431" i="2"/>
  <c r="BF431" i="2"/>
  <c r="T431" i="2"/>
  <c r="R431" i="2"/>
  <c r="P431" i="2"/>
  <c r="BI427" i="2"/>
  <c r="BH427" i="2"/>
  <c r="BG427" i="2"/>
  <c r="BF427" i="2"/>
  <c r="T427" i="2"/>
  <c r="R427" i="2"/>
  <c r="P427" i="2"/>
  <c r="BI420" i="2"/>
  <c r="BH420" i="2"/>
  <c r="BG420" i="2"/>
  <c r="BF420" i="2"/>
  <c r="T420" i="2"/>
  <c r="R420" i="2"/>
  <c r="P420" i="2"/>
  <c r="BI415" i="2"/>
  <c r="BH415" i="2"/>
  <c r="BG415" i="2"/>
  <c r="BF415" i="2"/>
  <c r="T415" i="2"/>
  <c r="R415" i="2"/>
  <c r="P415" i="2"/>
  <c r="BI410" i="2"/>
  <c r="BH410" i="2"/>
  <c r="BG410" i="2"/>
  <c r="BF410" i="2"/>
  <c r="T410" i="2"/>
  <c r="R410" i="2"/>
  <c r="P410" i="2"/>
  <c r="BI403" i="2"/>
  <c r="BH403" i="2"/>
  <c r="BG403" i="2"/>
  <c r="BF403" i="2"/>
  <c r="T403" i="2"/>
  <c r="R403" i="2"/>
  <c r="P403" i="2"/>
  <c r="BI398" i="2"/>
  <c r="BH398" i="2"/>
  <c r="BG398" i="2"/>
  <c r="BF398" i="2"/>
  <c r="T398" i="2"/>
  <c r="R398" i="2"/>
  <c r="P398" i="2"/>
  <c r="BI393" i="2"/>
  <c r="BH393" i="2"/>
  <c r="BG393" i="2"/>
  <c r="BF393" i="2"/>
  <c r="T393" i="2"/>
  <c r="R393" i="2"/>
  <c r="P393" i="2"/>
  <c r="BI390" i="2"/>
  <c r="BH390" i="2"/>
  <c r="BG390" i="2"/>
  <c r="BF390" i="2"/>
  <c r="T390" i="2"/>
  <c r="R390" i="2"/>
  <c r="P390" i="2"/>
  <c r="BI376" i="2"/>
  <c r="BH376" i="2"/>
  <c r="BG376" i="2"/>
  <c r="BF376" i="2"/>
  <c r="T376" i="2"/>
  <c r="R376" i="2"/>
  <c r="P376" i="2"/>
  <c r="BI362" i="2"/>
  <c r="BH362" i="2"/>
  <c r="BG362" i="2"/>
  <c r="BF362" i="2"/>
  <c r="T362" i="2"/>
  <c r="R362" i="2"/>
  <c r="P362" i="2"/>
  <c r="BI353" i="2"/>
  <c r="BH353" i="2"/>
  <c r="BG353" i="2"/>
  <c r="BF353" i="2"/>
  <c r="T353" i="2"/>
  <c r="R353" i="2"/>
  <c r="P353" i="2"/>
  <c r="BI349" i="2"/>
  <c r="BH349" i="2"/>
  <c r="BG349" i="2"/>
  <c r="BF349" i="2"/>
  <c r="T349" i="2"/>
  <c r="R349" i="2"/>
  <c r="P349" i="2"/>
  <c r="BI345" i="2"/>
  <c r="BH345" i="2"/>
  <c r="BG345" i="2"/>
  <c r="BF345" i="2"/>
  <c r="T345" i="2"/>
  <c r="R345" i="2"/>
  <c r="P345" i="2"/>
  <c r="BI341" i="2"/>
  <c r="BH341" i="2"/>
  <c r="BG341" i="2"/>
  <c r="BF341" i="2"/>
  <c r="T341" i="2"/>
  <c r="R341" i="2"/>
  <c r="P341" i="2"/>
  <c r="BI338" i="2"/>
  <c r="BH338" i="2"/>
  <c r="BG338" i="2"/>
  <c r="BF338" i="2"/>
  <c r="T338" i="2"/>
  <c r="R338" i="2"/>
  <c r="P338" i="2"/>
  <c r="BI333" i="2"/>
  <c r="BH333" i="2"/>
  <c r="BG333" i="2"/>
  <c r="BF333" i="2"/>
  <c r="T333" i="2"/>
  <c r="R333" i="2"/>
  <c r="P333" i="2"/>
  <c r="BI327" i="2"/>
  <c r="BH327" i="2"/>
  <c r="BG327" i="2"/>
  <c r="BF327" i="2"/>
  <c r="T327" i="2"/>
  <c r="R327" i="2"/>
  <c r="P327" i="2"/>
  <c r="BI321" i="2"/>
  <c r="BH321" i="2"/>
  <c r="BG321" i="2"/>
  <c r="BF321" i="2"/>
  <c r="T321" i="2"/>
  <c r="R321" i="2"/>
  <c r="P321" i="2"/>
  <c r="BI314" i="2"/>
  <c r="BH314" i="2"/>
  <c r="BG314" i="2"/>
  <c r="BF314" i="2"/>
  <c r="T314" i="2"/>
  <c r="R314" i="2"/>
  <c r="P314" i="2"/>
  <c r="BI309" i="2"/>
  <c r="BH309" i="2"/>
  <c r="BG309" i="2"/>
  <c r="BF309" i="2"/>
  <c r="T309" i="2"/>
  <c r="R309" i="2"/>
  <c r="P309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68" i="2"/>
  <c r="BH268" i="2"/>
  <c r="BG268" i="2"/>
  <c r="BF268" i="2"/>
  <c r="T268" i="2"/>
  <c r="R268" i="2"/>
  <c r="P268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42" i="2"/>
  <c r="BH242" i="2"/>
  <c r="BG242" i="2"/>
  <c r="BF242" i="2"/>
  <c r="T242" i="2"/>
  <c r="R242" i="2"/>
  <c r="P242" i="2"/>
  <c r="BI237" i="2"/>
  <c r="BH237" i="2"/>
  <c r="BG237" i="2"/>
  <c r="BF237" i="2"/>
  <c r="T237" i="2"/>
  <c r="R237" i="2"/>
  <c r="P237" i="2"/>
  <c r="BI215" i="2"/>
  <c r="BH215" i="2"/>
  <c r="BG215" i="2"/>
  <c r="BF215" i="2"/>
  <c r="T215" i="2"/>
  <c r="R215" i="2"/>
  <c r="P215" i="2"/>
  <c r="BI210" i="2"/>
  <c r="BH210" i="2"/>
  <c r="BG210" i="2"/>
  <c r="BF210" i="2"/>
  <c r="T210" i="2"/>
  <c r="R210" i="2"/>
  <c r="P210" i="2"/>
  <c r="BI182" i="2"/>
  <c r="BH182" i="2"/>
  <c r="BG182" i="2"/>
  <c r="BF182" i="2"/>
  <c r="T182" i="2"/>
  <c r="R182" i="2"/>
  <c r="P182" i="2"/>
  <c r="BI167" i="2"/>
  <c r="BH167" i="2"/>
  <c r="BG167" i="2"/>
  <c r="BF167" i="2"/>
  <c r="T167" i="2"/>
  <c r="R167" i="2"/>
  <c r="P167" i="2"/>
  <c r="BI160" i="2"/>
  <c r="BH160" i="2"/>
  <c r="BG160" i="2"/>
  <c r="BF160" i="2"/>
  <c r="T160" i="2"/>
  <c r="R160" i="2"/>
  <c r="P160" i="2"/>
  <c r="BI153" i="2"/>
  <c r="BH153" i="2"/>
  <c r="BG153" i="2"/>
  <c r="BF153" i="2"/>
  <c r="T153" i="2"/>
  <c r="R153" i="2"/>
  <c r="P153" i="2"/>
  <c r="BI147" i="2"/>
  <c r="BH147" i="2"/>
  <c r="BG147" i="2"/>
  <c r="BF147" i="2"/>
  <c r="T147" i="2"/>
  <c r="R147" i="2"/>
  <c r="P147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J126" i="2"/>
  <c r="J125" i="2"/>
  <c r="F125" i="2"/>
  <c r="F123" i="2"/>
  <c r="E121" i="2"/>
  <c r="J92" i="2"/>
  <c r="J91" i="2"/>
  <c r="F91" i="2"/>
  <c r="F89" i="2"/>
  <c r="E87" i="2"/>
  <c r="J18" i="2"/>
  <c r="E18" i="2"/>
  <c r="F126" i="2" s="1"/>
  <c r="J17" i="2"/>
  <c r="J12" i="2"/>
  <c r="J123" i="2"/>
  <c r="E7" i="2"/>
  <c r="E119" i="2"/>
  <c r="L90" i="1"/>
  <c r="AM90" i="1"/>
  <c r="AM89" i="1"/>
  <c r="L89" i="1"/>
  <c r="AM87" i="1"/>
  <c r="L87" i="1"/>
  <c r="L85" i="1"/>
  <c r="L84" i="1"/>
  <c r="BK784" i="2"/>
  <c r="J682" i="2"/>
  <c r="J617" i="2"/>
  <c r="BK564" i="2"/>
  <c r="BK449" i="2"/>
  <c r="J464" i="2"/>
  <c r="BK338" i="2"/>
  <c r="J944" i="2"/>
  <c r="BK919" i="2"/>
  <c r="BK661" i="2"/>
  <c r="BK599" i="2"/>
  <c r="BK519" i="2"/>
  <c r="J445" i="2"/>
  <c r="J140" i="2"/>
  <c r="J849" i="2"/>
  <c r="J820" i="2"/>
  <c r="J661" i="2"/>
  <c r="J1507" i="3"/>
  <c r="BK1241" i="3"/>
  <c r="BK1022" i="3"/>
  <c r="J868" i="3"/>
  <c r="J732" i="3"/>
  <c r="J594" i="3"/>
  <c r="BK1486" i="3"/>
  <c r="BK1498" i="3"/>
  <c r="J640" i="3"/>
  <c r="J1054" i="3"/>
  <c r="J814" i="3"/>
  <c r="BK1151" i="3"/>
  <c r="BK1443" i="3"/>
  <c r="J1428" i="3"/>
  <c r="J1357" i="3"/>
  <c r="J1198" i="3"/>
  <c r="BK1108" i="3"/>
  <c r="BK927" i="3"/>
  <c r="BK640" i="3"/>
  <c r="BK528" i="3"/>
  <c r="BK283" i="3"/>
  <c r="BK976" i="3"/>
  <c r="BK602" i="3"/>
  <c r="J341" i="2"/>
  <c r="J237" i="2"/>
  <c r="BK949" i="2"/>
  <c r="BK939" i="2"/>
  <c r="BK929" i="2"/>
  <c r="J923" i="2"/>
  <c r="J911" i="2"/>
  <c r="BK691" i="2"/>
  <c r="J611" i="2"/>
  <c r="J582" i="2"/>
  <c r="J546" i="2"/>
  <c r="BK629" i="2"/>
  <c r="BK594" i="2"/>
  <c r="J536" i="2"/>
  <c r="BK482" i="2"/>
  <c r="BK469" i="2"/>
  <c r="BK353" i="2"/>
  <c r="J327" i="2"/>
  <c r="J242" i="2"/>
  <c r="J153" i="2"/>
  <c r="J1011" i="2"/>
  <c r="J715" i="2"/>
  <c r="BK1005" i="2"/>
  <c r="J1002" i="2"/>
  <c r="BK993" i="2"/>
  <c r="J990" i="2"/>
  <c r="BK979" i="2"/>
  <c r="J975" i="2"/>
  <c r="BK960" i="2"/>
  <c r="BK952" i="2"/>
  <c r="J906" i="2"/>
  <c r="BK894" i="2"/>
  <c r="J784" i="2"/>
  <c r="J774" i="2"/>
  <c r="J752" i="2"/>
  <c r="BK715" i="2"/>
  <c r="BK682" i="2"/>
  <c r="J646" i="2"/>
  <c r="BK574" i="2"/>
  <c r="BK546" i="2"/>
  <c r="J525" i="2"/>
  <c r="J482" i="2"/>
  <c r="J449" i="2"/>
  <c r="BK427" i="2"/>
  <c r="BK415" i="2"/>
  <c r="BK376" i="2"/>
  <c r="J345" i="2"/>
  <c r="BK309" i="2"/>
  <c r="BK275" i="2"/>
  <c r="BK210" i="2"/>
  <c r="BK160" i="2"/>
  <c r="J1504" i="3"/>
  <c r="J1362" i="3"/>
  <c r="BK1206" i="3"/>
  <c r="BK1176" i="3"/>
  <c r="BK1118" i="3"/>
  <c r="J1040" i="3"/>
  <c r="J1012" i="3"/>
  <c r="BK968" i="3"/>
  <c r="BK922" i="3"/>
  <c r="J901" i="3"/>
  <c r="J873" i="3"/>
  <c r="BK840" i="3"/>
  <c r="BK627" i="3"/>
  <c r="BK560" i="3"/>
  <c r="J493" i="3"/>
  <c r="J298" i="3"/>
  <c r="J283" i="3"/>
  <c r="J230" i="3"/>
  <c r="BK1428" i="3"/>
  <c r="BK1088" i="3"/>
  <c r="BK1072" i="3"/>
  <c r="J1017" i="3"/>
  <c r="J1424" i="3"/>
  <c r="BK1316" i="3"/>
  <c r="BK1221" i="3"/>
  <c r="BK1068" i="3"/>
  <c r="BK1054" i="3"/>
  <c r="J818" i="3"/>
  <c r="BK583" i="3"/>
  <c r="J138" i="3"/>
  <c r="BK1198" i="3"/>
  <c r="J1080" i="3"/>
  <c r="J888" i="3"/>
  <c r="BK809" i="3"/>
  <c r="J1529" i="3"/>
  <c r="J1522" i="3"/>
  <c r="J1516" i="3"/>
  <c r="BK1507" i="3"/>
  <c r="BK1462" i="3"/>
  <c r="BK298" i="3"/>
  <c r="BK996" i="3"/>
  <c r="J922" i="3"/>
  <c r="J323" i="3"/>
  <c r="J972" i="3"/>
  <c r="J852" i="3"/>
  <c r="J830" i="3"/>
  <c r="BK534" i="3"/>
  <c r="J275" i="3"/>
  <c r="J172" i="3"/>
  <c r="BK1266" i="3"/>
  <c r="BK931" i="3"/>
  <c r="BK1342" i="3"/>
  <c r="BK941" i="3"/>
  <c r="BK723" i="3"/>
  <c r="BK600" i="3"/>
  <c r="J1345" i="3"/>
  <c r="BK138" i="3"/>
  <c r="J1202" i="3"/>
  <c r="BK1128" i="3"/>
  <c r="J1084" i="3"/>
  <c r="BK1040" i="3"/>
  <c r="BK984" i="3"/>
  <c r="BK936" i="3"/>
  <c r="J723" i="3"/>
  <c r="J600" i="3"/>
  <c r="BK541" i="3"/>
  <c r="BK360" i="3"/>
  <c r="J295" i="3"/>
  <c r="J142" i="3"/>
  <c r="BK1251" i="3"/>
  <c r="J1076" i="3"/>
  <c r="BK830" i="3"/>
  <c r="BK622" i="3"/>
  <c r="BK350" i="3"/>
  <c r="BK1411" i="3"/>
  <c r="J627" i="3"/>
  <c r="J538" i="3"/>
  <c r="J1215" i="3"/>
  <c r="J992" i="3"/>
  <c r="J766" i="3"/>
  <c r="BK524" i="3"/>
  <c r="J372" i="3"/>
  <c r="BK151" i="3"/>
  <c r="J136" i="4"/>
  <c r="BK125" i="4"/>
  <c r="J132" i="4"/>
  <c r="J127" i="4"/>
  <c r="BK129" i="4"/>
  <c r="J133" i="5"/>
  <c r="BK157" i="5"/>
  <c r="BK151" i="5"/>
  <c r="J130" i="5"/>
  <c r="BK142" i="5"/>
  <c r="BK130" i="5"/>
  <c r="BK148" i="5"/>
  <c r="BK121" i="5"/>
  <c r="BK806" i="2"/>
  <c r="J737" i="2"/>
  <c r="J700" i="2"/>
  <c r="BK650" i="2"/>
  <c r="J559" i="2"/>
  <c r="J431" i="2"/>
  <c r="J362" i="2"/>
  <c r="J309" i="2"/>
  <c r="J136" i="2"/>
  <c r="J935" i="2"/>
  <c r="BK737" i="2"/>
  <c r="BK623" i="2"/>
  <c r="J513" i="2"/>
  <c r="BK431" i="2"/>
  <c r="BK268" i="2"/>
  <c r="BK237" i="2"/>
  <c r="BK136" i="2"/>
  <c r="J887" i="2"/>
  <c r="J844" i="2"/>
  <c r="J806" i="2"/>
  <c r="BK894" i="3"/>
  <c r="BK1519" i="3"/>
  <c r="J1465" i="3"/>
  <c r="BK1093" i="3"/>
  <c r="J521" i="3"/>
  <c r="J1342" i="3"/>
  <c r="BK964" i="3"/>
  <c r="J1181" i="3"/>
  <c r="J607" i="3"/>
  <c r="J1241" i="3"/>
  <c r="J1036" i="3"/>
  <c r="BK1338" i="3"/>
  <c r="BK389" i="3"/>
  <c r="J583" i="3"/>
  <c r="J1000" i="3"/>
  <c r="BK131" i="4"/>
  <c r="BK138" i="4"/>
  <c r="BK160" i="5"/>
  <c r="J148" i="5"/>
  <c r="J742" i="2"/>
  <c r="J599" i="2"/>
  <c r="J531" i="2"/>
  <c r="J393" i="2"/>
  <c r="J275" i="2"/>
  <c r="J949" i="2"/>
  <c r="J926" i="2"/>
  <c r="BK655" i="2"/>
  <c r="BK499" i="2"/>
  <c r="BK327" i="2"/>
  <c r="BK147" i="2"/>
  <c r="J839" i="2"/>
  <c r="J725" i="2"/>
  <c r="BK611" i="2"/>
  <c r="BK390" i="2"/>
  <c r="J167" i="2"/>
  <c r="BK1002" i="2"/>
  <c r="BK971" i="2"/>
  <c r="BK747" i="2"/>
  <c r="J505" i="2"/>
  <c r="J390" i="2"/>
  <c r="J272" i="2"/>
  <c r="J1456" i="3"/>
  <c r="BK1080" i="3"/>
  <c r="J918" i="3"/>
  <c r="J682" i="3"/>
  <c r="J423" i="3"/>
  <c r="J1286" i="3"/>
  <c r="BK1404" i="3"/>
  <c r="J647" i="3"/>
  <c r="BK918" i="3"/>
  <c r="BK1529" i="3"/>
  <c r="J1468" i="3"/>
  <c r="J953" i="3"/>
  <c r="J1004" i="3"/>
  <c r="BK382" i="3"/>
  <c r="J1140" i="3"/>
  <c r="J1313" i="3"/>
  <c r="J1498" i="3"/>
  <c r="J151" i="3"/>
  <c r="J1296" i="3"/>
  <c r="BK1231" i="3"/>
  <c r="BK216" i="3"/>
  <c r="BK1382" i="3"/>
  <c r="J1113" i="3"/>
  <c r="BK852" i="3"/>
  <c r="BK564" i="3"/>
  <c r="BK211" i="3"/>
  <c r="BK888" i="3"/>
  <c r="J524" i="3"/>
  <c r="BK988" i="3"/>
  <c r="BK772" i="3"/>
  <c r="J134" i="4"/>
  <c r="J133" i="4"/>
  <c r="J142" i="5"/>
  <c r="J145" i="5"/>
  <c r="BK820" i="2"/>
  <c r="BK792" i="2"/>
  <c r="BK769" i="2"/>
  <c r="BK725" i="2"/>
  <c r="J710" i="2"/>
  <c r="J705" i="2"/>
  <c r="J939" i="2"/>
  <c r="BK932" i="2"/>
  <c r="J932" i="2"/>
  <c r="BK923" i="2"/>
  <c r="BK911" i="2"/>
  <c r="J673" i="2"/>
  <c r="BK638" i="2"/>
  <c r="J638" i="2"/>
  <c r="BK588" i="2"/>
  <c r="J564" i="2"/>
  <c r="J493" i="2"/>
  <c r="BK464" i="2"/>
  <c r="J415" i="2"/>
  <c r="J333" i="2"/>
  <c r="J294" i="2"/>
  <c r="J277" i="2"/>
  <c r="J262" i="2"/>
  <c r="J215" i="2"/>
  <c r="BK182" i="2"/>
  <c r="J132" i="2"/>
  <c r="J929" i="2"/>
  <c r="BK849" i="2"/>
  <c r="BK844" i="2"/>
  <c r="J834" i="2"/>
  <c r="J769" i="2"/>
  <c r="BK710" i="2"/>
  <c r="BK617" i="2"/>
  <c r="J574" i="2"/>
  <c r="BK525" i="2"/>
  <c r="J477" i="2"/>
  <c r="J427" i="2"/>
  <c r="BK398" i="2"/>
  <c r="J290" i="2"/>
  <c r="BK264" i="2"/>
  <c r="BK140" i="2"/>
  <c r="BK1016" i="2"/>
  <c r="BK730" i="2"/>
  <c r="J1008" i="2"/>
  <c r="BK999" i="2"/>
  <c r="J996" i="2"/>
  <c r="BK985" i="2"/>
  <c r="J979" i="2"/>
  <c r="J956" i="2"/>
  <c r="BK906" i="2"/>
  <c r="J898" i="2"/>
  <c r="J779" i="2"/>
  <c r="J762" i="2"/>
  <c r="BK742" i="2"/>
  <c r="J691" i="2"/>
  <c r="J667" i="2"/>
  <c r="BK605" i="2"/>
  <c r="BK559" i="2"/>
  <c r="BK531" i="2"/>
  <c r="J469" i="2"/>
  <c r="BK445" i="2"/>
  <c r="J420" i="2"/>
  <c r="BK362" i="2"/>
  <c r="BK345" i="2"/>
  <c r="J321" i="2"/>
  <c r="BK294" i="2"/>
  <c r="BK272" i="2"/>
  <c r="J182" i="2"/>
  <c r="BK153" i="2"/>
  <c r="J1462" i="3"/>
  <c r="BK1431" i="3"/>
  <c r="J1266" i="3"/>
  <c r="BK1123" i="3"/>
  <c r="J1098" i="3"/>
  <c r="BK1029" i="3"/>
  <c r="BK1004" i="3"/>
  <c r="J927" i="3"/>
  <c r="J894" i="3"/>
  <c r="J862" i="3"/>
  <c r="BK835" i="3"/>
  <c r="BK799" i="3"/>
  <c r="BK647" i="3"/>
  <c r="BK634" i="3"/>
  <c r="J564" i="3"/>
  <c r="BK458" i="3"/>
  <c r="BK372" i="3"/>
  <c r="J287" i="3"/>
  <c r="BK275" i="3"/>
  <c r="BK1345" i="3"/>
  <c r="BK1076" i="3"/>
  <c r="BK972" i="3"/>
  <c r="J1411" i="3"/>
  <c r="J1256" i="3"/>
  <c r="BK1134" i="3"/>
  <c r="BK868" i="3"/>
  <c r="J588" i="3"/>
  <c r="BK319" i="3"/>
  <c r="BK1416" i="3"/>
  <c r="BK1162" i="3"/>
  <c r="BK878" i="3"/>
  <c r="BK1480" i="3"/>
  <c r="BK1468" i="3"/>
  <c r="BK1525" i="3"/>
  <c r="J1519" i="3"/>
  <c r="J1513" i="3"/>
  <c r="J1486" i="3"/>
  <c r="J1447" i="3"/>
  <c r="J632" i="3"/>
  <c r="BK1510" i="3"/>
  <c r="J960" i="3"/>
  <c r="J360" i="3"/>
  <c r="BK1492" i="3"/>
  <c r="BK1465" i="3"/>
  <c r="BK1215" i="3"/>
  <c r="BK1000" i="3"/>
  <c r="J913" i="3"/>
  <c r="J823" i="3"/>
  <c r="BK366" i="3"/>
  <c r="J211" i="3"/>
  <c r="BK1387" i="3"/>
  <c r="J1008" i="3"/>
  <c r="J1276" i="3"/>
  <c r="BK1296" i="3"/>
  <c r="BK883" i="3"/>
  <c r="J717" i="3"/>
  <c r="BK1362" i="3"/>
  <c r="BK862" i="3"/>
  <c r="J541" i="3"/>
  <c r="BK1271" i="3"/>
  <c r="BK1181" i="3"/>
  <c r="J1334" i="3"/>
  <c r="BK1202" i="3"/>
  <c r="J1108" i="3"/>
  <c r="J1394" i="3"/>
  <c r="BK1286" i="3"/>
  <c r="J1068" i="3"/>
  <c r="BK980" i="3"/>
  <c r="BK901" i="3"/>
  <c r="J389" i="3"/>
  <c r="BK1424" i="3"/>
  <c r="BK1399" i="3"/>
  <c r="J1387" i="3"/>
  <c r="J1382" i="3"/>
  <c r="J1352" i="3"/>
  <c r="BK1210" i="3"/>
  <c r="J1151" i="3"/>
  <c r="J1118" i="3"/>
  <c r="J1064" i="3"/>
  <c r="J964" i="3"/>
  <c r="J772" i="3"/>
  <c r="BK682" i="3"/>
  <c r="J560" i="3"/>
  <c r="BK538" i="3"/>
  <c r="J354" i="3"/>
  <c r="J216" i="3"/>
  <c r="BK1367" i="3"/>
  <c r="J1348" i="3"/>
  <c r="BK1084" i="3"/>
  <c r="J883" i="3"/>
  <c r="J857" i="3"/>
  <c r="BK607" i="3"/>
  <c r="J319" i="3"/>
  <c r="J155" i="3"/>
  <c r="J1210" i="3"/>
  <c r="BK493" i="3"/>
  <c r="J996" i="3"/>
  <c r="J799" i="3"/>
  <c r="BK576" i="3"/>
  <c r="BK423" i="3"/>
  <c r="BK172" i="3"/>
  <c r="J134" i="3"/>
  <c r="BK141" i="4"/>
  <c r="BK136" i="4"/>
  <c r="J131" i="4"/>
  <c r="J138" i="4"/>
  <c r="BK127" i="4"/>
  <c r="BK134" i="4"/>
  <c r="J151" i="5"/>
  <c r="BK127" i="5"/>
  <c r="BK154" i="5"/>
  <c r="BK136" i="5"/>
  <c r="BK163" i="5"/>
  <c r="J154" i="5"/>
  <c r="J127" i="5"/>
  <c r="BK145" i="5"/>
  <c r="BK124" i="5"/>
  <c r="BK779" i="2"/>
  <c r="J655" i="2"/>
  <c r="J519" i="2"/>
  <c r="J398" i="2"/>
  <c r="BK262" i="2"/>
  <c r="BK935" i="2"/>
  <c r="BK926" i="2"/>
  <c r="BK646" i="2"/>
  <c r="BK536" i="2"/>
  <c r="J440" i="2"/>
  <c r="BK242" i="2"/>
  <c r="J1016" i="2"/>
  <c r="BK839" i="2"/>
  <c r="J757" i="2"/>
  <c r="J588" i="2"/>
  <c r="J410" i="2"/>
  <c r="J268" i="2"/>
  <c r="BK720" i="2"/>
  <c r="J993" i="2"/>
  <c r="J960" i="2"/>
  <c r="BK868" i="2"/>
  <c r="BK700" i="2"/>
  <c r="BK541" i="2"/>
  <c r="BK410" i="2"/>
  <c r="J338" i="2"/>
  <c r="J147" i="2"/>
  <c r="J1128" i="3"/>
  <c r="J1103" i="3"/>
  <c r="J805" i="3"/>
  <c r="J1525" i="3"/>
  <c r="J1510" i="3"/>
  <c r="J980" i="3"/>
  <c r="J1480" i="3"/>
  <c r="J845" i="3"/>
  <c r="J273" i="3"/>
  <c r="J1134" i="3"/>
  <c r="BK1008" i="3"/>
  <c r="BK1348" i="3"/>
  <c r="J1367" i="3"/>
  <c r="J1439" i="3"/>
  <c r="BK1456" i="3"/>
  <c r="BK1012" i="3"/>
  <c r="J1416" i="3"/>
  <c r="J1231" i="3"/>
  <c r="J988" i="3"/>
  <c r="BK805" i="3"/>
  <c r="J534" i="3"/>
  <c r="BK166" i="3"/>
  <c r="J878" i="3"/>
  <c r="BK582" i="2"/>
  <c r="J541" i="2"/>
  <c r="BK455" i="2"/>
  <c r="BK436" i="2"/>
  <c r="BK403" i="2"/>
  <c r="J376" i="2"/>
  <c r="J353" i="2"/>
  <c r="J264" i="2"/>
  <c r="J160" i="2"/>
  <c r="AS94" i="1"/>
  <c r="J919" i="2"/>
  <c r="J747" i="2"/>
  <c r="BK834" i="2"/>
  <c r="J792" i="2"/>
  <c r="J730" i="2"/>
  <c r="BK667" i="2"/>
  <c r="J623" i="2"/>
  <c r="J605" i="2"/>
  <c r="J553" i="2"/>
  <c r="BK513" i="2"/>
  <c r="J436" i="2"/>
  <c r="J349" i="2"/>
  <c r="J314" i="2"/>
  <c r="BK277" i="2"/>
  <c r="BK1011" i="2"/>
  <c r="BK752" i="2"/>
  <c r="BK1008" i="2"/>
  <c r="J1005" i="2"/>
  <c r="BK996" i="2"/>
  <c r="BK990" i="2"/>
  <c r="J985" i="2"/>
  <c r="BK975" i="2"/>
  <c r="BK956" i="2"/>
  <c r="J952" i="2"/>
  <c r="BK898" i="2"/>
  <c r="J894" i="2"/>
  <c r="J766" i="2"/>
  <c r="BK757" i="2"/>
  <c r="BK705" i="2"/>
  <c r="BK673" i="2"/>
  <c r="BK569" i="2"/>
  <c r="BK553" i="2"/>
  <c r="BK493" i="2"/>
  <c r="BK477" i="2"/>
  <c r="BK440" i="2"/>
  <c r="J403" i="2"/>
  <c r="BK349" i="2"/>
  <c r="BK341" i="2"/>
  <c r="BK215" i="2"/>
  <c r="BK291" i="3"/>
  <c r="J279" i="3"/>
  <c r="J166" i="3"/>
  <c r="J1176" i="3"/>
  <c r="J1059" i="3"/>
  <c r="J1492" i="3"/>
  <c r="J1271" i="3"/>
  <c r="J1206" i="3"/>
  <c r="BK1064" i="3"/>
  <c r="J622" i="3"/>
  <c r="BK230" i="3"/>
  <c r="BK1313" i="3"/>
  <c r="J968" i="3"/>
  <c r="BK845" i="3"/>
  <c r="BK1504" i="3"/>
  <c r="J1474" i="3"/>
  <c r="BK1522" i="3"/>
  <c r="BK1513" i="3"/>
  <c r="BK1474" i="3"/>
  <c r="J936" i="3"/>
  <c r="BK521" i="3"/>
  <c r="BK992" i="3"/>
  <c r="BK287" i="3"/>
  <c r="BK1357" i="3"/>
  <c r="BK857" i="3"/>
  <c r="BK766" i="3"/>
  <c r="J528" i="3"/>
  <c r="BK178" i="3"/>
  <c r="J1421" i="3"/>
  <c r="BK1435" i="3"/>
  <c r="J946" i="3"/>
  <c r="J1316" i="3"/>
  <c r="BK953" i="3"/>
  <c r="BK732" i="3"/>
  <c r="BK1439" i="3"/>
  <c r="BK1059" i="3"/>
  <c r="J1044" i="3"/>
  <c r="J840" i="3"/>
  <c r="BK1276" i="3"/>
  <c r="BK1447" i="3"/>
  <c r="BK1140" i="3"/>
  <c r="J1399" i="3"/>
  <c r="BK1334" i="3"/>
  <c r="J1261" i="3"/>
  <c r="BK960" i="3"/>
  <c r="J576" i="3"/>
  <c r="J1443" i="3"/>
  <c r="BK1421" i="3"/>
  <c r="BK1394" i="3"/>
  <c r="J1377" i="3"/>
  <c r="J1372" i="3"/>
  <c r="J1221" i="3"/>
  <c r="J1162" i="3"/>
  <c r="J1123" i="3"/>
  <c r="J1088" i="3"/>
  <c r="BK1044" i="3"/>
  <c r="J976" i="3"/>
  <c r="BK913" i="3"/>
  <c r="J809" i="3"/>
  <c r="BK717" i="3"/>
  <c r="BK588" i="3"/>
  <c r="BK547" i="3"/>
  <c r="J366" i="3"/>
  <c r="J350" i="3"/>
  <c r="BK279" i="3"/>
  <c r="BK155" i="3"/>
  <c r="BK1098" i="3"/>
  <c r="J1029" i="3"/>
  <c r="BK873" i="3"/>
  <c r="BK818" i="3"/>
  <c r="BK354" i="3"/>
  <c r="J178" i="3"/>
  <c r="BK134" i="3"/>
  <c r="J1404" i="3"/>
  <c r="BK1377" i="3"/>
  <c r="BK946" i="3"/>
  <c r="J602" i="3"/>
  <c r="J458" i="3"/>
  <c r="BK295" i="3"/>
  <c r="BK142" i="3"/>
  <c r="J141" i="4"/>
  <c r="BK133" i="4"/>
  <c r="J129" i="4"/>
  <c r="BK132" i="4"/>
  <c r="J125" i="4"/>
  <c r="J157" i="5"/>
  <c r="BK139" i="5"/>
  <c r="J121" i="5"/>
  <c r="J163" i="5"/>
  <c r="J124" i="5"/>
  <c r="BK133" i="5"/>
  <c r="J139" i="5"/>
  <c r="J160" i="5"/>
  <c r="J136" i="5"/>
  <c r="BK766" i="2"/>
  <c r="J569" i="2"/>
  <c r="BK420" i="2"/>
  <c r="BK321" i="2"/>
  <c r="BK944" i="2"/>
  <c r="BK774" i="2"/>
  <c r="J629" i="2"/>
  <c r="BK505" i="2"/>
  <c r="BK290" i="2"/>
  <c r="J210" i="2"/>
  <c r="J868" i="2"/>
  <c r="BK762" i="2"/>
  <c r="J650" i="2"/>
  <c r="J499" i="2"/>
  <c r="BK333" i="2"/>
  <c r="BK132" i="2"/>
  <c r="J999" i="2"/>
  <c r="J971" i="2"/>
  <c r="BK887" i="2"/>
  <c r="J720" i="2"/>
  <c r="J594" i="2"/>
  <c r="J455" i="2"/>
  <c r="BK393" i="2"/>
  <c r="BK314" i="2"/>
  <c r="BK167" i="2"/>
  <c r="BK1372" i="3"/>
  <c r="BK1113" i="3"/>
  <c r="J931" i="3"/>
  <c r="BK823" i="3"/>
  <c r="J547" i="3"/>
  <c r="BK273" i="3"/>
  <c r="J1022" i="3"/>
  <c r="J984" i="3"/>
  <c r="J1338" i="3"/>
  <c r="BK814" i="3"/>
  <c r="BK1516" i="3"/>
  <c r="J1072" i="3"/>
  <c r="J941" i="3"/>
  <c r="BK1036" i="3"/>
  <c r="BK632" i="3"/>
  <c r="J1435" i="3"/>
  <c r="J382" i="3"/>
  <c r="BK594" i="3"/>
  <c r="J909" i="3"/>
  <c r="J1251" i="3"/>
  <c r="BK1256" i="3"/>
  <c r="BK1017" i="3"/>
  <c r="J1431" i="3"/>
  <c r="BK1261" i="3"/>
  <c r="BK1103" i="3"/>
  <c r="BK909" i="3"/>
  <c r="J634" i="3"/>
  <c r="J291" i="3"/>
  <c r="J1093" i="3"/>
  <c r="J835" i="3"/>
  <c r="BK323" i="3"/>
  <c r="BK1352" i="3"/>
  <c r="P414" i="2" l="1"/>
  <c r="P606" i="3"/>
  <c r="R313" i="2"/>
  <c r="R131" i="2"/>
  <c r="T392" i="2"/>
  <c r="T970" i="2"/>
  <c r="T959" i="2" s="1"/>
  <c r="T938" i="2" s="1"/>
  <c r="T992" i="2"/>
  <c r="T991" i="2"/>
  <c r="P371" i="3"/>
  <c r="P133" i="3"/>
  <c r="R646" i="3"/>
  <c r="P1434" i="3"/>
  <c r="P1351" i="3"/>
  <c r="R1506" i="3"/>
  <c r="R1505" i="3" s="1"/>
  <c r="R414" i="2"/>
  <c r="R804" i="3"/>
  <c r="R1467" i="3"/>
  <c r="R1466" i="3" s="1"/>
  <c r="P646" i="3"/>
  <c r="T1434" i="3"/>
  <c r="T1351" i="3" s="1"/>
  <c r="T1506" i="3"/>
  <c r="T1505" i="3" s="1"/>
  <c r="P348" i="2"/>
  <c r="BK992" i="2"/>
  <c r="J992" i="2" s="1"/>
  <c r="J108" i="2" s="1"/>
  <c r="P804" i="3"/>
  <c r="R575" i="3"/>
  <c r="T1467" i="3"/>
  <c r="T1466" i="3"/>
  <c r="T313" i="2"/>
  <c r="T131" i="2"/>
  <c r="BK970" i="2"/>
  <c r="BK959" i="2" s="1"/>
  <c r="T646" i="3"/>
  <c r="BK606" i="3"/>
  <c r="J606" i="3" s="1"/>
  <c r="J101" i="3" s="1"/>
  <c r="R371" i="3"/>
  <c r="R133" i="3" s="1"/>
  <c r="BK1467" i="3"/>
  <c r="J1467" i="3" s="1"/>
  <c r="J108" i="3" s="1"/>
  <c r="BK646" i="3"/>
  <c r="J646" i="3" s="1"/>
  <c r="J102" i="3" s="1"/>
  <c r="P124" i="4"/>
  <c r="T804" i="3"/>
  <c r="BK135" i="4"/>
  <c r="J135" i="4" s="1"/>
  <c r="J101" i="4" s="1"/>
  <c r="R124" i="4"/>
  <c r="BK313" i="2"/>
  <c r="J313" i="2" s="1"/>
  <c r="J99" i="2" s="1"/>
  <c r="R992" i="2"/>
  <c r="R991" i="2" s="1"/>
  <c r="T575" i="3"/>
  <c r="R130" i="4"/>
  <c r="BK414" i="2"/>
  <c r="J414" i="2" s="1"/>
  <c r="J102" i="2" s="1"/>
  <c r="P575" i="3"/>
  <c r="P1467" i="3"/>
  <c r="P1466" i="3"/>
  <c r="P135" i="4"/>
  <c r="R348" i="2"/>
  <c r="P970" i="2"/>
  <c r="P959" i="2" s="1"/>
  <c r="P938" i="2" s="1"/>
  <c r="P130" i="2" s="1"/>
  <c r="BK371" i="3"/>
  <c r="J371" i="3"/>
  <c r="J99" i="3" s="1"/>
  <c r="R606" i="3"/>
  <c r="BK1506" i="3"/>
  <c r="J1506" i="3" s="1"/>
  <c r="J110" i="3" s="1"/>
  <c r="T348" i="2"/>
  <c r="R392" i="2"/>
  <c r="R970" i="2"/>
  <c r="R959" i="2" s="1"/>
  <c r="R938" i="2" s="1"/>
  <c r="BK124" i="4"/>
  <c r="J124" i="4" s="1"/>
  <c r="J98" i="4" s="1"/>
  <c r="P130" i="4"/>
  <c r="T135" i="4"/>
  <c r="T414" i="2"/>
  <c r="BK575" i="3"/>
  <c r="J575" i="3" s="1"/>
  <c r="J100" i="3" s="1"/>
  <c r="P313" i="2"/>
  <c r="P131" i="2"/>
  <c r="P392" i="2"/>
  <c r="T371" i="3"/>
  <c r="T133" i="3" s="1"/>
  <c r="T606" i="3"/>
  <c r="BK1434" i="3"/>
  <c r="J1434" i="3" s="1"/>
  <c r="J105" i="3" s="1"/>
  <c r="BK348" i="2"/>
  <c r="J348" i="2"/>
  <c r="J100" i="2" s="1"/>
  <c r="BK392" i="2"/>
  <c r="J392" i="2"/>
  <c r="J101" i="2" s="1"/>
  <c r="P992" i="2"/>
  <c r="P991" i="2" s="1"/>
  <c r="BK804" i="3"/>
  <c r="J804" i="3" s="1"/>
  <c r="J103" i="3" s="1"/>
  <c r="R1434" i="3"/>
  <c r="R1351" i="3"/>
  <c r="P1506" i="3"/>
  <c r="P1505" i="3" s="1"/>
  <c r="T124" i="4"/>
  <c r="T123" i="4"/>
  <c r="T122" i="4"/>
  <c r="BK130" i="4"/>
  <c r="J130" i="4" s="1"/>
  <c r="J100" i="4" s="1"/>
  <c r="T130" i="4"/>
  <c r="P120" i="5"/>
  <c r="P119" i="5"/>
  <c r="P118" i="5"/>
  <c r="AU98" i="1"/>
  <c r="BK120" i="5"/>
  <c r="J120" i="5" s="1"/>
  <c r="J98" i="5" s="1"/>
  <c r="R120" i="5"/>
  <c r="R119" i="5"/>
  <c r="R118" i="5" s="1"/>
  <c r="T120" i="5"/>
  <c r="T119" i="5" s="1"/>
  <c r="T118" i="5" s="1"/>
  <c r="BK1015" i="2"/>
  <c r="J1015" i="2"/>
  <c r="J109" i="2"/>
  <c r="BK1351" i="3"/>
  <c r="J1351" i="3" s="1"/>
  <c r="J104" i="3" s="1"/>
  <c r="BK1464" i="3"/>
  <c r="J1464" i="3"/>
  <c r="J106" i="3" s="1"/>
  <c r="BK989" i="2"/>
  <c r="J989" i="2"/>
  <c r="J106" i="2"/>
  <c r="BK128" i="4"/>
  <c r="J128" i="4" s="1"/>
  <c r="J99" i="4" s="1"/>
  <c r="BK133" i="3"/>
  <c r="J133" i="3"/>
  <c r="J98" i="3" s="1"/>
  <c r="BK140" i="4"/>
  <c r="J140" i="4" s="1"/>
  <c r="J102" i="4" s="1"/>
  <c r="E85" i="5"/>
  <c r="F115" i="5"/>
  <c r="BE139" i="5"/>
  <c r="J89" i="5"/>
  <c r="BE148" i="5"/>
  <c r="BE163" i="5"/>
  <c r="BE130" i="5"/>
  <c r="BE142" i="5"/>
  <c r="BE160" i="5"/>
  <c r="BE121" i="5"/>
  <c r="BE127" i="5"/>
  <c r="BE133" i="5"/>
  <c r="BE145" i="5"/>
  <c r="BE136" i="5"/>
  <c r="BE151" i="5"/>
  <c r="BE124" i="5"/>
  <c r="BE154" i="5"/>
  <c r="BE157" i="5"/>
  <c r="J116" i="4"/>
  <c r="BK1466" i="3"/>
  <c r="J1466" i="3" s="1"/>
  <c r="J107" i="3" s="1"/>
  <c r="F119" i="4"/>
  <c r="BE134" i="4"/>
  <c r="BE131" i="4"/>
  <c r="BE125" i="4"/>
  <c r="BE132" i="4"/>
  <c r="E112" i="4"/>
  <c r="BE127" i="4"/>
  <c r="BE133" i="4"/>
  <c r="BE136" i="4"/>
  <c r="BE129" i="4"/>
  <c r="BE138" i="4"/>
  <c r="BE141" i="4"/>
  <c r="BE594" i="3"/>
  <c r="BE634" i="3"/>
  <c r="BE717" i="3"/>
  <c r="BE805" i="3"/>
  <c r="BE931" i="3"/>
  <c r="BE980" i="3"/>
  <c r="BE1118" i="3"/>
  <c r="BE1128" i="3"/>
  <c r="BE1198" i="3"/>
  <c r="BE1256" i="3"/>
  <c r="BE1296" i="3"/>
  <c r="BE1334" i="3"/>
  <c r="BE1345" i="3"/>
  <c r="J970" i="2"/>
  <c r="J105" i="2"/>
  <c r="BE211" i="3"/>
  <c r="BE230" i="3"/>
  <c r="BE389" i="3"/>
  <c r="BE823" i="3"/>
  <c r="BE835" i="3"/>
  <c r="BE845" i="3"/>
  <c r="BE976" i="3"/>
  <c r="BE992" i="3"/>
  <c r="BE1421" i="3"/>
  <c r="J125" i="3"/>
  <c r="BE138" i="3"/>
  <c r="BE151" i="3"/>
  <c r="BE423" i="3"/>
  <c r="BE560" i="3"/>
  <c r="BE588" i="3"/>
  <c r="BE772" i="3"/>
  <c r="BE809" i="3"/>
  <c r="BE1080" i="3"/>
  <c r="BE1261" i="3"/>
  <c r="BE1352" i="3"/>
  <c r="BE1372" i="3"/>
  <c r="BE1416" i="3"/>
  <c r="E85" i="3"/>
  <c r="BE283" i="3"/>
  <c r="BE295" i="3"/>
  <c r="BE319" i="3"/>
  <c r="BE372" i="3"/>
  <c r="BE382" i="3"/>
  <c r="BE534" i="3"/>
  <c r="BE602" i="3"/>
  <c r="BE640" i="3"/>
  <c r="BE682" i="3"/>
  <c r="BE766" i="3"/>
  <c r="BE878" i="3"/>
  <c r="BE901" i="3"/>
  <c r="BE922" i="3"/>
  <c r="BE927" i="3"/>
  <c r="BE936" i="3"/>
  <c r="BE1004" i="3"/>
  <c r="BE1098" i="3"/>
  <c r="BE1151" i="3"/>
  <c r="BE1241" i="3"/>
  <c r="BE1251" i="3"/>
  <c r="BE1316" i="3"/>
  <c r="BE1342" i="3"/>
  <c r="BE1377" i="3"/>
  <c r="BE1394" i="3"/>
  <c r="BE1399" i="3"/>
  <c r="BE1428" i="3"/>
  <c r="BE1431" i="3"/>
  <c r="BE142" i="3"/>
  <c r="BE528" i="3"/>
  <c r="BE583" i="3"/>
  <c r="BE600" i="3"/>
  <c r="BE868" i="3"/>
  <c r="BE964" i="3"/>
  <c r="BE968" i="3"/>
  <c r="BE1022" i="3"/>
  <c r="BE1036" i="3"/>
  <c r="BE1054" i="3"/>
  <c r="BE1088" i="3"/>
  <c r="BE1123" i="3"/>
  <c r="BE1215" i="3"/>
  <c r="BE1338" i="3"/>
  <c r="BE1404" i="3"/>
  <c r="BE1424" i="3"/>
  <c r="BE1113" i="3"/>
  <c r="BE1231" i="3"/>
  <c r="BE1367" i="3"/>
  <c r="BE1411" i="3"/>
  <c r="F128" i="3"/>
  <c r="BE155" i="3"/>
  <c r="BE360" i="3"/>
  <c r="BE521" i="3"/>
  <c r="BE632" i="3"/>
  <c r="BE1029" i="3"/>
  <c r="BE1202" i="3"/>
  <c r="BE1266" i="3"/>
  <c r="BE1276" i="3"/>
  <c r="BE1447" i="3"/>
  <c r="BE541" i="3"/>
  <c r="BE622" i="3"/>
  <c r="BE873" i="3"/>
  <c r="BE894" i="3"/>
  <c r="BE1017" i="3"/>
  <c r="BE1012" i="3"/>
  <c r="BE1093" i="3"/>
  <c r="BE1443" i="3"/>
  <c r="BE1468" i="3"/>
  <c r="BE1498" i="3"/>
  <c r="BE1513" i="3"/>
  <c r="BE1492" i="3"/>
  <c r="BE538" i="3"/>
  <c r="BE547" i="3"/>
  <c r="BE564" i="3"/>
  <c r="BE607" i="3"/>
  <c r="BE918" i="3"/>
  <c r="BE941" i="3"/>
  <c r="BE953" i="3"/>
  <c r="BE1040" i="3"/>
  <c r="BE1059" i="3"/>
  <c r="BE1064" i="3"/>
  <c r="BE1072" i="3"/>
  <c r="BE1134" i="3"/>
  <c r="BE1206" i="3"/>
  <c r="BE1221" i="3"/>
  <c r="BE1313" i="3"/>
  <c r="BE279" i="3"/>
  <c r="BE291" i="3"/>
  <c r="BE298" i="3"/>
  <c r="BE354" i="3"/>
  <c r="BE366" i="3"/>
  <c r="BE524" i="3"/>
  <c r="BE799" i="3"/>
  <c r="BE909" i="3"/>
  <c r="BE1348" i="3"/>
  <c r="BE1362" i="3"/>
  <c r="BE1504" i="3"/>
  <c r="BE1516" i="3"/>
  <c r="BE862" i="3"/>
  <c r="BE1162" i="3"/>
  <c r="BE1271" i="3"/>
  <c r="BE1357" i="3"/>
  <c r="BE1456" i="3"/>
  <c r="BE1462" i="3"/>
  <c r="BE1465" i="3"/>
  <c r="BE1486" i="3"/>
  <c r="BE1510" i="3"/>
  <c r="BE1519" i="3"/>
  <c r="BE1522" i="3"/>
  <c r="BE1525" i="3"/>
  <c r="BE1529" i="3"/>
  <c r="BE1140" i="3"/>
  <c r="BE1480" i="3"/>
  <c r="BE647" i="3"/>
  <c r="BE732" i="3"/>
  <c r="BE857" i="3"/>
  <c r="BE946" i="3"/>
  <c r="BE972" i="3"/>
  <c r="BE984" i="3"/>
  <c r="BE1068" i="3"/>
  <c r="BE1108" i="3"/>
  <c r="BE1176" i="3"/>
  <c r="BE166" i="3"/>
  <c r="BE273" i="3"/>
  <c r="BE323" i="3"/>
  <c r="BE627" i="3"/>
  <c r="BE723" i="3"/>
  <c r="BE852" i="3"/>
  <c r="BE883" i="3"/>
  <c r="BE988" i="3"/>
  <c r="BE996" i="3"/>
  <c r="BE1286" i="3"/>
  <c r="BE1382" i="3"/>
  <c r="BE1387" i="3"/>
  <c r="BE1507" i="3"/>
  <c r="BE960" i="3"/>
  <c r="BE1044" i="3"/>
  <c r="BE134" i="3"/>
  <c r="BE172" i="3"/>
  <c r="BE178" i="3"/>
  <c r="BE216" i="3"/>
  <c r="BE275" i="3"/>
  <c r="BE287" i="3"/>
  <c r="BE350" i="3"/>
  <c r="BE458" i="3"/>
  <c r="BE493" i="3"/>
  <c r="BE576" i="3"/>
  <c r="BE814" i="3"/>
  <c r="BE818" i="3"/>
  <c r="BE830" i="3"/>
  <c r="BE840" i="3"/>
  <c r="BE888" i="3"/>
  <c r="BE913" i="3"/>
  <c r="BE1000" i="3"/>
  <c r="BE1008" i="3"/>
  <c r="BE1076" i="3"/>
  <c r="BE1084" i="3"/>
  <c r="BE1103" i="3"/>
  <c r="BE1181" i="3"/>
  <c r="BE1210" i="3"/>
  <c r="BE1435" i="3"/>
  <c r="BE1439" i="3"/>
  <c r="BE1474" i="3"/>
  <c r="BE140" i="2"/>
  <c r="BE147" i="2"/>
  <c r="BE167" i="2"/>
  <c r="BE215" i="2"/>
  <c r="BE268" i="2"/>
  <c r="BE290" i="2"/>
  <c r="BE309" i="2"/>
  <c r="BE327" i="2"/>
  <c r="BE333" i="2"/>
  <c r="BE338" i="2"/>
  <c r="BE341" i="2"/>
  <c r="BE353" i="2"/>
  <c r="BE362" i="2"/>
  <c r="BE398" i="2"/>
  <c r="BE403" i="2"/>
  <c r="BE431" i="2"/>
  <c r="BE445" i="2"/>
  <c r="BE464" i="2"/>
  <c r="BE482" i="2"/>
  <c r="BE505" i="2"/>
  <c r="BE519" i="2"/>
  <c r="BE525" i="2"/>
  <c r="BE536" i="2"/>
  <c r="BE564" i="2"/>
  <c r="BE574" i="2"/>
  <c r="BE599" i="2"/>
  <c r="BE661" i="2"/>
  <c r="BE682" i="2"/>
  <c r="BE691" i="2"/>
  <c r="BE710" i="2"/>
  <c r="BE725" i="2"/>
  <c r="BE769" i="2"/>
  <c r="BE868" i="2"/>
  <c r="BE952" i="2"/>
  <c r="BE956" i="2"/>
  <c r="BE960" i="2"/>
  <c r="BE971" i="2"/>
  <c r="BE975" i="2"/>
  <c r="BE979" i="2"/>
  <c r="BE985" i="2"/>
  <c r="BE990" i="2"/>
  <c r="BE993" i="2"/>
  <c r="BE996" i="2"/>
  <c r="BE999" i="2"/>
  <c r="BE1002" i="2"/>
  <c r="BE1005" i="2"/>
  <c r="BE1016" i="2"/>
  <c r="BE715" i="2"/>
  <c r="BE737" i="2"/>
  <c r="BE742" i="2"/>
  <c r="BE747" i="2"/>
  <c r="BE757" i="2"/>
  <c r="BE1008" i="2"/>
  <c r="F92" i="2"/>
  <c r="BE136" i="2"/>
  <c r="BE160" i="2"/>
  <c r="BE237" i="2"/>
  <c r="BE242" i="2"/>
  <c r="BE262" i="2"/>
  <c r="BE272" i="2"/>
  <c r="BE275" i="2"/>
  <c r="BE415" i="2"/>
  <c r="BE420" i="2"/>
  <c r="BE440" i="2"/>
  <c r="BE449" i="2"/>
  <c r="BE455" i="2"/>
  <c r="BE493" i="2"/>
  <c r="BE541" i="2"/>
  <c r="BE546" i="2"/>
  <c r="BE569" i="2"/>
  <c r="BE582" i="2"/>
  <c r="BE623" i="2"/>
  <c r="BE638" i="2"/>
  <c r="BE646" i="2"/>
  <c r="BE655" i="2"/>
  <c r="BE673" i="2"/>
  <c r="BE720" i="2"/>
  <c r="BE752" i="2"/>
  <c r="BE766" i="2"/>
  <c r="BE774" i="2"/>
  <c r="BE779" i="2"/>
  <c r="BE784" i="2"/>
  <c r="BE806" i="2"/>
  <c r="BE820" i="2"/>
  <c r="BE834" i="2"/>
  <c r="BE839" i="2"/>
  <c r="BE844" i="2"/>
  <c r="BE849" i="2"/>
  <c r="BE887" i="2"/>
  <c r="BE894" i="2"/>
  <c r="BE898" i="2"/>
  <c r="BE906" i="2"/>
  <c r="E85" i="2"/>
  <c r="BE210" i="2"/>
  <c r="BE264" i="2"/>
  <c r="BE294" i="2"/>
  <c r="BE314" i="2"/>
  <c r="BE321" i="2"/>
  <c r="BE376" i="2"/>
  <c r="BE410" i="2"/>
  <c r="BE436" i="2"/>
  <c r="BE469" i="2"/>
  <c r="BE531" i="2"/>
  <c r="BE559" i="2"/>
  <c r="BE594" i="2"/>
  <c r="BE605" i="2"/>
  <c r="BE617" i="2"/>
  <c r="BE650" i="2"/>
  <c r="BE667" i="2"/>
  <c r="BE700" i="2"/>
  <c r="BE730" i="2"/>
  <c r="BE762" i="2"/>
  <c r="BE792" i="2"/>
  <c r="BE911" i="2"/>
  <c r="BE919" i="2"/>
  <c r="BE923" i="2"/>
  <c r="BE926" i="2"/>
  <c r="BE929" i="2"/>
  <c r="BE932" i="2"/>
  <c r="BE935" i="2"/>
  <c r="BE939" i="2"/>
  <c r="BE944" i="2"/>
  <c r="BE949" i="2"/>
  <c r="J89" i="2"/>
  <c r="BE132" i="2"/>
  <c r="BE153" i="2"/>
  <c r="BE182" i="2"/>
  <c r="BE277" i="2"/>
  <c r="BE345" i="2"/>
  <c r="BE349" i="2"/>
  <c r="BE390" i="2"/>
  <c r="BE393" i="2"/>
  <c r="BE427" i="2"/>
  <c r="BE477" i="2"/>
  <c r="BE499" i="2"/>
  <c r="BE513" i="2"/>
  <c r="BE553" i="2"/>
  <c r="BE588" i="2"/>
  <c r="BE611" i="2"/>
  <c r="BE629" i="2"/>
  <c r="BE705" i="2"/>
  <c r="BE1011" i="2"/>
  <c r="F36" i="4"/>
  <c r="BC97" i="1" s="1"/>
  <c r="J34" i="5"/>
  <c r="AW98" i="1" s="1"/>
  <c r="F36" i="3"/>
  <c r="BC96" i="1" s="1"/>
  <c r="J34" i="3"/>
  <c r="AW96" i="1" s="1"/>
  <c r="J34" i="4"/>
  <c r="AW97" i="1" s="1"/>
  <c r="F34" i="4"/>
  <c r="BA97" i="1"/>
  <c r="F37" i="5"/>
  <c r="BD98" i="1" s="1"/>
  <c r="F36" i="5"/>
  <c r="BC98" i="1" s="1"/>
  <c r="F35" i="2"/>
  <c r="BB95" i="1" s="1"/>
  <c r="F34" i="2"/>
  <c r="BA95" i="1" s="1"/>
  <c r="F35" i="3"/>
  <c r="BB96" i="1" s="1"/>
  <c r="F37" i="2"/>
  <c r="BD95" i="1" s="1"/>
  <c r="F37" i="3"/>
  <c r="BD96" i="1" s="1"/>
  <c r="F36" i="2"/>
  <c r="BC95" i="1" s="1"/>
  <c r="F34" i="5"/>
  <c r="BA98" i="1" s="1"/>
  <c r="F35" i="5"/>
  <c r="BB98" i="1"/>
  <c r="J34" i="2"/>
  <c r="AW95" i="1" s="1"/>
  <c r="F37" i="4"/>
  <c r="BD97" i="1"/>
  <c r="F35" i="4"/>
  <c r="BB97" i="1" s="1"/>
  <c r="F34" i="3"/>
  <c r="BA96" i="1" s="1"/>
  <c r="T132" i="3" l="1"/>
  <c r="T131" i="3" s="1"/>
  <c r="BK938" i="2"/>
  <c r="J938" i="2" s="1"/>
  <c r="J103" i="2" s="1"/>
  <c r="J959" i="2"/>
  <c r="J104" i="2" s="1"/>
  <c r="P129" i="2"/>
  <c r="AU95" i="1" s="1"/>
  <c r="BK1505" i="3"/>
  <c r="J1505" i="3" s="1"/>
  <c r="J109" i="3" s="1"/>
  <c r="BK131" i="2"/>
  <c r="J131" i="2" s="1"/>
  <c r="J98" i="2" s="1"/>
  <c r="R132" i="3"/>
  <c r="R131" i="3" s="1"/>
  <c r="P132" i="3"/>
  <c r="P131" i="3"/>
  <c r="AU96" i="1"/>
  <c r="R130" i="2"/>
  <c r="R129" i="2"/>
  <c r="P123" i="4"/>
  <c r="P122" i="4"/>
  <c r="AU97" i="1"/>
  <c r="R123" i="4"/>
  <c r="R122" i="4"/>
  <c r="T130" i="2"/>
  <c r="T129" i="2" s="1"/>
  <c r="BK123" i="4"/>
  <c r="BK122" i="4"/>
  <c r="J122" i="4"/>
  <c r="J30" i="4" s="1"/>
  <c r="AG97" i="1" s="1"/>
  <c r="J96" i="4"/>
  <c r="BK130" i="2"/>
  <c r="J130" i="2" s="1"/>
  <c r="J97" i="2" s="1"/>
  <c r="BK132" i="3"/>
  <c r="J132" i="3" s="1"/>
  <c r="J97" i="3" s="1"/>
  <c r="BK131" i="3"/>
  <c r="J131" i="3"/>
  <c r="J30" i="3" s="1"/>
  <c r="BK991" i="2"/>
  <c r="J991" i="2" s="1"/>
  <c r="J107" i="2" s="1"/>
  <c r="BK119" i="5"/>
  <c r="J119" i="5"/>
  <c r="J97" i="5"/>
  <c r="J123" i="4"/>
  <c r="J97" i="4" s="1"/>
  <c r="F33" i="2"/>
  <c r="AZ95" i="1" s="1"/>
  <c r="J33" i="2"/>
  <c r="AV95" i="1" s="1"/>
  <c r="AT95" i="1" s="1"/>
  <c r="F33" i="3"/>
  <c r="AZ96" i="1" s="1"/>
  <c r="J33" i="3"/>
  <c r="AV96" i="1" s="1"/>
  <c r="AT96" i="1" s="1"/>
  <c r="J33" i="4"/>
  <c r="AV97" i="1" s="1"/>
  <c r="AT97" i="1" s="1"/>
  <c r="J33" i="5"/>
  <c r="AV98" i="1"/>
  <c r="AT98" i="1"/>
  <c r="F33" i="4"/>
  <c r="AZ97" i="1"/>
  <c r="BA94" i="1"/>
  <c r="AW94" i="1"/>
  <c r="AK30" i="1" s="1"/>
  <c r="F33" i="5"/>
  <c r="AZ98" i="1"/>
  <c r="BB94" i="1"/>
  <c r="AX94" i="1" s="1"/>
  <c r="BD94" i="1"/>
  <c r="W33" i="1" s="1"/>
  <c r="BC94" i="1"/>
  <c r="AY94" i="1" s="1"/>
  <c r="BK129" i="2" l="1"/>
  <c r="J129" i="2" s="1"/>
  <c r="J30" i="2" s="1"/>
  <c r="AG95" i="1" s="1"/>
  <c r="AN95" i="1" s="1"/>
  <c r="J96" i="3"/>
  <c r="AG96" i="1"/>
  <c r="AN96" i="1" s="1"/>
  <c r="BK118" i="5"/>
  <c r="J118" i="5"/>
  <c r="J96" i="5"/>
  <c r="AN97" i="1"/>
  <c r="J39" i="4"/>
  <c r="J39" i="3"/>
  <c r="AU94" i="1"/>
  <c r="AZ94" i="1"/>
  <c r="AV94" i="1" s="1"/>
  <c r="AK29" i="1" s="1"/>
  <c r="W31" i="1"/>
  <c r="W30" i="1"/>
  <c r="W32" i="1"/>
  <c r="J39" i="2" l="1"/>
  <c r="J96" i="2"/>
  <c r="J30" i="5"/>
  <c r="AG98" i="1" s="1"/>
  <c r="W29" i="1"/>
  <c r="AT94" i="1"/>
  <c r="J39" i="5" l="1"/>
  <c r="AN98" i="1"/>
  <c r="AG94" i="1"/>
  <c r="AN94" i="1" l="1"/>
  <c r="AK26" i="1"/>
  <c r="AK35" i="1" s="1"/>
</calcChain>
</file>

<file path=xl/sharedStrings.xml><?xml version="1.0" encoding="utf-8"?>
<sst xmlns="http://schemas.openxmlformats.org/spreadsheetml/2006/main" count="24420" uniqueCount="2002">
  <si>
    <t>Export Komplet</t>
  </si>
  <si>
    <t/>
  </si>
  <si>
    <t>2.0</t>
  </si>
  <si>
    <t>ZAMOK</t>
  </si>
  <si>
    <t>False</t>
  </si>
  <si>
    <t>{751a1041-38e5-455f-bcb4-4dc71c07f729}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</si>
  <si>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</si>
  <si>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</si>
  <si>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</si>
  <si>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</si>
  <si>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</si>
  <si>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</si>
  <si>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</si>
  <si>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</si>
  <si>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1640124-18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</si>
  <si>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</si>
  <si>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</si>
  <si>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vodovodu Mariánské Lázně Hlavní třída – 2. etapa</t>
  </si>
  <si>
    <t>KSO:</t>
  </si>
  <si>
    <t>CC-CZ:</t>
  </si>
  <si>
    <t>Místo:</t>
  </si>
  <si>
    <t>Mariánské Lázně</t>
  </si>
  <si>
    <t>Datum:</t>
  </si>
  <si>
    <t>11. 3. 2025</t>
  </si>
  <si>
    <t>Zadavatel:</t>
  </si>
  <si>
    <t>IČ:</t>
  </si>
  <si>
    <t>49787977</t>
  </si>
  <si>
    <t>CHEVAK Cheb a.s., Tršnická 4/11, 305 02 Cheb</t>
  </si>
  <si>
    <t>DIČ:</t>
  </si>
  <si>
    <t>CZ49787977</t>
  </si>
  <si>
    <t>Uchazeč:</t>
  </si>
  <si>
    <t>Vyplň údaj</t>
  </si>
  <si>
    <t>Projektant:</t>
  </si>
  <si>
    <t>46964371</t>
  </si>
  <si>
    <t>Aquaprocon s.r.o., Divize Praha</t>
  </si>
  <si>
    <t>CZ46964371</t>
  </si>
  <si>
    <t>True</t>
  </si>
  <si>
    <t>Zpracovatel:</t>
  </si>
  <si>
    <t>Jaroslav Pelnář</t>
  </si>
  <si>
    <t>Poznámka:</t>
  </si>
  <si>
    <t>DP 12/2024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</si>
  <si>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</si>
  <si>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</si>
  <si>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</si>
  <si>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</si>
  <si>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</si>
  <si>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</si>
  <si>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</si>
  <si>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</si>
  <si>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</si>
  <si>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</si>
  <si>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</si>
  <si>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</si>
  <si>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</si>
  <si>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</si>
  <si>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</si>
  <si>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</si>
  <si>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</si>
  <si>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</si>
  <si>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</si>
  <si>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</si>
  <si>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</si>
  <si>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</si>
  <si>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</si>
  <si>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</si>
  <si>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</si>
  <si>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</si>
  <si>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</si>
  <si>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</si>
  <si>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</si>
  <si>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</si>
  <si>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</si>
  <si>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</si>
  <si>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</si>
  <si>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</si>
  <si>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</si>
  <si>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</si>
  <si>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</si>
  <si>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</si>
  <si>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</si>
  <si>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</si>
  <si>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</si>
  <si>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</si>
  <si>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</si>
  <si>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</si>
  <si>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</si>
  <si>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IO 01</t>
  </si>
  <si>
    <t>Oprava vodovodu</t>
  </si>
  <si>
    <t>ING</t>
  </si>
  <si>
    <t>1</t>
  </si>
  <si>
    <t>{3c5116d3-d6e9-4738-a722-d5f5f049687d}</t>
  </si>
  <si>
    <t>2</t>
  </si>
  <si>
    <t>IO 02</t>
  </si>
  <si>
    <t>Přepojení vodovodu</t>
  </si>
  <si>
    <t>{132b9282-4f97-44ab-9bd9-6c6024dbd63a}</t>
  </si>
  <si>
    <t>PS 01</t>
  </si>
  <si>
    <t>Úprava elektroinstalace v AŠ1</t>
  </si>
  <si>
    <t>PRO</t>
  </si>
  <si>
    <t>{e48df065-f990-4561-813c-ad37cd5f3088}</t>
  </si>
  <si>
    <t>VRN</t>
  </si>
  <si>
    <t>Vedlejší rozpočtové náklady</t>
  </si>
  <si>
    <t>VON</t>
  </si>
  <si>
    <t>{6bf0e79b-7589-4667-a9d5-726c11bbc4fe}</t>
  </si>
  <si>
    <t>KRYCÍ LIST SOUPISU PRACÍ</t>
  </si>
  <si>
    <t>Objekt:</t>
  </si>
  <si>
    <t>IO 01 - Oprava vodovodu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</si>
  <si>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</si>
  <si>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</si>
  <si>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</si>
  <si>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</si>
  <si>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</si>
  <si>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</si>
  <si>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</si>
  <si>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</si>
  <si>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</si>
  <si>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</si>
  <si>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</si>
  <si>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</si>
  <si>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  93 - Dokončovací konstrukce a práce inženýrských staveb</t>
  </si>
  <si>
    <t xml:space="preserve">        96 - Bourání konstrukcí</t>
  </si>
  <si>
    <t xml:space="preserve">    998 - Přesun hmot</t>
  </si>
  <si>
    <t>M - Práce a dodávky M</t>
  </si>
  <si>
    <t xml:space="preserve">    23-M - Montáže potrubí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</si>
  <si>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</si>
  <si>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</si>
  <si>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</si>
  <si>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</si>
  <si>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</si>
  <si>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</si>
  <si>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</si>
  <si>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</si>
  <si>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</si>
  <si>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</si>
  <si>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</si>
  <si>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</si>
  <si>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</si>
  <si>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</si>
  <si>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</si>
  <si>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</si>
  <si>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</si>
  <si>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</si>
  <si>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</si>
  <si>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</si>
  <si>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s uvažovaným průměrným přítokem do 500 l/min</t>
  </si>
  <si>
    <t>hod</t>
  </si>
  <si>
    <t>CS ÚRS 2025 01</t>
  </si>
  <si>
    <t>4</t>
  </si>
  <si>
    <t>1321524707</t>
  </si>
  <si>
    <t>VV</t>
  </si>
  <si>
    <t>čerpání srážkových vod ... odhad doba čerpání cca 3 měsíce, cyklické čerpání cca 4h/denně, 1 čerpadlo</t>
  </si>
  <si>
    <t xml:space="preserve"> 3*30*4*1</t>
  </si>
  <si>
    <t>Součet</t>
  </si>
  <si>
    <t>115101301</t>
  </si>
  <si>
    <t>Pohotovost záložní čerpací soupravy pro dopravní výšku do 10 m s uvažovaným průměrným přítokem do 500 l/min</t>
  </si>
  <si>
    <t>den</t>
  </si>
  <si>
    <t>58873988</t>
  </si>
  <si>
    <t xml:space="preserve"> 3*30*1</t>
  </si>
  <si>
    <t>3</t>
  </si>
  <si>
    <t>119001401</t>
  </si>
  <si>
    <t>Dočasné zajištění potrubí ocelového nebo litinového DN do 200 mm</t>
  </si>
  <si>
    <t>m</t>
  </si>
  <si>
    <t>-254312326</t>
  </si>
  <si>
    <t>vodovodní řad 1</t>
  </si>
  <si>
    <t>1,20*1" vodovod DN125 ... 1x LT</t>
  </si>
  <si>
    <t>1,20*2" vodovod DN200 ... 2x LT</t>
  </si>
  <si>
    <t>propoj 1</t>
  </si>
  <si>
    <t>1,10*1" teplovod DN125 ... 1x OC</t>
  </si>
  <si>
    <t>119001402</t>
  </si>
  <si>
    <t>Dočasné zajištění potrubí ocelového nebo litinového DN přes 200 do 500 mm</t>
  </si>
  <si>
    <t>-2065273129</t>
  </si>
  <si>
    <t>1,10*1" teplovod DN560 ... 1x OC</t>
  </si>
  <si>
    <t>propoj 3</t>
  </si>
  <si>
    <t>1,15*1" plynovod DN300 ... 1x OC</t>
  </si>
  <si>
    <t>5</t>
  </si>
  <si>
    <t>119001405</t>
  </si>
  <si>
    <t>Dočasné zajištění potrubí z PE DN do 200 mm</t>
  </si>
  <si>
    <t>1580294659</t>
  </si>
  <si>
    <t xml:space="preserve">1,20*2" minerálkovod DN160 ... 2x Pe </t>
  </si>
  <si>
    <t xml:space="preserve">1,20*1" minerálkovod DN100 ... 1x Pe </t>
  </si>
  <si>
    <t xml:space="preserve">1,20*1" stáv. kanalizace DN110 ... 1x PVC </t>
  </si>
  <si>
    <t xml:space="preserve">1,20*1" stáv. kanalizace DN200 ... 1x PVC </t>
  </si>
  <si>
    <t>6</t>
  </si>
  <si>
    <t>119001412</t>
  </si>
  <si>
    <t>Dočasné zajištění potrubí betonového, ŽB nebo kameninového DN do 500 mm</t>
  </si>
  <si>
    <t>-1975484355</t>
  </si>
  <si>
    <t>propoj 2</t>
  </si>
  <si>
    <t>1,15*1" kabelovod DN400 ... 1x</t>
  </si>
  <si>
    <t>1,15*1" stáv.kanal. DN500 ... 1x PP</t>
  </si>
  <si>
    <t>7</t>
  </si>
  <si>
    <t>119001421</t>
  </si>
  <si>
    <t>Dočasné zajištění kabelů a kabelových tratí do 3 volně ložených kabelů</t>
  </si>
  <si>
    <t>442179937</t>
  </si>
  <si>
    <t>1,20*2   "kabel NN ... 2x</t>
  </si>
  <si>
    <t>1,20*3  "kabel 6kV ... 3x</t>
  </si>
  <si>
    <t>1,20*1   "optický kabel ... 1x</t>
  </si>
  <si>
    <t>1,20*3   "sdělovací kabel ... 3x</t>
  </si>
  <si>
    <t>1,15*1   "sdělovací kabel ... 1x</t>
  </si>
  <si>
    <t>1,15*1   "optický kabel ... 1x</t>
  </si>
  <si>
    <t>1,15*1   " kabel VO ... 1x</t>
  </si>
  <si>
    <t>1,15*1   " kabel NN ... 1x</t>
  </si>
  <si>
    <t>8</t>
  </si>
  <si>
    <t>129001101</t>
  </si>
  <si>
    <t>Příplatek za ztížení odkopávky nebo prokopávky v blízkosti inženýrských sítí</t>
  </si>
  <si>
    <t>m3</t>
  </si>
  <si>
    <t>1423167256</t>
  </si>
  <si>
    <t>1,20*1,00*2*(2,11-1,05)*1" vodovod DN125 ... 1x LT</t>
  </si>
  <si>
    <t>1,20*1,00*2*(1,91-1,05)*2" vodovod DN200 ... 2x LT</t>
  </si>
  <si>
    <t xml:space="preserve">1,20*1,00*2*(1,95-1,05)*2" minerálkovod DN160 ... 2x Pe </t>
  </si>
  <si>
    <t xml:space="preserve">1,20*1,00*2*(2,12-1,05)*1" minerálkovod DN100 ... 1x Pe </t>
  </si>
  <si>
    <t xml:space="preserve">1,20*1,00*2*(2,02-1,05)*1" stáv. kanalizace DN110 ... 1x PVC </t>
  </si>
  <si>
    <t xml:space="preserve">1,20*1,00*2*(2,02-1,05)*1" stáv. kanalizace DN200 ... 1x PVC </t>
  </si>
  <si>
    <t>1,20*1,50*2*(1,96-1,05)*2   "kabel NN ... 2x</t>
  </si>
  <si>
    <t>1,20*1,50*2*(1,93-1,05)*4  "kabel 6kV ... 4x</t>
  </si>
  <si>
    <t>1,20*1,50*2*(1,95-1,05)*1   "optický kabel ... 1x</t>
  </si>
  <si>
    <t>1,20*1,50*2*(1,95-1,05)*3   "sdělovací kabel ... 3x</t>
  </si>
  <si>
    <t>1,10*1,00*2*(2,12-1,05)*1" teplovod DN125 ... 1x OC</t>
  </si>
  <si>
    <t>1,10*1,00*2*(2,12-1,05)*1" teplovod DN560 ... 1x OC</t>
  </si>
  <si>
    <t>1,15*1,50*2*(1,91-1,05)*1" kabelovod DN400 ... 1x</t>
  </si>
  <si>
    <t>1,15*1,00*2*(1,61-0,34)*1" stáv.kanal. DN500 ... 1x PP</t>
  </si>
  <si>
    <t>1,15*1,00*2*(1,61-0,34)*1   "sdělovací kabel ... 1x</t>
  </si>
  <si>
    <t>1,15*1,00*2*(1,61-0,34)*1   "optický kabel ... 1x</t>
  </si>
  <si>
    <t>1,15*1,00*2*(1,54-0,34)*1   " kabel VO ... 1x</t>
  </si>
  <si>
    <t>1,15*1,00*2*(1,84-1,05)*1" plynovod DN300 ... 1x OC</t>
  </si>
  <si>
    <t>1,15*1,50*2*(1,97-1,05)*1" kabelovod DN400 ... 1x</t>
  </si>
  <si>
    <t>1,15*1,00*2*(1,89-1,05)*1   "sdělovací kabel ... 1x</t>
  </si>
  <si>
    <t>1,15*1,00*2*(1,79-1,05)*1   " kabel NN ... 1x</t>
  </si>
  <si>
    <t>1,15*1,00*2*(1,84-1,05)*1   " kabel VO ... 1x</t>
  </si>
  <si>
    <t>9</t>
  </si>
  <si>
    <t>132154204</t>
  </si>
  <si>
    <t>Hloubení zapažených rýh š do 2000 mm v hornině třídy těžitelnosti I skupiny 1 a 2 objem do 500 m3</t>
  </si>
  <si>
    <t>-1466110459</t>
  </si>
  <si>
    <t>IO-01</t>
  </si>
  <si>
    <t xml:space="preserve">výpočet v hloubení rýh třídy těžitelnosti I skupiny 3 </t>
  </si>
  <si>
    <t xml:space="preserve">geologie třídy těžitelnosti I skupiny 1 a 2 ... 50% </t>
  </si>
  <si>
    <t>494,803*0,50</t>
  </si>
  <si>
    <t>10</t>
  </si>
  <si>
    <t>132254204</t>
  </si>
  <si>
    <t>Hloubení zapažených rýh š do 2000 mm v hornině třídy těžitelnosti I skupiny 3 objem do 500 m3</t>
  </si>
  <si>
    <t>1424252969</t>
  </si>
  <si>
    <t>související projekt opravy komunikace, výkop začínáme na pláni -1,05m</t>
  </si>
  <si>
    <t>řad 1</t>
  </si>
  <si>
    <t>29,27*1,20*(((2,05+1,93+1,88+1,94+1,99)/5)-1,05)" ZÚ 01 - LB 01-2</t>
  </si>
  <si>
    <t>78,27*1,20*(((1,99+2,02+1,89+1,91+1,95+1,93+1,99+2,05+1,99)/9)-1,05)" LB 01-2 - LB01-3</t>
  </si>
  <si>
    <t>105,17*1,20*(((1,99+1,93+2,03+1,88+2,01+2,12+2,15+2,57+2,60)/9)-1,05)" LB 01-3 - LB02-1</t>
  </si>
  <si>
    <t>164,97*1,20*(((2,08+2,14+2,03+2,12+2,05+1,89+2,01+2,00+2,09)/9)-1,05)" LB 02-4 - KÚ 01</t>
  </si>
  <si>
    <t>odkalení</t>
  </si>
  <si>
    <t>3,66*1,10*(((2,05+1,88)/2)-1,05)" ZÚ O - KÚ O</t>
  </si>
  <si>
    <t>10,60*1,10*(((2,00+2,21+2,12+2,05)/4)-1,05)" ZÚ P1 - KÚ P1</t>
  </si>
  <si>
    <t xml:space="preserve">propoj 2 </t>
  </si>
  <si>
    <t>3,67*1,15*(((1,99+1,91+1,87)/3)-1,05)" ZÚ P2 - staničení 3,67 m</t>
  </si>
  <si>
    <t>11,37*1,15*(((2,10+1,97+1,79+1,84+1,77)/5)-1,05)" ZÚ P3 - KÚ P3</t>
  </si>
  <si>
    <t>chodník ZD oprava v rámci projektu vodovodu ... tl.34 cm</t>
  </si>
  <si>
    <t>7,45*1,15*(((1,87+1,61+1,44+1,57+1,68)/5)-0,34)" staničení 3,67 m - KÚ P2</t>
  </si>
  <si>
    <t>Mezisoučet</t>
  </si>
  <si>
    <t xml:space="preserve">geologie třídy těžitelnosti I skupiny 3 ... 50% </t>
  </si>
  <si>
    <t>11</t>
  </si>
  <si>
    <t>133212811</t>
  </si>
  <si>
    <t>Hloubení nezapažených šachet v hornině třídy těžitelnosti I skupiny 3 plocha výkopu do 4 m2 ručně</t>
  </si>
  <si>
    <t>6999404</t>
  </si>
  <si>
    <t xml:space="preserve">kopané sondy  </t>
  </si>
  <si>
    <t>1,50*1,00*(2,00-1,05)" ověření poměrů v místě napojení na stávající šachtu</t>
  </si>
  <si>
    <t>151201101</t>
  </si>
  <si>
    <t>Zřízení zátažného pažení a rozepření stěn rýh hl do 2 m</t>
  </si>
  <si>
    <t>m2</t>
  </si>
  <si>
    <t>-1212032372</t>
  </si>
  <si>
    <t>29,27*(((2,05+1,93+1,88+1,94+1,99)/5)-1,05)*2" ZÚ 01 - LB 01-2</t>
  </si>
  <si>
    <t>78,27*(((1,99+2,02+1,89+1,91+1,95+1,93+1,99+2,05+1,99)/9)-1,05)*2" LB 01-2 - LB01-3</t>
  </si>
  <si>
    <t>105,17*(((1,99+1,93+2,03+1,88+2,01+2,12+2,15+2,57+2,60)/9)-1,05)*2" LB 01-3 - LB02-1</t>
  </si>
  <si>
    <t>164,97*(((2,08+2,14+2,03+2,12+2,05+1,89+2,01+2,00+2,09)/9)-1,05)*2" LB 02-4 - KÚ 01</t>
  </si>
  <si>
    <t>3,66*(((2,05+1,88)/2)-1,05)*2" ZÚ O - KÚ O</t>
  </si>
  <si>
    <t>10,60*(((2,00+2,21+2,12+2,05)/4)-1,05)*2" ZÚ P1 - KÚ P1</t>
  </si>
  <si>
    <t>3,67*(((1,99+1,91+1,87)/3)-1,05)*2" ZÚ P2 - staničení 3,67 m</t>
  </si>
  <si>
    <t>11,37*(((2,10+1,97+1,79+1,84+1,77)/5)-1,05)*2" ZÚ P3 - KÚ P3</t>
  </si>
  <si>
    <t>7,45*(((1,87+1,61+1,44+1,57+1,68)/5)-0,34)*2" staničení 3,67 m - KÚ P2</t>
  </si>
  <si>
    <t>13</t>
  </si>
  <si>
    <t>151201111</t>
  </si>
  <si>
    <t>Odstranění zátažného pažení a rozepření stěn rýh hl do 2 m</t>
  </si>
  <si>
    <t>428264560</t>
  </si>
  <si>
    <t>828,945</t>
  </si>
  <si>
    <t>14</t>
  </si>
  <si>
    <t>162751117</t>
  </si>
  <si>
    <t>Vodorovné přemístění na skládku výkopku/sypaniny z horniny třídy těžitelnosti I, skupiny 1 až 3</t>
  </si>
  <si>
    <t>-1188213166</t>
  </si>
  <si>
    <t>494,803" výkop rýhy</t>
  </si>
  <si>
    <t>1,425" výkop sondy</t>
  </si>
  <si>
    <t>15</t>
  </si>
  <si>
    <t>162751119</t>
  </si>
  <si>
    <t>Příplatek k vodorovnému přemístění výkopku/sypaniny z horniny třídy těžitelnosti I skupiny 1 až 3 ZKD 1000 m přes 10000 m</t>
  </si>
  <si>
    <t>687848256</t>
  </si>
  <si>
    <t>skládka uvažována celkem 26km</t>
  </si>
  <si>
    <t>496,228*16</t>
  </si>
  <si>
    <t>16</t>
  </si>
  <si>
    <t>171251201</t>
  </si>
  <si>
    <t>Uložení sypaniny na skládky nebo meziskládky</t>
  </si>
  <si>
    <t>858865723</t>
  </si>
  <si>
    <t>496,228" skládka</t>
  </si>
  <si>
    <t>17</t>
  </si>
  <si>
    <t>171201231</t>
  </si>
  <si>
    <t>Poplatek za uložení zeminy a kamení na recyklační skládce (skládkovné) kód odpadu 17 05 04</t>
  </si>
  <si>
    <t>t</t>
  </si>
  <si>
    <t>-930434834</t>
  </si>
  <si>
    <t>496,228*1,7</t>
  </si>
  <si>
    <t>18</t>
  </si>
  <si>
    <t>174151101</t>
  </si>
  <si>
    <t>Zásyp jam, šachet rýh nebo kolem objektů sypaninou se zhutněním</t>
  </si>
  <si>
    <t>-1644217640</t>
  </si>
  <si>
    <t>P</t>
  </si>
  <si>
    <t>Poznámka k položce:_x000D_
včetně strojního přemístění materiálu pro zásyp ze vzdálenosti do 10 m od okraje zásypu</t>
  </si>
  <si>
    <t xml:space="preserve">odpočet potrubí </t>
  </si>
  <si>
    <t>-3,14*0,111*0,111*377,68 " řad 1 ... DN200</t>
  </si>
  <si>
    <t xml:space="preserve"> -3,14*0,049*0,049*3,66" odkalení ... DN80</t>
  </si>
  <si>
    <t xml:space="preserve"> -3,14*0,049*0,049*10,60" propoj 1 ... DN80</t>
  </si>
  <si>
    <t>-3,14*0,085*0,085*11,12" propoj 2 ... DN150</t>
  </si>
  <si>
    <t>-3,14*0,059*0,059*11,37" propoj 3 ... DN100</t>
  </si>
  <si>
    <t>-239,202   "odpočet obsypy</t>
  </si>
  <si>
    <t>-49,478   "odpočet lože</t>
  </si>
  <si>
    <t>19</t>
  </si>
  <si>
    <t>M</t>
  </si>
  <si>
    <t>58344155</t>
  </si>
  <si>
    <t>štěrkodrť frakce 0/22</t>
  </si>
  <si>
    <t>1663787296</t>
  </si>
  <si>
    <t xml:space="preserve">zásyp  </t>
  </si>
  <si>
    <t>192,452*1,67*1,1*1,01</t>
  </si>
  <si>
    <t>20</t>
  </si>
  <si>
    <t>175151101</t>
  </si>
  <si>
    <t>Obsypání potrubí strojně sypaninou bez prohození, uloženou do 3 m</t>
  </si>
  <si>
    <t>1541588745</t>
  </si>
  <si>
    <t>377,68*1,20*(0,30+0,222) " řad 1 ... DN200</t>
  </si>
  <si>
    <t>3,66*1,10*(0,30+0,098)" odkalení ... DN80</t>
  </si>
  <si>
    <t>10,60*1,10*(0,30+0,098)" propoj 1 ... DN80</t>
  </si>
  <si>
    <t>11,12*1,15*(0,30+0,170)" propoj 2 ... DN150</t>
  </si>
  <si>
    <t>11,37*1,15*(0,30+0,118)" propoj 3 ... DN100</t>
  </si>
  <si>
    <t>odpočet potrubí</t>
  </si>
  <si>
    <t>58337302</t>
  </si>
  <si>
    <t>štěrkopísek frakce 0/16</t>
  </si>
  <si>
    <t>-637588410</t>
  </si>
  <si>
    <t>obsypy</t>
  </si>
  <si>
    <t>239,202*1,67*1,1*1,01</t>
  </si>
  <si>
    <t>Zemní práce - přípravné a přidružené práce</t>
  </si>
  <si>
    <t>22</t>
  </si>
  <si>
    <t>113106171</t>
  </si>
  <si>
    <t>Rozebrání dlažeb vozovek ze zámkové dlažby s ložem z kameniva ručně</t>
  </si>
  <si>
    <t>-711766340</t>
  </si>
  <si>
    <t>Poznámka k položce:_x000D_
zámková dlažba uložena ke zpětnému použití na meziskládce</t>
  </si>
  <si>
    <t xml:space="preserve">chodník - zámková dlažba + lože z drtě </t>
  </si>
  <si>
    <t>7,45*1,15" šířka rýhy</t>
  </si>
  <si>
    <t>7,45*2*0,50" dobourání 0,5m na obě strany</t>
  </si>
  <si>
    <t>23</t>
  </si>
  <si>
    <t>113107311</t>
  </si>
  <si>
    <t>Odstranění podkladu z kameniva těženého tl do 100 mm strojně pl do 50 m2</t>
  </si>
  <si>
    <t>-1265897740</t>
  </si>
  <si>
    <t xml:space="preserve">štěrkodrť tl. 10 cm </t>
  </si>
  <si>
    <t>24</t>
  </si>
  <si>
    <t>113107312</t>
  </si>
  <si>
    <t>Odstranění podkladu z kameniva těženého tl přes 100 do 200 mm strojně pl do 50 m2</t>
  </si>
  <si>
    <t>905773613</t>
  </si>
  <si>
    <t xml:space="preserve">štěrkodrť tl. 15 cm </t>
  </si>
  <si>
    <t>25</t>
  </si>
  <si>
    <t>113202111</t>
  </si>
  <si>
    <t>Vytrhání obrub krajníků obrubníků stojatých</t>
  </si>
  <si>
    <t>-179619595</t>
  </si>
  <si>
    <t>Poznámka k položce:_x000D_
obrubníky uloženy ke zpětnému použití na meziskládce</t>
  </si>
  <si>
    <t>1,15" šířka rýhy</t>
  </si>
  <si>
    <t>26</t>
  </si>
  <si>
    <t>997221551</t>
  </si>
  <si>
    <t>Vodorovná doprava suti ze sypkých materiálů do 1 km</t>
  </si>
  <si>
    <t>-345062410</t>
  </si>
  <si>
    <t>4,112</t>
  </si>
  <si>
    <t>27</t>
  </si>
  <si>
    <t>997221559.1</t>
  </si>
  <si>
    <t xml:space="preserve">Příplatek ZKD 1 km u vodorovné dopravy suti </t>
  </si>
  <si>
    <t>588078067</t>
  </si>
  <si>
    <t>4,112*25</t>
  </si>
  <si>
    <t>28</t>
  </si>
  <si>
    <t>997221873</t>
  </si>
  <si>
    <t>Poplatek za uložení stavebního odpadu na recyklační skládce (skládkovné) zeminy a kamení zatříděného do Katalogu odpadů pod kódem 17 05 04</t>
  </si>
  <si>
    <t>-1353201794</t>
  </si>
  <si>
    <t>1,542+2,570" kamenivo</t>
  </si>
  <si>
    <t>Vodorovné konstrukce</t>
  </si>
  <si>
    <t>29</t>
  </si>
  <si>
    <t>211561111</t>
  </si>
  <si>
    <t>Výplň odvodňovacích žeber nebo trativodů kamenivem hrubým drceným frakce 4 až 16 mm</t>
  </si>
  <si>
    <t>-1832245116</t>
  </si>
  <si>
    <t>příloha D.1.4.3</t>
  </si>
  <si>
    <t>0,25*2" drenážní bloky ... hydranty ... 2ks</t>
  </si>
  <si>
    <t>30</t>
  </si>
  <si>
    <t>451573111</t>
  </si>
  <si>
    <t>Lože pod potrubí, stoky a drobné objekty v otevřeném výkopu z písku a štěrkopísku do 63 mm</t>
  </si>
  <si>
    <t>1221755064</t>
  </si>
  <si>
    <t>377,68*1,20*0,10 " řad 1 ... DN200</t>
  </si>
  <si>
    <t>3,66*1,10*0,10" odkalení ... DN80</t>
  </si>
  <si>
    <t>10,60*1,10*0,10" propoj 1 ... DN80</t>
  </si>
  <si>
    <t>11,12*1,15*0,10" propoj 2 ... DN150</t>
  </si>
  <si>
    <t>11,37*1,15*0,10" propoj 3 ... DN100</t>
  </si>
  <si>
    <t>31</t>
  </si>
  <si>
    <t>452313161</t>
  </si>
  <si>
    <t>Podkladní bloky z betonu prostého bez zvýšených nároků na prostředí tř. C 25/30 otevřený výkop</t>
  </si>
  <si>
    <t>-1760171002</t>
  </si>
  <si>
    <t>příloha D.1.4.6</t>
  </si>
  <si>
    <t>0,04*1" bloky ... kolena horizont.lom ... 1ks odkalení DN80</t>
  </si>
  <si>
    <t>0,12*1" bloky ... kolena horizont.lom ... 1ks propoj 2 DN150</t>
  </si>
  <si>
    <t>0,04*1"bloky ... kolena vertik.lom dolní ... 1ks propoj č.1 DN80</t>
  </si>
  <si>
    <t>0,12*1"bloky ... kolena vertik.lom dolní ... 1ks propoj č.2 DN150</t>
  </si>
  <si>
    <t>0,529*1"bloky ... kolena vertik.lom horní ... 1ks propoj č.2 DN150</t>
  </si>
  <si>
    <t>0,33*8" bloky ... T-kusy, MMA-kusy  ... 8ks ... 8 ks DN200</t>
  </si>
  <si>
    <t>0,06*2" bloky ... hydranty ... 2ks</t>
  </si>
  <si>
    <t>přípojka č.1</t>
  </si>
  <si>
    <t>0,33*1" bloky ... MMA-kus ... odbočení na řadu 1 pro přípojku č.1</t>
  </si>
  <si>
    <t>přípojka č.5</t>
  </si>
  <si>
    <t>0,33*1" bloky ... MMA-kus ... odbočení na řadu 1 pro přípojku č.5</t>
  </si>
  <si>
    <t>32</t>
  </si>
  <si>
    <t>452353111</t>
  </si>
  <si>
    <t>Bednění podkladních bloků pod potrubí, stoky a drobné objekty otevřený výkop zřízení</t>
  </si>
  <si>
    <t>1401489123</t>
  </si>
  <si>
    <t>(0,21+0,28)*2*0,56*1" bloky ... kolena horizont.lom ... 1ks odkalení DN80</t>
  </si>
  <si>
    <t>(0,48+0,35)*2*0,81*1" bloky ... kolena horizont.lom ... 1ks propoj 2 DN150</t>
  </si>
  <si>
    <t>(0,21+0,28)*2*0,56*1"bloky ... kolena vertik.lom dolní ... 1ks propoj č.1 DN80</t>
  </si>
  <si>
    <t>(0,48+0,35)*2*0,81*1"bloky ... kolena vertik.lom dolní ... 1ks propoj č.2 DN150</t>
  </si>
  <si>
    <t>(0,81+0,81)*2*0,81*1"bloky ... kolena vertik.lom horní ... 1ks propoj č.2 DN150</t>
  </si>
  <si>
    <t>(0,86+0,40)*2*0,96*8" bloky ... T-kusy, MMA-kusy  ... 8ks ... 8 ks DN200</t>
  </si>
  <si>
    <t>(0,38+0,28)*2*0,56*2" bloky ... hydranty ... 2ks</t>
  </si>
  <si>
    <t>(0,86+0,40)*2*0,96*1" bloky ... MMA-kus ... odbočení na řadu 1 pro přípojku č.1</t>
  </si>
  <si>
    <t>(0,86+0,40)*2*0,96*1" bloky ... MMA-kus ... odbočení na řadu 1 pro přípojku č.5</t>
  </si>
  <si>
    <t>33</t>
  </si>
  <si>
    <t>452353112</t>
  </si>
  <si>
    <t>Bednění podkladních bloků pod potrubí, stoky a drobné objekty otevřený výkop odstranění</t>
  </si>
  <si>
    <t>1265280918</t>
  </si>
  <si>
    <t>32,082</t>
  </si>
  <si>
    <t>Komunikace pozemní</t>
  </si>
  <si>
    <t>34</t>
  </si>
  <si>
    <t>564831011</t>
  </si>
  <si>
    <t>Podklad ze štěrkodrtě ŠD plochy do 100 m2 tl 100 mm</t>
  </si>
  <si>
    <t>-957794579</t>
  </si>
  <si>
    <t>štěrkodrť ŠDA</t>
  </si>
  <si>
    <t>35</t>
  </si>
  <si>
    <t>564851011</t>
  </si>
  <si>
    <t>Podklad ze štěrkodrtě ŠD plochy do 100 m2 tl 150 mm</t>
  </si>
  <si>
    <t>1217863291</t>
  </si>
  <si>
    <t>štěrkodrť ŠDB</t>
  </si>
  <si>
    <t>36</t>
  </si>
  <si>
    <t>596211110</t>
  </si>
  <si>
    <t>Kladení zámkové dlažby komunikací pro pěší ručně tl 60 mm skupiny A pl do 50 m2</t>
  </si>
  <si>
    <t>451628292</t>
  </si>
  <si>
    <t>Poznámka k položce:_x000D_
použití rozebraného materiálu z meziskládky, dodávka nového materiálu se nepředpokládá_x000D_
_x000D_
lože z kameniva těženého nebo drceného 4/8 mm tl. 30 mm, s vyplněním spár</t>
  </si>
  <si>
    <t>37</t>
  </si>
  <si>
    <t>916231113</t>
  </si>
  <si>
    <t>Osazení chodníkového obrubníku betonového ležatého s boční opěrou do lože z betonu prostého</t>
  </si>
  <si>
    <t>-1917496858</t>
  </si>
  <si>
    <t>Trubní vedení</t>
  </si>
  <si>
    <t>38</t>
  </si>
  <si>
    <t>851241131</t>
  </si>
  <si>
    <t>Montáž potrubí z trub litinových hrdlových s integrovaným těsněním otevřený výkop DN 80</t>
  </si>
  <si>
    <t>-1467870033</t>
  </si>
  <si>
    <t>příloha D.1.1.4</t>
  </si>
  <si>
    <t>3,19" odkalení ... potrubí TLT DN80 bez armatur a tvarovek</t>
  </si>
  <si>
    <t>9,78" propoj č.1 ... potrubí TLT DN80 bez armatur a tvarovek</t>
  </si>
  <si>
    <t>39</t>
  </si>
  <si>
    <t>55253000</t>
  </si>
  <si>
    <t>trouba litinová vodovodní; tvárná litina; hrdlová; DN 80,0 mm; l = 6000,0 mm; spoj běžný pružný násuvný; PN10; uvnitř VCM; vně pozinkování + obal z CM</t>
  </si>
  <si>
    <t>-941119681</t>
  </si>
  <si>
    <t>Poznámka k položce:_x000D_
standard viz příloha B.2 - Technické a uživatelské standardy</t>
  </si>
  <si>
    <t>3,19*1,01" odkalení ... potrubí TLT DN80 bez armatur a tvarovek</t>
  </si>
  <si>
    <t>9,78*1,01" propoj č.1 ... potrubí TLT DN80 bez armatur a tvarovek</t>
  </si>
  <si>
    <t>13,1*1,01 'Přepočtené koeficientem množství</t>
  </si>
  <si>
    <t>40</t>
  </si>
  <si>
    <t>851261131</t>
  </si>
  <si>
    <t>Montáž potrubí z trub litinových hrdlových s integrovaným těsněním otevřený výkop DN 100</t>
  </si>
  <si>
    <t>745854669</t>
  </si>
  <si>
    <t>10,94" propoj č.3 ... potrubí TLT DN100 bez armatur a tvarovek</t>
  </si>
  <si>
    <t>41</t>
  </si>
  <si>
    <t>55251017</t>
  </si>
  <si>
    <t>trouba litinová vodovodní; tvárná litina; hrdlová; DN 100,0 mm; l = 6000,0 mm; spoj běžný pružný násuvný; PN10; uvnitř VCM; vně pozinkování + obal z CM</t>
  </si>
  <si>
    <t>-232273583</t>
  </si>
  <si>
    <t>10,94*1,01" propoj č.3 ... potrubí TLT DN100 bez armatur a tvarovek</t>
  </si>
  <si>
    <t>42</t>
  </si>
  <si>
    <t>851311131</t>
  </si>
  <si>
    <t>Montáž potrubí z trub litinových hrdlových s integrovaným těsněním otevřený výkop DN 150</t>
  </si>
  <si>
    <t>966320757</t>
  </si>
  <si>
    <t>10,57" propoj č.2 ... potrubí TLT DN150 bez armatur a tvarovek</t>
  </si>
  <si>
    <t>43</t>
  </si>
  <si>
    <t>55251019</t>
  </si>
  <si>
    <t>trouba litinová vodovodní; tvárná litina; hrdlová; DN 150,0 mm; l = 6000,0 mm; spoj běžný pružný násuvný; PN10; uvnitř VCM; vně pozinkování + obal z CM</t>
  </si>
  <si>
    <t>-1247269147</t>
  </si>
  <si>
    <t>10,57*1,01" propoj č.2 ... potrubí TLT DN150 bez armatur a tvarovek</t>
  </si>
  <si>
    <t>44</t>
  </si>
  <si>
    <t>851351131</t>
  </si>
  <si>
    <t>Montáž potrubí z trub litinových hrdlových s integrovaným těsněním otevřený výkop DN 200</t>
  </si>
  <si>
    <t>-1065660205</t>
  </si>
  <si>
    <t>370,04" řad 1 ... potrubí TLT DN200 bez armatur a tvarovek</t>
  </si>
  <si>
    <t>45</t>
  </si>
  <si>
    <t>55251020</t>
  </si>
  <si>
    <t>trouba litinová vodovodní; tvárná litina; hrdlová; DN 200,0 mm; l = 6000,0 mm; spoj běžný pružný násuvný; PN 10; uvnitř VCM; vně pozinkování + obal z CM</t>
  </si>
  <si>
    <t>791048273</t>
  </si>
  <si>
    <t>370,04*1,01" řad 1 ... potrubí TLT DN200 bez armatur a tvarovek</t>
  </si>
  <si>
    <t>373,74*1,01 'Přepočtené koeficientem množství</t>
  </si>
  <si>
    <t>46</t>
  </si>
  <si>
    <t>857241131</t>
  </si>
  <si>
    <t>Montáž litinových tvarovek jednoosých hrdlových otevřený výkop s integrovaným těsněním DN 80</t>
  </si>
  <si>
    <t>kus</t>
  </si>
  <si>
    <t>-1657782606</t>
  </si>
  <si>
    <t xml:space="preserve">odkalení </t>
  </si>
  <si>
    <t>1,00" MMK-kus</t>
  </si>
  <si>
    <t>propoj č.1</t>
  </si>
  <si>
    <t>1,00" MK-kus</t>
  </si>
  <si>
    <t>1,00" MMK-kus ... změna sklonu</t>
  </si>
  <si>
    <t xml:space="preserve">1,00" spec. tvarovka </t>
  </si>
  <si>
    <t>47</t>
  </si>
  <si>
    <t>55253904R-MK</t>
  </si>
  <si>
    <t>koleno hrdlové z tvárné litiny,práškový epoxid tl 250µm MK-kus DN 80-11,25°</t>
  </si>
  <si>
    <t>-1787645786</t>
  </si>
  <si>
    <t>1,00*1,01" MMK-kus</t>
  </si>
  <si>
    <t>48</t>
  </si>
  <si>
    <t>55253940</t>
  </si>
  <si>
    <t>koleno hrdlové z tvárné litiny,práškový epoxid tl 250µm MMK-kus DN 80-45°</t>
  </si>
  <si>
    <t>2059885936</t>
  </si>
  <si>
    <t>1,00*1,01" MMK-kus ... změna sklonu</t>
  </si>
  <si>
    <t>49</t>
  </si>
  <si>
    <t>31951015</t>
  </si>
  <si>
    <t>speciální tvarovka  DN 80 s jištěním proti posunu</t>
  </si>
  <si>
    <t>1105642475</t>
  </si>
  <si>
    <t xml:space="preserve">1,00*1,01" spec. tvarovka </t>
  </si>
  <si>
    <t>50</t>
  </si>
  <si>
    <t>857242122</t>
  </si>
  <si>
    <t>Montáž litinových tvarovek jednoosých přírubových otevřený výkop DN 80</t>
  </si>
  <si>
    <t>71552153</t>
  </si>
  <si>
    <t>2,00" PPK-kus</t>
  </si>
  <si>
    <t>2,00" FF-kus</t>
  </si>
  <si>
    <t>1,00" E-kus</t>
  </si>
  <si>
    <t>1,00" F-kus</t>
  </si>
  <si>
    <t>51</t>
  </si>
  <si>
    <t>55254047</t>
  </si>
  <si>
    <t>koleno 90° s patkou přírubové litinové vodovodní PPK-kus PN10/40 DN 80</t>
  </si>
  <si>
    <t>1795856123</t>
  </si>
  <si>
    <t>2,00*1,01" PPK-kus</t>
  </si>
  <si>
    <t>52</t>
  </si>
  <si>
    <t>55253241</t>
  </si>
  <si>
    <t>tvarovka přírubová litinová vodovodní FF-kus PN10/16 DN 80 dl 500mm</t>
  </si>
  <si>
    <t>2060188975</t>
  </si>
  <si>
    <t>2,00*1,01" FF-kus</t>
  </si>
  <si>
    <t>53</t>
  </si>
  <si>
    <t>55253892</t>
  </si>
  <si>
    <t>tvarovka přírubová s hrdlem z tvárné litiny,práškový epoxid tl 250µm EU-kus dl 130mm DN 80</t>
  </si>
  <si>
    <t>1144824560</t>
  </si>
  <si>
    <t>1,00*1,01" E-kus</t>
  </si>
  <si>
    <t>54</t>
  </si>
  <si>
    <t>55253489</t>
  </si>
  <si>
    <t>tvarovka přírubová litinová s hladkým koncem,práškový epoxid tl 250µm F-kus DN 80</t>
  </si>
  <si>
    <t>1315053042</t>
  </si>
  <si>
    <t>1,00*1,01" F-kus</t>
  </si>
  <si>
    <t>55</t>
  </si>
  <si>
    <t>857261131</t>
  </si>
  <si>
    <t>Montáž litinových tvarovek jednoosých hrdlových otevřený výkop s integrovaným těsněním DN 100</t>
  </si>
  <si>
    <t>1078025734</t>
  </si>
  <si>
    <t>propoj č.3</t>
  </si>
  <si>
    <t>56</t>
  </si>
  <si>
    <t>55253905</t>
  </si>
  <si>
    <t>koleno hrdlové z tvárné litiny,práškový epoxid tl 250µm MMK-kus DN 100-11,25°</t>
  </si>
  <si>
    <t>-443385480</t>
  </si>
  <si>
    <t>57</t>
  </si>
  <si>
    <t>31951016</t>
  </si>
  <si>
    <t>speciální tvarovka  DN 100 s jištěním proti posunu</t>
  </si>
  <si>
    <t>-567553923</t>
  </si>
  <si>
    <t>58</t>
  </si>
  <si>
    <t>857262122</t>
  </si>
  <si>
    <t>Montáž litinových tvarovek jednoosých přírubových otevřený výkop DN 100</t>
  </si>
  <si>
    <t>-167924905</t>
  </si>
  <si>
    <t>59</t>
  </si>
  <si>
    <t>55253893</t>
  </si>
  <si>
    <t>tvarovka přírubová s hrdlem z tvárné litiny,práškový epoxid tl 250µm EU-kus dl 130mm DN 100</t>
  </si>
  <si>
    <t>677968270</t>
  </si>
  <si>
    <t>60</t>
  </si>
  <si>
    <t>857311131</t>
  </si>
  <si>
    <t>Montáž litinových tvarovek jednoosých hrdlových otevřený výkop s integrovaným těsněním DN 150</t>
  </si>
  <si>
    <t>-1305491940</t>
  </si>
  <si>
    <t>propoj č.2</t>
  </si>
  <si>
    <t>2,00" MMK-kus ... změna výšky</t>
  </si>
  <si>
    <t>61</t>
  </si>
  <si>
    <t>55253943</t>
  </si>
  <si>
    <t>koleno hrdlové z tvárné litiny,práškový epoxid tl 250µm MMK-kus DN 150-45°</t>
  </si>
  <si>
    <t>-329472372</t>
  </si>
  <si>
    <t>2,00*1,01" MMK-kus ... změna výšky</t>
  </si>
  <si>
    <t>62</t>
  </si>
  <si>
    <t>31951018</t>
  </si>
  <si>
    <t>speciální tvarovka  DN 150 s jištěním proti posunu</t>
  </si>
  <si>
    <t>-492003551</t>
  </si>
  <si>
    <t>63</t>
  </si>
  <si>
    <t>857312122</t>
  </si>
  <si>
    <t>Montáž litinových tvarovek jednoosých přírubových otevřený výkop DN 150</t>
  </si>
  <si>
    <t>-1030629979</t>
  </si>
  <si>
    <t>64</t>
  </si>
  <si>
    <t>55253895</t>
  </si>
  <si>
    <t>tvarovka přírubová s hrdlem z tvárné litiny,práškový epoxid tl 250µm EU-kus dl 135mm DN 150</t>
  </si>
  <si>
    <t>2053857094</t>
  </si>
  <si>
    <t>65</t>
  </si>
  <si>
    <t>857351131</t>
  </si>
  <si>
    <t>Montáž litinových tvarovek jednoosých hrdlových otevřený výkop s integrovaným těsněním DN 200</t>
  </si>
  <si>
    <t>-1451289614</t>
  </si>
  <si>
    <t>1,00" U-kus</t>
  </si>
  <si>
    <t>2,00+1,00" MMK-kus</t>
  </si>
  <si>
    <t>66</t>
  </si>
  <si>
    <t>55253650</t>
  </si>
  <si>
    <t>přesuvka hrdlová litinová práškový epoxid tl 250µm se šroubovým spojem U-kus DN 200</t>
  </si>
  <si>
    <t>1851171431</t>
  </si>
  <si>
    <t>1,00*1,01" U-kus</t>
  </si>
  <si>
    <t>67</t>
  </si>
  <si>
    <t>55253908</t>
  </si>
  <si>
    <t>koleno hrdlové z tvárné litiny,práškový epoxid tl 250µm MMK-kus DN 200-11,25°</t>
  </si>
  <si>
    <t>-602513932</t>
  </si>
  <si>
    <t>68</t>
  </si>
  <si>
    <t>55253908R-MK</t>
  </si>
  <si>
    <t>koleno hrdlové z tvárné litiny,práškový epoxid tl 250µm MK-kus DN 200-11,25°</t>
  </si>
  <si>
    <t>1005964299</t>
  </si>
  <si>
    <t>1,00*1,01" MK-kus</t>
  </si>
  <si>
    <t>69</t>
  </si>
  <si>
    <t>55253944</t>
  </si>
  <si>
    <t>koleno hrdlové z tvárné litiny,práškový epoxid tl 250µm MMK-kus DN 200-45°</t>
  </si>
  <si>
    <t>1497926218</t>
  </si>
  <si>
    <t>2,00*1,01" MMK-kus</t>
  </si>
  <si>
    <t>70</t>
  </si>
  <si>
    <t>31951019</t>
  </si>
  <si>
    <t>speciální tvarovka  DN 200 s jištěním proti posunu</t>
  </si>
  <si>
    <t>-2124740800</t>
  </si>
  <si>
    <t>71</t>
  </si>
  <si>
    <t>857352122</t>
  </si>
  <si>
    <t>Montáž litinových tvarovek jednoosých přírubových otevřený výkop DN 200</t>
  </si>
  <si>
    <t>-378447513</t>
  </si>
  <si>
    <t>4,00" E-kus</t>
  </si>
  <si>
    <t>4,00" F-kus</t>
  </si>
  <si>
    <t>72</t>
  </si>
  <si>
    <t>55253896</t>
  </si>
  <si>
    <t>tvarovka přírubová s hrdlem z tvárné litiny,práškový epoxid tl 250µm EU-kus dl 140mm DN 200</t>
  </si>
  <si>
    <t>-1194885481</t>
  </si>
  <si>
    <t>4,00*1,01" E-kus</t>
  </si>
  <si>
    <t>73</t>
  </si>
  <si>
    <t>55253493</t>
  </si>
  <si>
    <t>tvarovka přírubová litinová s hladkým koncem,práškový epoxid tl 250µm F-kus DN 200</t>
  </si>
  <si>
    <t>39671529</t>
  </si>
  <si>
    <t>4,00*1,01" F-kus</t>
  </si>
  <si>
    <t>74</t>
  </si>
  <si>
    <t>857353131</t>
  </si>
  <si>
    <t>Montáž litinových tvarovek odbočných hrdlových otevřený výkop s integrovaným těsněním DN 200</t>
  </si>
  <si>
    <t>117077019</t>
  </si>
  <si>
    <t>4,00" MMA-kus</t>
  </si>
  <si>
    <t>1,00" MMA-kus ... odbočení na řadu 1 pro přípojku č.1</t>
  </si>
  <si>
    <t>1,00" MMA-kus ... odbočení na řadu 1 pro přípojku č.5</t>
  </si>
  <si>
    <t>75</t>
  </si>
  <si>
    <t>55253763</t>
  </si>
  <si>
    <t>tvarovka hrdlová s přírubovou odbočkou z tvárné litiny,práškový epoxid tl 250µm MMA-kus DN 200/80</t>
  </si>
  <si>
    <t>1780590554</t>
  </si>
  <si>
    <t>4,00*1,01" MMA-kus</t>
  </si>
  <si>
    <t>1,00*1,01" MMA-kus ... odbočení na řadu 1 pro přípojku č.1</t>
  </si>
  <si>
    <t>76</t>
  </si>
  <si>
    <t>55253764</t>
  </si>
  <si>
    <t>tvarovka hrdlová s přírubovou odbočkou z tvárné litiny,práškový epoxid tl 250µm MMA-kus DN 200/100</t>
  </si>
  <si>
    <t>-1103866798</t>
  </si>
  <si>
    <t>1,00*1,01" MMA-kus ... odbočení na řadu 1 pro přípojku č.5</t>
  </si>
  <si>
    <t>77</t>
  </si>
  <si>
    <t>857354122</t>
  </si>
  <si>
    <t>Montáž litinových tvarovek odbočných přírubových otevřený výkop DN 200</t>
  </si>
  <si>
    <t>-1284054742</t>
  </si>
  <si>
    <t>2,00+1,00+1,00" T-kus</t>
  </si>
  <si>
    <t>78</t>
  </si>
  <si>
    <t>55253532</t>
  </si>
  <si>
    <t>tvarovka přírubová litinová s přírubovou odbočkou,práškový epoxid tl 250µm T-kus DN 200/80</t>
  </si>
  <si>
    <t>-529351216</t>
  </si>
  <si>
    <t>2,00*1,01" T-kus</t>
  </si>
  <si>
    <t>79</t>
  </si>
  <si>
    <t>55253533</t>
  </si>
  <si>
    <t>tvarovka přírubová litinová s přírubovou odbočkou,práškový epoxid tl 250µm T-kus DN 200/100</t>
  </si>
  <si>
    <t>-595366957</t>
  </si>
  <si>
    <t>1,00*1,01" T-kus</t>
  </si>
  <si>
    <t>80</t>
  </si>
  <si>
    <t>55253535</t>
  </si>
  <si>
    <t>tvarovka přírubová litinová s přírubovou odbočkou,práškový epoxid tl 250µm T-kus DN 200/150</t>
  </si>
  <si>
    <t>-76911769</t>
  </si>
  <si>
    <t>81</t>
  </si>
  <si>
    <t>891241112</t>
  </si>
  <si>
    <t>Montáž vodovodních šoupátek otevřený výkop DN 80</t>
  </si>
  <si>
    <t>651203721</t>
  </si>
  <si>
    <t>2,00</t>
  </si>
  <si>
    <t>1,00</t>
  </si>
  <si>
    <t>82</t>
  </si>
  <si>
    <t>42221116</t>
  </si>
  <si>
    <t>šoupátko s přírubami voda DN 80 PN16</t>
  </si>
  <si>
    <t>-1718390027</t>
  </si>
  <si>
    <t>83</t>
  </si>
  <si>
    <t>42291073</t>
  </si>
  <si>
    <t>souprava zemní teleskopická pro šoupátka DN 65-80mm Rd 1,5m</t>
  </si>
  <si>
    <t>-323648226</t>
  </si>
  <si>
    <t>84</t>
  </si>
  <si>
    <t>891247111</t>
  </si>
  <si>
    <t>Montáž hydrantů podzemních DN 80</t>
  </si>
  <si>
    <t>-564281572</t>
  </si>
  <si>
    <t>85</t>
  </si>
  <si>
    <t>42273594</t>
  </si>
  <si>
    <t>hydrant podzemní DN 80 PN 16 dvojitý uzávěr s koulí krycí v 1500mm</t>
  </si>
  <si>
    <t>-917222488</t>
  </si>
  <si>
    <t>86</t>
  </si>
  <si>
    <t>891261112</t>
  </si>
  <si>
    <t>Montáž vodovodních šoupátek otevřený výkop DN 100</t>
  </si>
  <si>
    <t>1711838270</t>
  </si>
  <si>
    <t>87</t>
  </si>
  <si>
    <t>42221117</t>
  </si>
  <si>
    <t>šoupátko s přírubami voda DN 100 PN16</t>
  </si>
  <si>
    <t>-1895783871</t>
  </si>
  <si>
    <t>88</t>
  </si>
  <si>
    <t>891311112</t>
  </si>
  <si>
    <t>Montáž vodovodních šoupátek otevřený výkop DN 150</t>
  </si>
  <si>
    <t>-610087175</t>
  </si>
  <si>
    <t>89</t>
  </si>
  <si>
    <t>42221119</t>
  </si>
  <si>
    <t>šoupátko s přírubami voda DN 150 PN16</t>
  </si>
  <si>
    <t>1865724640</t>
  </si>
  <si>
    <t>90</t>
  </si>
  <si>
    <t>42291074</t>
  </si>
  <si>
    <t>souprava zemní teleskopická pro šoupátka DN 100-150mm Rd 1,5m</t>
  </si>
  <si>
    <t>1572901078</t>
  </si>
  <si>
    <t>91</t>
  </si>
  <si>
    <t>891351112</t>
  </si>
  <si>
    <t>Montáž vodovodních šoupátek otevřený výkop DN 200</t>
  </si>
  <si>
    <t>1877262312</t>
  </si>
  <si>
    <t>6,00</t>
  </si>
  <si>
    <t>92</t>
  </si>
  <si>
    <t>42221120</t>
  </si>
  <si>
    <t>šoupátko s přírubami voda DN 200 PN10</t>
  </si>
  <si>
    <t>-1535377628</t>
  </si>
  <si>
    <t>93</t>
  </si>
  <si>
    <t>42291075</t>
  </si>
  <si>
    <t>souprava zemní teleskopická pro šoupátka DN 200mm Rd 1,5m</t>
  </si>
  <si>
    <t>-811083219</t>
  </si>
  <si>
    <t>94</t>
  </si>
  <si>
    <t>891245111</t>
  </si>
  <si>
    <t>Montáž koncových klapek DN 80 - žabí klapka</t>
  </si>
  <si>
    <t>1585225253</t>
  </si>
  <si>
    <t>1,00" žabí klapka</t>
  </si>
  <si>
    <t>95</t>
  </si>
  <si>
    <t>42283017</t>
  </si>
  <si>
    <t>klapka koncová přírubová žabí DN 80</t>
  </si>
  <si>
    <t>-1838150768</t>
  </si>
  <si>
    <t>1,00*1,01" žabí klapka</t>
  </si>
  <si>
    <t>96</t>
  </si>
  <si>
    <t>892241111</t>
  </si>
  <si>
    <t>Tlaková zkouška vodou potrubí DN do 80</t>
  </si>
  <si>
    <t>1982690004</t>
  </si>
  <si>
    <t>3,66" odkalení ... potrubí TLT DN80</t>
  </si>
  <si>
    <t xml:space="preserve">10,60" propoj č.1 ... potrubí TLT DN80 </t>
  </si>
  <si>
    <t>97</t>
  </si>
  <si>
    <t>892271111</t>
  </si>
  <si>
    <t>Tlaková zkouška vodou potrubí DN 100 nebo 125</t>
  </si>
  <si>
    <t>870753754</t>
  </si>
  <si>
    <t xml:space="preserve">11,37" propoj č.3 ... potrubí TLT DN100 </t>
  </si>
  <si>
    <t>98</t>
  </si>
  <si>
    <t>892273122</t>
  </si>
  <si>
    <t>Proplach a dezinfekce vodovodního potrubí DN od 80 do 125</t>
  </si>
  <si>
    <t>-1187475726</t>
  </si>
  <si>
    <t>99</t>
  </si>
  <si>
    <t>892351111</t>
  </si>
  <si>
    <t>Tlaková zkouška vodou potrubí DN 150 nebo 200</t>
  </si>
  <si>
    <t>-999181977</t>
  </si>
  <si>
    <t>Poznámka k položce:_x000D_
přísun, montáže, demontáže a odsunu zkoušecího čerpadla, napuštění tlakovou vodou a dodání vody pro tlakovou zkoušku,</t>
  </si>
  <si>
    <t>377,68" řad 1 ... potrubí TLT DN200</t>
  </si>
  <si>
    <t xml:space="preserve">11,12" propoj č.2 ... potrubí TLT DN150 </t>
  </si>
  <si>
    <t>100</t>
  </si>
  <si>
    <t>892353122</t>
  </si>
  <si>
    <t>Proplach a dezinfekce vodovodního potrubí DN 150 nebo 200</t>
  </si>
  <si>
    <t>-928239988</t>
  </si>
  <si>
    <t>Poznámka k položce:_x000D_
napuštění a vypuštění vody, dodání vody a desinfekčního prostředku, náklady na bakteriologický rozbor vody</t>
  </si>
  <si>
    <t>101</t>
  </si>
  <si>
    <t>892372111</t>
  </si>
  <si>
    <t>Zabezpečení konců potrubí DN do 300 při tlakových zkouškách vodou</t>
  </si>
  <si>
    <t>1289110037</t>
  </si>
  <si>
    <t>Poznámka k položce:_x000D_
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t>
  </si>
  <si>
    <t>4,00" řad 1 ... potrubí TLT DN200</t>
  </si>
  <si>
    <t>1,00" odkalení ... potrubí TLT DN80</t>
  </si>
  <si>
    <t xml:space="preserve">1,00" propoj č.1 ... potrubí TLT DN80 </t>
  </si>
  <si>
    <t xml:space="preserve">1,00" propoj č.2 ... potrubí TLT DN150 </t>
  </si>
  <si>
    <t xml:space="preserve">1,00" propoj č.3 ... potrubí TLT DN100 </t>
  </si>
  <si>
    <t>102</t>
  </si>
  <si>
    <t>899401112</t>
  </si>
  <si>
    <t>Osazení poklopů litinových šoupátkových</t>
  </si>
  <si>
    <t>-242970658</t>
  </si>
  <si>
    <t>2,00" Š DN80</t>
  </si>
  <si>
    <t>6,00" Š DN200</t>
  </si>
  <si>
    <t>1,00" Š DN80</t>
  </si>
  <si>
    <t>1,00" Š DN150</t>
  </si>
  <si>
    <t>1,00" Š DN100</t>
  </si>
  <si>
    <t>103</t>
  </si>
  <si>
    <t>42291352</t>
  </si>
  <si>
    <t>poklop litinový šoupátkový pro zemní soupravy osazení do terénu a do vozovky</t>
  </si>
  <si>
    <t>-2035327723</t>
  </si>
  <si>
    <t>104</t>
  </si>
  <si>
    <t>56230640</t>
  </si>
  <si>
    <t>deska podkladová uličního poklopu šoupátkového</t>
  </si>
  <si>
    <t>1031554742</t>
  </si>
  <si>
    <t>105</t>
  </si>
  <si>
    <t>899401113</t>
  </si>
  <si>
    <t>Osazení poklopů litinových hydrantových</t>
  </si>
  <si>
    <t>2041670753</t>
  </si>
  <si>
    <t>106</t>
  </si>
  <si>
    <t>42291452</t>
  </si>
  <si>
    <t>poklop litinový hydrantový DN 80</t>
  </si>
  <si>
    <t>1339287724</t>
  </si>
  <si>
    <t>107</t>
  </si>
  <si>
    <t>56230638</t>
  </si>
  <si>
    <t>deska podkladová uličního poklopu hydrantového</t>
  </si>
  <si>
    <t>-407025226</t>
  </si>
  <si>
    <t>108</t>
  </si>
  <si>
    <t>899712111</t>
  </si>
  <si>
    <t>Orientační tabulky na zdivu</t>
  </si>
  <si>
    <t>474339235</t>
  </si>
  <si>
    <t>příloha D.1.4.8</t>
  </si>
  <si>
    <t>Včetně povrchových úprav, dodání a připevnění tabulky.</t>
  </si>
  <si>
    <t>Počet bude upřesněn dle skutečnosti.</t>
  </si>
  <si>
    <t>8"šoupátka</t>
  </si>
  <si>
    <t>2"hydranty</t>
  </si>
  <si>
    <t>1,00"šoupátka</t>
  </si>
  <si>
    <t>1,00" šoupátka</t>
  </si>
  <si>
    <t xml:space="preserve">odhad cca 50% </t>
  </si>
  <si>
    <t>7,00</t>
  </si>
  <si>
    <t>109</t>
  </si>
  <si>
    <t>899713111</t>
  </si>
  <si>
    <t>Orientační tabulky na sloupku betonovém nebo ocelovém</t>
  </si>
  <si>
    <t>1761772105</t>
  </si>
  <si>
    <t>110</t>
  </si>
  <si>
    <t>899721111</t>
  </si>
  <si>
    <t>Signalizační vodič DN do 150 mm na potrubí</t>
  </si>
  <si>
    <t>-779657198</t>
  </si>
  <si>
    <t>111</t>
  </si>
  <si>
    <t>899721112</t>
  </si>
  <si>
    <t>Signalizační vodič DN přes 150 mm na potrubí</t>
  </si>
  <si>
    <t>1878405793</t>
  </si>
  <si>
    <t>112</t>
  </si>
  <si>
    <t>899722111</t>
  </si>
  <si>
    <t>Krytí potrubí z plastů výstražnou fólií z PVC 20 cm</t>
  </si>
  <si>
    <t>795750282</t>
  </si>
  <si>
    <t>113</t>
  </si>
  <si>
    <t>857311141R</t>
  </si>
  <si>
    <t>Příplatek za provedení zámkového spoje na tvarovkách do DN200</t>
  </si>
  <si>
    <t>1878819670</t>
  </si>
  <si>
    <t>7,00" řad 1 ... 7 hrdel DN200</t>
  </si>
  <si>
    <t>1,00" odkalení  ... 1 hrdlo DN80</t>
  </si>
  <si>
    <t>114</t>
  </si>
  <si>
    <t>977213R1</t>
  </si>
  <si>
    <t>Řezání potrubí litinového kolmý řez do DN 200</t>
  </si>
  <si>
    <t>-909844191</t>
  </si>
  <si>
    <t>19,00" řad 1 ... potrubí TLT DN200</t>
  </si>
  <si>
    <t xml:space="preserve">2,00" propoj č.2 ... potrubí TLT DN150 </t>
  </si>
  <si>
    <t>115</t>
  </si>
  <si>
    <t>27311020</t>
  </si>
  <si>
    <t>kroužek těsnící gumový EPDM pro vodovodní potrubí DN 80</t>
  </si>
  <si>
    <t>1893058839</t>
  </si>
  <si>
    <t xml:space="preserve">2,00" odkalení </t>
  </si>
  <si>
    <t>4,00" propoj č.1</t>
  </si>
  <si>
    <t>116</t>
  </si>
  <si>
    <t>27311021</t>
  </si>
  <si>
    <t>kroužek těsnící gumový EPDM pro vodovodní potrubí DN 100</t>
  </si>
  <si>
    <t>323071659</t>
  </si>
  <si>
    <t xml:space="preserve">5,00" propoj č.3 ... potrubí TLT DN100 </t>
  </si>
  <si>
    <t>117</t>
  </si>
  <si>
    <t>27311023</t>
  </si>
  <si>
    <t>kroužek těsnící gumový EPDM pro vodovodní potrubí DN 150</t>
  </si>
  <si>
    <t>124077523</t>
  </si>
  <si>
    <t>9,00" propoj č.2</t>
  </si>
  <si>
    <t>118</t>
  </si>
  <si>
    <t>273-110-R1</t>
  </si>
  <si>
    <t>kroužek těsnící  pro zámkový spoj s návarkem DN 80 s jištěním proti posunu</t>
  </si>
  <si>
    <t>1089254181</t>
  </si>
  <si>
    <t xml:space="preserve">1,00" odkalení </t>
  </si>
  <si>
    <t>119</t>
  </si>
  <si>
    <t>27311024</t>
  </si>
  <si>
    <t>kroužek těsnící gumový EPDM pro vodovodní potrubí DN 200</t>
  </si>
  <si>
    <t>855578000</t>
  </si>
  <si>
    <t>11,00" řad 1</t>
  </si>
  <si>
    <t>120</t>
  </si>
  <si>
    <t>273-110-R5</t>
  </si>
  <si>
    <t>kroužek těsnící  pro zámkový spoj s návarkem DN 200 s jištěním proti posunu</t>
  </si>
  <si>
    <t>-1670138961</t>
  </si>
  <si>
    <t>7,00" řad 1</t>
  </si>
  <si>
    <t>Ostatní konstrukce a práce, bourání</t>
  </si>
  <si>
    <t>121</t>
  </si>
  <si>
    <t>93631R.002</t>
  </si>
  <si>
    <t>Těsnění prostupů prostupovým segmentovým nerezovým řetězovým těsněním pro litinovou trubku DN 80</t>
  </si>
  <si>
    <t>661561970</t>
  </si>
  <si>
    <t>příloha D.1.1</t>
  </si>
  <si>
    <t>122</t>
  </si>
  <si>
    <t>977151121</t>
  </si>
  <si>
    <t>Jádrové vrty diamantovými korunkami do stavebních materiálů D přes 110 do 120 mm</t>
  </si>
  <si>
    <t>1530922728</t>
  </si>
  <si>
    <t>0,15*1"prům. 120 mm</t>
  </si>
  <si>
    <t>123</t>
  </si>
  <si>
    <t>997013501</t>
  </si>
  <si>
    <t>Odvoz suti a vybouraných hmot na skládku nebo meziskládku se složením, na vzdálenost do 1 km</t>
  </si>
  <si>
    <t>781114577</t>
  </si>
  <si>
    <t>0,004</t>
  </si>
  <si>
    <t>124</t>
  </si>
  <si>
    <t>997013509</t>
  </si>
  <si>
    <t>Odvoz suti a vybouraných hmot na skládku nebo meziskládku se složením, na vzdálenost Příplatek k ceně za každý další i započatý 1 km přes 1 km</t>
  </si>
  <si>
    <t>1459940519</t>
  </si>
  <si>
    <t>0,004*25</t>
  </si>
  <si>
    <t>125</t>
  </si>
  <si>
    <t>997013861</t>
  </si>
  <si>
    <t>Poplatek za uložení stavebního odpadu na recyklační skládce (skládkovné) z prostého betonu kód odpadu 17 01 01</t>
  </si>
  <si>
    <t>958463737</t>
  </si>
  <si>
    <t>0,004" beton</t>
  </si>
  <si>
    <t>Dokončovací konstrukce a práce inženýrských staveb</t>
  </si>
  <si>
    <t>126</t>
  </si>
  <si>
    <t>899910202</t>
  </si>
  <si>
    <t>Výplň potrubí spádem cementopopílkovou suspenzí délky potrubí přes 50 do 100 m</t>
  </si>
  <si>
    <t>-1170343309</t>
  </si>
  <si>
    <t>mimo výkop</t>
  </si>
  <si>
    <t>3,14*0,03*0,03*216,20"zaplnění potrubí LT DN60</t>
  </si>
  <si>
    <t>3,14*0,04*0,04*18,05"zaplnění potrubí LT DN80</t>
  </si>
  <si>
    <t>3,14*0,05*0,05*178,70"zaplnění potrubí LT DN100</t>
  </si>
  <si>
    <t>3,14*0,0750*0,0750*8,36"zaplnění potrubí LT DN150</t>
  </si>
  <si>
    <t>3,14*0,0875*0,0875*500,40"zaplnění potrubí LT DN175</t>
  </si>
  <si>
    <t>3,14*0,10*0,10*226,95"zaplnění potrubí  LT DN200</t>
  </si>
  <si>
    <t>3,14*0,05*0,05*12,30"zaplnění potrubí PVC 110</t>
  </si>
  <si>
    <t>Bourání konstrukcí</t>
  </si>
  <si>
    <t>127</t>
  </si>
  <si>
    <t>850311811</t>
  </si>
  <si>
    <t>Bourání stávajícího potrubí z trub litinových DN 150</t>
  </si>
  <si>
    <t>-346079710</t>
  </si>
  <si>
    <t>bourání ve výkopu</t>
  </si>
  <si>
    <t>25,00"DN 100 ... řad 1 ... v místě napojení na stávající vodovod</t>
  </si>
  <si>
    <t>128</t>
  </si>
  <si>
    <t>850361811</t>
  </si>
  <si>
    <t>Bourání stávajícího potrubí z trub litinových DN přes 150 do 250</t>
  </si>
  <si>
    <t>981827024</t>
  </si>
  <si>
    <t>3,50"DN 200 ... řad 1 ... v místě napojení na stávající vodovod</t>
  </si>
  <si>
    <t>129</t>
  </si>
  <si>
    <t>997013501.1</t>
  </si>
  <si>
    <t>Odvoz suti a vybouraných hmot na skládku nebo meziskládku do 1 km se složením</t>
  </si>
  <si>
    <t>1416328313</t>
  </si>
  <si>
    <t>Poznámka k položce:_x000D_
Včetně naložení na dopravní prostředek a složení na skládku, bez poplatku za skládku.</t>
  </si>
  <si>
    <t xml:space="preserve">pouze na meziskládku, LT potrubí zůstává v majetku objednatele </t>
  </si>
  <si>
    <t>1,10" LT DN 100</t>
  </si>
  <si>
    <t>0,34" LT DN 200</t>
  </si>
  <si>
    <t>130</t>
  </si>
  <si>
    <t>997013509.1</t>
  </si>
  <si>
    <t>Příplatek k odvozu suti a vybouraných hmot na skládku ZKD 1 km přes 1 km</t>
  </si>
  <si>
    <t>-738767910</t>
  </si>
  <si>
    <t>odvoz celkem 5km</t>
  </si>
  <si>
    <t>1,44*4</t>
  </si>
  <si>
    <t>998</t>
  </si>
  <si>
    <t>Přesun hmot</t>
  </si>
  <si>
    <t>131</t>
  </si>
  <si>
    <t>998273102</t>
  </si>
  <si>
    <t>Přesun hmot pro trubní vedení z trub litinových otevřený výkop</t>
  </si>
  <si>
    <t>1626079330</t>
  </si>
  <si>
    <t>Práce a dodávky M</t>
  </si>
  <si>
    <t>23-M</t>
  </si>
  <si>
    <t>Montáže potrubí</t>
  </si>
  <si>
    <t>132</t>
  </si>
  <si>
    <t>230202035</t>
  </si>
  <si>
    <t>Montáž chráničky ve výkopu PE 225x13,4 mm</t>
  </si>
  <si>
    <t>1821178977</t>
  </si>
  <si>
    <t>8,81" propoj č.1 ... chránička PE100RC d225</t>
  </si>
  <si>
    <t>133</t>
  </si>
  <si>
    <t>28613582</t>
  </si>
  <si>
    <t>potrubí vodovodní dvouvrstvé PE100 RC SDR17 225x13,4mm</t>
  </si>
  <si>
    <t>1008562208</t>
  </si>
  <si>
    <t>8,81*1,01" propoj č.1 ... chránička PE100RC d225</t>
  </si>
  <si>
    <t>134</t>
  </si>
  <si>
    <t>230202053</t>
  </si>
  <si>
    <t>Nasunutí potrubní sekce do chráničky DN 80</t>
  </si>
  <si>
    <t>545218050</t>
  </si>
  <si>
    <t>135</t>
  </si>
  <si>
    <t>230202121</t>
  </si>
  <si>
    <t>Montáž kluzných objímek celistvých d 86-106 mm</t>
  </si>
  <si>
    <t>86283654</t>
  </si>
  <si>
    <t>5,00" propoj č.1 ... chránička PE100RC d225, potrubí DN80</t>
  </si>
  <si>
    <t>136</t>
  </si>
  <si>
    <t>28655130</t>
  </si>
  <si>
    <t>objímka kluzná ocelová použití plastové potrubí s pryžovou vložkou a distanční podložkou DN80</t>
  </si>
  <si>
    <t>-790312364</t>
  </si>
  <si>
    <t>137</t>
  </si>
  <si>
    <t>230202227</t>
  </si>
  <si>
    <t>Utěsnění chráničky manžetou DN 200</t>
  </si>
  <si>
    <t>263866765</t>
  </si>
  <si>
    <t>2,00" propoj č.1 ... chránička PE100RC d225, potrubí DN80</t>
  </si>
  <si>
    <t>138</t>
  </si>
  <si>
    <t>28655119</t>
  </si>
  <si>
    <t>manžeta těsnicí na chráničky; EPDM; D trubky = 90 mm; D chráničky = 220 mm; DN 80; DN chráničky 200,  vč. upínací pásky</t>
  </si>
  <si>
    <t>-776566587</t>
  </si>
  <si>
    <t>Poznámka k položce:_x000D_
těsnící manžeta ze syntetické pryže EPDM včetně spon z nerez oceli 1.4301</t>
  </si>
  <si>
    <t>46-M</t>
  </si>
  <si>
    <t>Zemní práce při extr.mont.pracích</t>
  </si>
  <si>
    <t>139</t>
  </si>
  <si>
    <t>460751113R</t>
  </si>
  <si>
    <t>Žlab kabelový prefabrikovaný TK 2, zalitý asfaltem včetně dodávky žlabu a poklopu</t>
  </si>
  <si>
    <t>-763043750</t>
  </si>
  <si>
    <t>IO 02 - Přepojení vodovodu</t>
  </si>
  <si>
    <t xml:space="preserve">    3 - Svislé a kompletní konstrukce</t>
  </si>
  <si>
    <t xml:space="preserve">      96 - Bourání konstrukcí</t>
  </si>
  <si>
    <t>PSV - Práce a dodávky PSV</t>
  </si>
  <si>
    <t xml:space="preserve">    711 - Izolace proti vodě, vlhkosti a plynům</t>
  </si>
  <si>
    <t>-907119269</t>
  </si>
  <si>
    <t>čerpání srážkových vod ... odhad doba čerpání cca 1měsíc, cyklické čerpání cca 4h/denně, 1 čerpadlo</t>
  </si>
  <si>
    <t xml:space="preserve"> 1*30*4*1</t>
  </si>
  <si>
    <t>1839492841</t>
  </si>
  <si>
    <t>čerpání srážkových vod ... odhad doba čerpání cca 1 měsíc, cyklické čerpání cca 4h/denně, 1 čerpadlo</t>
  </si>
  <si>
    <t xml:space="preserve"> 1*30*1</t>
  </si>
  <si>
    <t>1888719316</t>
  </si>
  <si>
    <t>vodovodní řad 2</t>
  </si>
  <si>
    <t>1,20*2" vodovod DN60 ... 2x LT</t>
  </si>
  <si>
    <t>1,20*1" vodovod DN100 ... 1x LT</t>
  </si>
  <si>
    <t>1,20*2" teplovod DN125 ... 2x OC</t>
  </si>
  <si>
    <t>přípojky</t>
  </si>
  <si>
    <t>1,00*5" vodovod DN200 ... 5x LT</t>
  </si>
  <si>
    <t>1,00*1" plyn ... 1x</t>
  </si>
  <si>
    <t>1516020558</t>
  </si>
  <si>
    <t>1,20*2" teplovod DN560 ... 2x OC</t>
  </si>
  <si>
    <t>1251639506</t>
  </si>
  <si>
    <t>1,20*2   "kabel VO ... 2x</t>
  </si>
  <si>
    <t>1,00*21" kabel sdělovací ... 21x</t>
  </si>
  <si>
    <t>1,00*1" kabel NN... 1x</t>
  </si>
  <si>
    <t>armaturní šachta</t>
  </si>
  <si>
    <t>4,50*1" kabel sdělovací ... 1x</t>
  </si>
  <si>
    <t>4,50*2" kabel optický ... 2x</t>
  </si>
  <si>
    <t>121112003</t>
  </si>
  <si>
    <t>Sejmutí ornice tl vrstvy do 200 mm ručně</t>
  </si>
  <si>
    <t>-1958365671</t>
  </si>
  <si>
    <t>IO-02</t>
  </si>
  <si>
    <t>zeleň oprava v rámci projektu vodovodu ... tl.10 cm</t>
  </si>
  <si>
    <t>(1,50)*1,20" řad 2</t>
  </si>
  <si>
    <t>(1,25+2,70+1,25)*0,80" výkop okolo armaturní šachty</t>
  </si>
  <si>
    <t>132112221</t>
  </si>
  <si>
    <t>Hloubení zapažených rýh šířky do 2000 mm v soudržných horninách třídy těžitelnosti I skupiny 1 a 2 ručně</t>
  </si>
  <si>
    <t>-1844172541</t>
  </si>
  <si>
    <t xml:space="preserve">výpočet v hloubení rýh ručně třídy těžitelnosti I skupiny 3 </t>
  </si>
  <si>
    <t>76,012*0,50</t>
  </si>
  <si>
    <t>132212221</t>
  </si>
  <si>
    <t>Hloubení zapažených rýh šířky do 2000 mm v soudržných horninách třídy těžitelnosti I skupiny 3 ručně</t>
  </si>
  <si>
    <t>1972874552</t>
  </si>
  <si>
    <t>2,54*1,00*(((1,92+1,50)/2)-1,05)" přípojka č.1</t>
  </si>
  <si>
    <t>5,39*1,00*(((2,00+1,50)/2)-1,05)" přípojka č.2</t>
  </si>
  <si>
    <t>5,39*1,00*(((1,90+1,50)/2)-1,05)" přípojka č.3</t>
  </si>
  <si>
    <t>5,37*1,00*(((1,88+1,50)/2)-1,05)" přípojka č.4</t>
  </si>
  <si>
    <t>5,27*1,00*(((2,57+1,50)/2)-1,05)" přípojka č.5</t>
  </si>
  <si>
    <t>4,42*1,00*(((2,12+1,50)/2)-1,05)" přípojka č.6</t>
  </si>
  <si>
    <t>4,49*1,00*(((2,12+1,50)/2)-1,05)" přípojka č.7</t>
  </si>
  <si>
    <t>4,50*1,00*(((2,12+1,50)/2)-1,05)" přípojka č.8</t>
  </si>
  <si>
    <t>5,20*1,00*(((2,01+1,50)/2)-1,05)" přípojka č.9</t>
  </si>
  <si>
    <t>0,40*1,00*(((2,00+1,50)/2)-0,34)" přípojka č.2</t>
  </si>
  <si>
    <t>0,44*1,00*(((1,99+1,50)/2)-0,34)" přípojka č.3</t>
  </si>
  <si>
    <t>0,54*1,00*(((1,88+1,50)/2)-0,34)" přípojka č.4</t>
  </si>
  <si>
    <t>0,48*1,00*(((2,12+1,50)/2)-0,34)" přípojka č.6</t>
  </si>
  <si>
    <t>0,65*1,00*(((2,12+1,50)/2)-0,34)" přípojka č.7</t>
  </si>
  <si>
    <t>0,72*1,00*(((2,12+1,50)/2)-0,34)" přípojka č.8</t>
  </si>
  <si>
    <t>0,57*1,00*(((2,01+1,50)/2)-0,34)" přípojka č.9</t>
  </si>
  <si>
    <t>výkop okolo armaturní šachty</t>
  </si>
  <si>
    <t>(2,45+2,70+2,45)*0,80*(2,39-0,34)</t>
  </si>
  <si>
    <t>chodník - dlažba malé kostky oprava v rámci projektu vodovodu ... tl.34 cm</t>
  </si>
  <si>
    <t>3,10*1,00*(((1,92+1,50)/2)-0,34)" přípojka č.1</t>
  </si>
  <si>
    <t>chodník - dlažba velké kostky oprava v rámci projektu vodovodu ... tl.38 cm</t>
  </si>
  <si>
    <t>8,84*1,00*(((1,92+1,50)/2)-0,38)" přípojka č.1</t>
  </si>
  <si>
    <t>0,69*1,00*(((2,57+1,50)/2)-0,38)" přípojka č.5</t>
  </si>
  <si>
    <t>(1,25+2,70+1,25)*0,80*(2,39-0,10)</t>
  </si>
  <si>
    <t>753189896</t>
  </si>
  <si>
    <t>61,606*0,50</t>
  </si>
  <si>
    <t>-873445974</t>
  </si>
  <si>
    <t>řad 2</t>
  </si>
  <si>
    <t>(8,25+7,50)*1,20*(((2,60+2,52+2,57+2,65+2,61+2,63+2,47+2,08)/8)-1,05)</t>
  </si>
  <si>
    <t>(5,26+3,98)*1,20*(((2,57+2,08+2,01+2,14+2,50+2,65)/6)-0,34)</t>
  </si>
  <si>
    <t>(3,66)*1,15*(((2,08+2,01+2,14+2,13)/4)-0,34)</t>
  </si>
  <si>
    <t>(1,50)*1,20*(((2,57+2,65)/2)-0,10)</t>
  </si>
  <si>
    <t>1895357783</t>
  </si>
  <si>
    <t>(8,25+7,50)*(((2,60+2,52+2,57+2,65+2,61+2,63+2,47+2,08)/8)-1,05)*2</t>
  </si>
  <si>
    <t>(5,26+3,98)*(((2,57+2,08+2,01+2,14+2,50+2,65)/6))*2</t>
  </si>
  <si>
    <t>(3,66)*(((2,08+2,01+2,14+2,13)/4))*2</t>
  </si>
  <si>
    <t>zeleň oprava v rámci projektu vodovodu</t>
  </si>
  <si>
    <t>(1,50)*(((2,57+2,65)/2))*2</t>
  </si>
  <si>
    <t>2,54*(((1,92+1,50)/2)-1,05)*2" přípojka č.1</t>
  </si>
  <si>
    <t>5,39*(((2,00+1,50)/2)-1,05)*2" přípojka č.2</t>
  </si>
  <si>
    <t>5,39*(((1,90+1,50)/2)-1,05)*2" přípojka č.3</t>
  </si>
  <si>
    <t>5,37*(((1,88+1,50)/2)-1,05)*2" přípojka č.4</t>
  </si>
  <si>
    <t>5,27*(((2,57+1,50)/2)-1,05)*2" přípojka č.5</t>
  </si>
  <si>
    <t>4,42*(((2,12+1,50)/2)-1,05)*2" přípojka č.6</t>
  </si>
  <si>
    <t>4,49*(((2,12+1,50)/2)-1,05)*2" přípojka č.7</t>
  </si>
  <si>
    <t>4,50*(((2,12+1,50)/2)-1,05)*2" přípojka č.8</t>
  </si>
  <si>
    <t>5,20*(((2,01+1,50)/2)-1,05)*2" přípojka č.9</t>
  </si>
  <si>
    <t>chodník ZD oprava v rámci projektu vodovodu</t>
  </si>
  <si>
    <t>0,40*(((2,00+1,50)/2))*2" přípojka č.2</t>
  </si>
  <si>
    <t>0,44*(((1,99+1,50)/2))*2" přípojka č.3</t>
  </si>
  <si>
    <t>0,54*(((1,88+1,50)/2))*2" přípojka č.4</t>
  </si>
  <si>
    <t>0,48*(((2,12+1,50)/2))*2" přípojka č.6</t>
  </si>
  <si>
    <t>0,65*(((2,12+1,50)/2))*2" přípojka č.7</t>
  </si>
  <si>
    <t>0,72*(((2,12+1,50)/2))*2" přípojka č.8</t>
  </si>
  <si>
    <t>0,57*(((2,01+1,50)/2))*2" přípojka č.9</t>
  </si>
  <si>
    <t>(2,45+4,30+2,45)*(2,39)</t>
  </si>
  <si>
    <t>chodník - dlažba malé kostky oprava v rámci projektu vodovodu</t>
  </si>
  <si>
    <t>3,10*(((1,92+1,50)/2))*2" přípojka č.1</t>
  </si>
  <si>
    <t xml:space="preserve">chodník - dlažba velké kostky oprava v rámci projektu vodovodu </t>
  </si>
  <si>
    <t>8,84*(((1,92+1,50)/2))*2" přípojka č.1</t>
  </si>
  <si>
    <t>0,69*(((2,57+1,50)/2))*2" přípojka č.5</t>
  </si>
  <si>
    <t>(1,25+4,30+1,25)*(2,39)</t>
  </si>
  <si>
    <t>-608450706</t>
  </si>
  <si>
    <t>270,501</t>
  </si>
  <si>
    <t>162651112</t>
  </si>
  <si>
    <t>Vodorovné přemístění přes 4 000 do 5000 m výkopku/sypaniny z horniny třídy těžitelnosti I skupiny 1 až 3</t>
  </si>
  <si>
    <t>-621229578</t>
  </si>
  <si>
    <t>Zpětný zásyp v zeleni tam a zpět</t>
  </si>
  <si>
    <t>14,044*2 "hornina tř. 3</t>
  </si>
  <si>
    <t>Vodorovné přemístění přes 9 000 do 10000 m výkopku/sypaniny z horniny třídy těžitelnosti I skupiny 1 až 3</t>
  </si>
  <si>
    <t>1351938341</t>
  </si>
  <si>
    <t>38,006+38,006+30,803+30,803" výkop celkem</t>
  </si>
  <si>
    <t>-14,044" meziskládka</t>
  </si>
  <si>
    <t>-487233152</t>
  </si>
  <si>
    <t>123,574*16</t>
  </si>
  <si>
    <t>167151101</t>
  </si>
  <si>
    <t>Nakládání výkopku z hornin třídy těžitelnosti I, skupiny 1 až 3 do 100 m3</t>
  </si>
  <si>
    <t>-552066147</t>
  </si>
  <si>
    <t>Zpětný zásyp v zeleni</t>
  </si>
  <si>
    <t>14,044 "hornina tř. 3</t>
  </si>
  <si>
    <t>99930699</t>
  </si>
  <si>
    <t>123,574" skládka</t>
  </si>
  <si>
    <t>14,044" meziskládka</t>
  </si>
  <si>
    <t>515363830</t>
  </si>
  <si>
    <t>Poznámka k položce:_x000D_
Cena dle Pískovny Černovice. www.piskovna-cernovice.cz</t>
  </si>
  <si>
    <t>123,574*1,7</t>
  </si>
  <si>
    <t>-1039081073</t>
  </si>
  <si>
    <t>-3,14*0,111*0,111*25,24 " řad 2 ... DN200</t>
  </si>
  <si>
    <t>-3,14*0,059*0,059*3,66" řad 2 ... DN100</t>
  </si>
  <si>
    <t>-3,14*0,045*0,045*14,48" přípojka č. 1</t>
  </si>
  <si>
    <t>-3,14*0,016*0,016*5,79" přípojka č. 2</t>
  </si>
  <si>
    <t>-3,14*0,016*0,016*5,83" přípojka č. 3</t>
  </si>
  <si>
    <t>-3,14*0,02*0,02*5,91" přípojka č. 4</t>
  </si>
  <si>
    <t>-3,14*0,055*0,055*5,96" přípojka č. 5</t>
  </si>
  <si>
    <t>-3,14*0,02*0,02*4,90" přípojka č. 6</t>
  </si>
  <si>
    <t>-3,14*0,02*0,02*5,14" přípojka č. 7</t>
  </si>
  <si>
    <t>-3,14*0,02*0,02*5,22" přípojka č. 8</t>
  </si>
  <si>
    <t>-3,14*0,0315*0,0315*5,77" přípojka č. 9</t>
  </si>
  <si>
    <t>-37,592   "odpočet obsypy</t>
  </si>
  <si>
    <t>-9,35   "odpočet lože</t>
  </si>
  <si>
    <t>zásyp v zeleni oprava v rámci projektu vodovodu</t>
  </si>
  <si>
    <t>4,518+9,526</t>
  </si>
  <si>
    <t>-795735431</t>
  </si>
  <si>
    <t xml:space="preserve">zásyp mimo zeleň  </t>
  </si>
  <si>
    <t>(89,457-14,044)*1,67*1,1*1,01</t>
  </si>
  <si>
    <t>-1076623031</t>
  </si>
  <si>
    <t>25,24*1,20*(0,30+0,222) " řad 2 ... DN200</t>
  </si>
  <si>
    <t>3,66*1,15*(0,30+0,118)" řad 2 ... DN100</t>
  </si>
  <si>
    <t>14,48*1,00*(0,30+0,09)" přípojka č. 1</t>
  </si>
  <si>
    <t>5,79*1,00*(0,30+0,032)" přípojka č. 2</t>
  </si>
  <si>
    <t>5,83*1,00*(0,30+0,032)" přípojka č. 3</t>
  </si>
  <si>
    <t>5,91*1,00*(0,30+0,04)" přípojka č. 4</t>
  </si>
  <si>
    <t>5,96*1,00*(0,30+0,11)" přípojka č. 5</t>
  </si>
  <si>
    <t>4,90*1,00*(0,30+0,04)" přípojka č. 6</t>
  </si>
  <si>
    <t>5,14*1,00*(0,30+0,04)" přípojka č. 7</t>
  </si>
  <si>
    <t>5,22*1,00*(0,30+0,04)" přípojka č. 8</t>
  </si>
  <si>
    <t>5,77*1,00*(0,30+0,063)" přípojka č. 9</t>
  </si>
  <si>
    <t>1720959985</t>
  </si>
  <si>
    <t>37,592*1,67*1,1*1,01</t>
  </si>
  <si>
    <t>181311103</t>
  </si>
  <si>
    <t>Rozprostření ornice tl vrstvy do 200 mm v rovině nebo ve svahu do 1:5 ručně</t>
  </si>
  <si>
    <t>-575754545</t>
  </si>
  <si>
    <t>181411131</t>
  </si>
  <si>
    <t>Založení parkového trávníku výsevem pl do 1000 m2 v rovině a ve svahu do 1:5</t>
  </si>
  <si>
    <t>-1244966295</t>
  </si>
  <si>
    <t>00572410</t>
  </si>
  <si>
    <t>osivo směs travní parková</t>
  </si>
  <si>
    <t>kg</t>
  </si>
  <si>
    <t>-885935401</t>
  </si>
  <si>
    <t>travní směs</t>
  </si>
  <si>
    <t>5,96*0,04*1,035</t>
  </si>
  <si>
    <t>0,247*0,02 'Přepočtené koeficientem množství</t>
  </si>
  <si>
    <t>113106151</t>
  </si>
  <si>
    <t>Rozebrání dlažeb vozovek z velkých kostek s ložem z kameniva ručně</t>
  </si>
  <si>
    <t>188193733</t>
  </si>
  <si>
    <t>Poznámka k položce:_x000D_
dlažba z kostek dočasně uložena na meziskládce ke zpětnému použití</t>
  </si>
  <si>
    <t xml:space="preserve">chodník - dlažba velké kostky + lože z drtě </t>
  </si>
  <si>
    <t>přípojka č. 1</t>
  </si>
  <si>
    <t>8,84*1,00" šířka rýhy</t>
  </si>
  <si>
    <t>8,84*2*0,50" dobourání 0,5m na obě strany</t>
  </si>
  <si>
    <t>přípojka č. 5</t>
  </si>
  <si>
    <t>0,69*1,00" šířka rýhy</t>
  </si>
  <si>
    <t>0,69*2*0,50" dobourání 0,5m na obě strany</t>
  </si>
  <si>
    <t>113106161</t>
  </si>
  <si>
    <t>Rozebrání dlažeb vozovek z drobných kostek s ložem z kameniva ručně</t>
  </si>
  <si>
    <t>2030510920</t>
  </si>
  <si>
    <t xml:space="preserve">chodník - dlažba malé kostky + lože z drtě </t>
  </si>
  <si>
    <t>3,10*1,00" šířka rýhy</t>
  </si>
  <si>
    <t>3,10*2*0,50" dobourání 0,5m na obě strany</t>
  </si>
  <si>
    <t>-200358957</t>
  </si>
  <si>
    <t>Poznámka k položce:_x000D_
zámková dlažba z 80% rozsahu dočasně uložena na meziskládce ke zpětnému použití, 20% rozsahu znehodnoceno a odvezeno na skládku s poplatkem - bude upřesněno dle skutečnosti</t>
  </si>
  <si>
    <t>(9,24*1,20)+(3,66*1,15)" šířka rýhy</t>
  </si>
  <si>
    <t>(9,24+3,66)*2*0,50" dobourání 0,5m na obě strany</t>
  </si>
  <si>
    <t>4,30*2,45" strop a výkop</t>
  </si>
  <si>
    <t>(2,45+5,30+2,45)*0,50" zámky</t>
  </si>
  <si>
    <t xml:space="preserve">přípojka č. 2 </t>
  </si>
  <si>
    <t>0,40*1,00" šířka rýhy</t>
  </si>
  <si>
    <t>0,40*2*0,50" dobourání 0,5m na obě strany</t>
  </si>
  <si>
    <t>přípojka č. 3</t>
  </si>
  <si>
    <t>0,44*1,00" šířka rýhy</t>
  </si>
  <si>
    <t>0,44*2*0,50" dobourání 0,5m na obě strany</t>
  </si>
  <si>
    <t>přípojka č. 4</t>
  </si>
  <si>
    <t>0,54*1,00" šířka rýhy</t>
  </si>
  <si>
    <t>0,54*2*0,50" dobourání 0,5m na obě strany</t>
  </si>
  <si>
    <t>přípojka č. 6</t>
  </si>
  <si>
    <t>0,48*1,00" šířka rýhy</t>
  </si>
  <si>
    <t>0,48*2*0,50" dobourání 0,5m na obě strany</t>
  </si>
  <si>
    <t>přípojka č. 7</t>
  </si>
  <si>
    <t>0,65*1,00" šířka rýhy</t>
  </si>
  <si>
    <t>0,65*2*0,50" dobourání 0,5m na obě strany</t>
  </si>
  <si>
    <t xml:space="preserve">přípojka č. 8 </t>
  </si>
  <si>
    <t>0,72*1,00" šířka rýhy</t>
  </si>
  <si>
    <t>0,72*2*0,50" dobourání 0,5m na obě strany</t>
  </si>
  <si>
    <t>přípojka č. 9</t>
  </si>
  <si>
    <t>0,57*1,00" šířka rýhy</t>
  </si>
  <si>
    <t>0,57*2*0,50" dobourání 0,5m na obě strany</t>
  </si>
  <si>
    <t>-1613743465</t>
  </si>
  <si>
    <t>-141535185</t>
  </si>
  <si>
    <t>-905571906</t>
  </si>
  <si>
    <t>Poznámka k položce:_x000D_
chodníkové obruby z 80% rozsahu dočasně uloženy na meziskládce ke zpětnému použití, 20% rozsahu znehodnoceno a odvezeno na skládku s poplatkem - bude upřesněno dle skutečnosti</t>
  </si>
  <si>
    <t>1,20*2" šířka rýhy</t>
  </si>
  <si>
    <t>4,30" strop a výkop</t>
  </si>
  <si>
    <t>1,00" šířka rýhy</t>
  </si>
  <si>
    <t>1287761047</t>
  </si>
  <si>
    <t>20,286" kamenivo</t>
  </si>
  <si>
    <t>-904811424</t>
  </si>
  <si>
    <t>20,286*25</t>
  </si>
  <si>
    <t>997221561</t>
  </si>
  <si>
    <t>Vodorovná doprava suti z kusových materiálů do 1 km</t>
  </si>
  <si>
    <t>1852171366</t>
  </si>
  <si>
    <t>dodávka nové dlažby ... odhad 20%</t>
  </si>
  <si>
    <t>15,172*0,20</t>
  </si>
  <si>
    <t>dodávka nových obrub ... odhad 20%</t>
  </si>
  <si>
    <t>3,219*0,20</t>
  </si>
  <si>
    <t>997221569</t>
  </si>
  <si>
    <t>Příplatek ZKD 1 km u vodorovné dopravy suti z kusových materiálů</t>
  </si>
  <si>
    <t>-1292625</t>
  </si>
  <si>
    <t>3,678*25</t>
  </si>
  <si>
    <t>-2861304</t>
  </si>
  <si>
    <t>7,607+12,679" kamenivo</t>
  </si>
  <si>
    <t>997221861</t>
  </si>
  <si>
    <t>Poplatek za uložení na recyklační skládce (skládkovné) stavebního odpadu z prostého betonu pod kódem 17 01 01</t>
  </si>
  <si>
    <t>-788153232</t>
  </si>
  <si>
    <t>997221571</t>
  </si>
  <si>
    <t>Vodorovná doprava vybouraných hmot do 1 km</t>
  </si>
  <si>
    <t>575032941</t>
  </si>
  <si>
    <t>meziskládka</t>
  </si>
  <si>
    <t xml:space="preserve">dlažba velké kostky </t>
  </si>
  <si>
    <t>7,948</t>
  </si>
  <si>
    <t>dlažba malé kostky</t>
  </si>
  <si>
    <t>1,984</t>
  </si>
  <si>
    <t>zámková dlažba ... odhad 80%</t>
  </si>
  <si>
    <t>15,172*0,80</t>
  </si>
  <si>
    <t>obrubníky ... odhad 80%</t>
  </si>
  <si>
    <t>3,219*0,80</t>
  </si>
  <si>
    <t xml:space="preserve">meziskládka tam a zpět </t>
  </si>
  <si>
    <t>24,645*2</t>
  </si>
  <si>
    <t>997221579</t>
  </si>
  <si>
    <t>Příplatek ZKD 1 km u vodorovné dopravy vybouraných hmot</t>
  </si>
  <si>
    <t>829978334</t>
  </si>
  <si>
    <t>meziskládka 5 km</t>
  </si>
  <si>
    <t>49,29*4*2</t>
  </si>
  <si>
    <t>997221612</t>
  </si>
  <si>
    <t>Nakládání vybouraných hmot na dopravní prostředky pro vodorovnou dopravu</t>
  </si>
  <si>
    <t>-1067137030</t>
  </si>
  <si>
    <t>Svislé a kompletní konstrukce</t>
  </si>
  <si>
    <t>310321111</t>
  </si>
  <si>
    <t>Zabetonování otvorů do pl 1 m2 ve zdivu nadzákladovém včetně bednění a výztuže</t>
  </si>
  <si>
    <t>1352752264</t>
  </si>
  <si>
    <t>Poznámka k položce:_x000D_
- Zabetonování prostupu po jádrovém vrtání a podbetonování kotevní příruby s přesahem a výztuží_x000D_
přes jádrový vývrt z jemnozrnného betonu C25/30 XC4 s expanzními účinky a redukcí smrštění,_x000D_
kamenivo frakce max. 8 mm. Stávající ŽB stěnu v místě styku nového a starého betonu očistit a_x000D_
okartáčovat ocelovým kartáčem pro zdrsnění povrchu betonu. Výztuž 4x prut OC průměru 12 mm,_x000D_
dl. 1.0 m</t>
  </si>
  <si>
    <t>příloha D.1.2.1, D.1.2.2</t>
  </si>
  <si>
    <t>Zabetonování prostup po jádrovém vrtání z jemnozrnného betonu C25/30 XC4</t>
  </si>
  <si>
    <t>(3,14*0,125*0,125*0,30*2)-(3,14*0,059*0,059*0,30*2)+(0,50*0,80*0,10*2)</t>
  </si>
  <si>
    <t>319201321</t>
  </si>
  <si>
    <t>Vyrovnání podkladu a zajištění výztuže pro betony tl.40 mm opravnou maltou</t>
  </si>
  <si>
    <t>-1178134500</t>
  </si>
  <si>
    <t>(2,10+2,70)*2*0,30" bitumenový pás na styčnou plochu mezi opravnou maltou a zastropením šachty</t>
  </si>
  <si>
    <t>380311865</t>
  </si>
  <si>
    <t>Kompletní konstrukce ČOV, nádrží, vodojemů nebo kanálů z betonu prostého tř. C 30/37 XD3 tl přes 150 do 300 mm</t>
  </si>
  <si>
    <t>-1243929435</t>
  </si>
  <si>
    <t>(2,10*2,70*0,25)-(0,70*0,70*0,25)" zastropení šachty ... staveništní prefabrikát</t>
  </si>
  <si>
    <t>((1,15+0,85)*0,30*0,25)+((0,85+0,70)*0,15*0,25)" podbetování poklopu</t>
  </si>
  <si>
    <t>380356211</t>
  </si>
  <si>
    <t>Bednění kompletních konstrukcí ČOV, nádrží nebo vodojemů omítaných ploch rovinných zřízení</t>
  </si>
  <si>
    <t>89860475</t>
  </si>
  <si>
    <t>(2,10*2,70)+((2,10+2,70)*2*0,25)+((0,70+0,70)*2*0,25)" zastropení šachty ... staveništní prefabrikát</t>
  </si>
  <si>
    <t>((1,15+1,15)*2*0,25)+((0,70+0,70)*2*0,25)" podbetování poklopu</t>
  </si>
  <si>
    <t>380356212</t>
  </si>
  <si>
    <t>Bednění kompletních konstrukcí ČOV, nádrží nebo vodojemů omítaných ploch rovinných odstranění</t>
  </si>
  <si>
    <t>504076537</t>
  </si>
  <si>
    <t>10,62</t>
  </si>
  <si>
    <t>380361006</t>
  </si>
  <si>
    <t>Výztuž kompletních konstrukcí ČOV, nádrží nebo vodojemů z betonářské oceli 10 505</t>
  </si>
  <si>
    <t>2100130675</t>
  </si>
  <si>
    <t>odhad výztuž 130 kg/m3</t>
  </si>
  <si>
    <t>1,503*0,130</t>
  </si>
  <si>
    <t>-983523053</t>
  </si>
  <si>
    <t>25,24*1,20*0,10 " řad 2 ... DN200</t>
  </si>
  <si>
    <t>3,66*1,15*0,10" řad 2 ... DN100</t>
  </si>
  <si>
    <t>14,48*1,00*0,10" přípojka č. 1</t>
  </si>
  <si>
    <t>5,79*1,00*0,10" přípojka č. 2</t>
  </si>
  <si>
    <t>5,83*1,00*0,10" přípojka č. 3</t>
  </si>
  <si>
    <t>5,91*1,00*0,10" přípojka č. 4</t>
  </si>
  <si>
    <t>5,96*1,00*0,10" přípojka č. 5</t>
  </si>
  <si>
    <t>4,90*1,00*0,10" přípojka č. 6</t>
  </si>
  <si>
    <t>5,14*1,00*0,10" přípojka č. 7</t>
  </si>
  <si>
    <t>5,22*1,00*0,10" přípojka č. 8</t>
  </si>
  <si>
    <t>5,77*1,00*0,10" přípojka č. 9</t>
  </si>
  <si>
    <t>452313131</t>
  </si>
  <si>
    <t>Podkladní bloky z betonu prostého bez zvýšených nároků na prostředí tř. C 12/15 otevřený výkop</t>
  </si>
  <si>
    <t>1796999852</t>
  </si>
  <si>
    <t>0,22*0,23*0,36*2" podkladní bloky pod šoupaty</t>
  </si>
  <si>
    <t>-1250354502</t>
  </si>
  <si>
    <t>(0,22+0,23)*2*0,36*2" podkladní bloky pod šoupaty</t>
  </si>
  <si>
    <t>-1693483048</t>
  </si>
  <si>
    <t>0,648</t>
  </si>
  <si>
    <t>457311114</t>
  </si>
  <si>
    <t>Vyrovnávací nebo spádový beton C 12/15 včetně úpravy povrchu</t>
  </si>
  <si>
    <t>-1960507978</t>
  </si>
  <si>
    <t xml:space="preserve">okolo zabetonování prostup po jádrovém vrtání </t>
  </si>
  <si>
    <t>((0,80+0,50+0,80)*((0,10*0,10)/2))*2</t>
  </si>
  <si>
    <t>457311115</t>
  </si>
  <si>
    <t>Vyrovnávací nebo spádový beton C 16/20 včetně úpravy povrchu</t>
  </si>
  <si>
    <t>1027810837</t>
  </si>
  <si>
    <t>spádový beton C16/20 CX2 nad stropní prefabrikát, tl. 50-100 mm</t>
  </si>
  <si>
    <t>((2,10*2,70)*((0,05+0,10)/2))-((1,15*1,15)*((0,05+0,10)/2))</t>
  </si>
  <si>
    <t>1051266863</t>
  </si>
  <si>
    <t>-1029172149</t>
  </si>
  <si>
    <t>591211111</t>
  </si>
  <si>
    <t>Kladení dlažby z kostek drobných z kamene do lože z kameniva těženého tl 50 mm</t>
  </si>
  <si>
    <t>-251263603</t>
  </si>
  <si>
    <t>591111111</t>
  </si>
  <si>
    <t>Kladení dlažby z kostek velkých z kamene do lože z kameniva těženého tl 50 mm</t>
  </si>
  <si>
    <t>92142927</t>
  </si>
  <si>
    <t>1805541998</t>
  </si>
  <si>
    <t>59245018</t>
  </si>
  <si>
    <t>dlažba skladebná betonová 200x100mm tl 60mm přírodní</t>
  </si>
  <si>
    <t>617716751</t>
  </si>
  <si>
    <t>3,00</t>
  </si>
  <si>
    <t>3*1,03 'Přepočtené koeficientem množství</t>
  </si>
  <si>
    <t>-625377051</t>
  </si>
  <si>
    <t>59217017</t>
  </si>
  <si>
    <t>obrubník betonový chodníkový 1000x100x250mm</t>
  </si>
  <si>
    <t>-1119441391</t>
  </si>
  <si>
    <t>15,70*0,20</t>
  </si>
  <si>
    <t>3,14*1,02 'Přepočtené koeficientem množství</t>
  </si>
  <si>
    <t>-1900634978</t>
  </si>
  <si>
    <t>3,66" řad 2 ... potrubí TLT DN100 bez armatur a tvarovek</t>
  </si>
  <si>
    <t>528249556</t>
  </si>
  <si>
    <t>3,66*1,01" řad 2 ... potrubí TLT DN100 bez armatur a tvarovek</t>
  </si>
  <si>
    <t>-449148894</t>
  </si>
  <si>
    <t>22,69" řad 2 ... potrubí TLT DN200 bez armatur a tvarovek</t>
  </si>
  <si>
    <t>-551654293</t>
  </si>
  <si>
    <t>22,69*1,01" řad 2 ... potrubí TLT DN200 bez armatur a tvarovek</t>
  </si>
  <si>
    <t>-822820587</t>
  </si>
  <si>
    <t>1,00" FF-kus</t>
  </si>
  <si>
    <t>2,00" F-kus</t>
  </si>
  <si>
    <t>2,00" kotevní příruba</t>
  </si>
  <si>
    <t>55253253</t>
  </si>
  <si>
    <t>tvarovka přírubová litinová vodovodní FF-kus PN10/16 DN 100 dl 300mm</t>
  </si>
  <si>
    <t>371142846</t>
  </si>
  <si>
    <t>příloha D.1.1.4, D.1.2.2</t>
  </si>
  <si>
    <t>1,00*1,01" FF-kus</t>
  </si>
  <si>
    <t>55253490R-F100</t>
  </si>
  <si>
    <t>tvarovka přírubová litinová s hladkým koncem,práškový epoxid tl 250µm prodloužený F-kus s kotevní přírubou DN 100/1000</t>
  </si>
  <si>
    <t>138651581</t>
  </si>
  <si>
    <t>2,00*1,01" F-kus</t>
  </si>
  <si>
    <t>55251666</t>
  </si>
  <si>
    <t>kotevní příruba průměr220mm</t>
  </si>
  <si>
    <t>930024159</t>
  </si>
  <si>
    <t>příloha D.1.2.2</t>
  </si>
  <si>
    <t>2,00*1,01" kotevní příruba</t>
  </si>
  <si>
    <t>1333945971</t>
  </si>
  <si>
    <t>1,00+2,00" MMK-kus</t>
  </si>
  <si>
    <t>2,00+2,00" MK-kus</t>
  </si>
  <si>
    <t>2,00" MMR-kus</t>
  </si>
  <si>
    <t>1920528429</t>
  </si>
  <si>
    <t>2,00*1,01" MK-kus</t>
  </si>
  <si>
    <t>55253920</t>
  </si>
  <si>
    <t>koleno hrdlové z tvárné litiny,práškový epoxid tl 250µm MMK-kus DN 200-22,5°</t>
  </si>
  <si>
    <t>-826936453</t>
  </si>
  <si>
    <t>55253956</t>
  </si>
  <si>
    <t>koleno hrdlové z tvárné litiny,práškový epoxid tl 250µm MMK-kus DN 200-90°</t>
  </si>
  <si>
    <t>-2086068338</t>
  </si>
  <si>
    <t>55253956R-MK</t>
  </si>
  <si>
    <t>koleno hrdlové z tvárné litiny,práškový epoxid tl 250µm MK-kus DN 200-90°</t>
  </si>
  <si>
    <t>2084854396</t>
  </si>
  <si>
    <t>55253866</t>
  </si>
  <si>
    <t>přechod hrdlový z tvárné litiny,práškový epoxid tl 250µm MMR-kus DN 200/100</t>
  </si>
  <si>
    <t>80041063</t>
  </si>
  <si>
    <t>2,00*1,01" MMR-kus</t>
  </si>
  <si>
    <t>722230106</t>
  </si>
  <si>
    <t xml:space="preserve">Kohout kulový G 2" </t>
  </si>
  <si>
    <t>-1650291437</t>
  </si>
  <si>
    <t>1,00" kulový kohout</t>
  </si>
  <si>
    <t>871161141</t>
  </si>
  <si>
    <t>Montáž potrubí z PE100 RC SDR 11 otevřený výkop svařovaných na tupo d 32 x 3,0 mm</t>
  </si>
  <si>
    <t>2124422709</t>
  </si>
  <si>
    <t>příloha D.1.2.1</t>
  </si>
  <si>
    <t>5,79" přípojka č. 2</t>
  </si>
  <si>
    <t>5,83" přípojka č. 3</t>
  </si>
  <si>
    <t>28613110</t>
  </si>
  <si>
    <t>potrubí vodovodní jednovrstvé PE100 RC PN 16 SDR11 32x3,0mm</t>
  </si>
  <si>
    <t>1564977759</t>
  </si>
  <si>
    <t>5,79*1,015" přípojka č. 2</t>
  </si>
  <si>
    <t>5,83*1,015" přípojka č. 3</t>
  </si>
  <si>
    <t>11,794*1,015 'Přepočtené koeficientem množství</t>
  </si>
  <si>
    <t>871171141</t>
  </si>
  <si>
    <t>Montáž potrubí z PE100 RC SDR 11 otevřený výkop svařovaných na tupo d 40 x 3,7 mm</t>
  </si>
  <si>
    <t>813450784</t>
  </si>
  <si>
    <t>5,91" přípojka č. 4</t>
  </si>
  <si>
    <t>4,90" přípojka č. 6</t>
  </si>
  <si>
    <t>5,14" přípojka č. 7</t>
  </si>
  <si>
    <t>5,22" přípojka č. 8</t>
  </si>
  <si>
    <t>28613111</t>
  </si>
  <si>
    <t>potrubí vodovodní jednovrstvé PE100 RC PN 16 SDR11 40x3,7mm</t>
  </si>
  <si>
    <t>760696207</t>
  </si>
  <si>
    <t>5,91*1,015" přípojka č. 4</t>
  </si>
  <si>
    <t>4,90*1,015" přípojka č. 6</t>
  </si>
  <si>
    <t>5,14*1,015" přípojka č. 7</t>
  </si>
  <si>
    <t>5,22*1,015" přípojka č. 8</t>
  </si>
  <si>
    <t>21,488*1,015 'Přepočtené koeficientem množství</t>
  </si>
  <si>
    <t>871211141</t>
  </si>
  <si>
    <t>Montáž potrubí z PE100 RC SDR 11 otevřený výkop svařovaných na tupo d 63 x 5,8 mm</t>
  </si>
  <si>
    <t>-793589459</t>
  </si>
  <si>
    <t>5,77" přípojka č. 9</t>
  </si>
  <si>
    <t>28613113</t>
  </si>
  <si>
    <t>potrubí vodovodní jednovrstvé PE100 RC PN 16 SDR11 63x5,8mm</t>
  </si>
  <si>
    <t>-1985162740</t>
  </si>
  <si>
    <t>5,77*1,015" přípojka č. 9</t>
  </si>
  <si>
    <t>5,857*1,015 'Přepočtené koeficientem množství</t>
  </si>
  <si>
    <t>871241141</t>
  </si>
  <si>
    <t>Montáž potrubí z PE100 RC SDR 11 otevřený výkop svařovaných na tupo d 90 x 8,2 mm</t>
  </si>
  <si>
    <t>-793745590</t>
  </si>
  <si>
    <t>14,48" přípojka č. 1</t>
  </si>
  <si>
    <t>28613115</t>
  </si>
  <si>
    <t>potrubí vodovodní jednovrstvé PE100 RC PN 16 SDR11 90x8,2mm</t>
  </si>
  <si>
    <t>1012037373</t>
  </si>
  <si>
    <t>14,48*1,015" přípojka č. 1</t>
  </si>
  <si>
    <t>14,697*1,015 'Přepočtené koeficientem množství</t>
  </si>
  <si>
    <t>871251141</t>
  </si>
  <si>
    <t>Montáž potrubí z PE100 RC SDR 11 otevřený výkop svařovaných na tupo d 110 x 10,0 mm</t>
  </si>
  <si>
    <t>-1918318212</t>
  </si>
  <si>
    <t>5,96" přípojka č. 5</t>
  </si>
  <si>
    <t>28613116</t>
  </si>
  <si>
    <t>potrubí vodovodní jednovrstvé PE100 RC PN 16 SDR11 110x10,0mm</t>
  </si>
  <si>
    <t>-1262365285</t>
  </si>
  <si>
    <t>5,96*1,015" přípojka č. 5</t>
  </si>
  <si>
    <t>6,049*1,015 'Přepočtené koeficientem množství</t>
  </si>
  <si>
    <t>877162001</t>
  </si>
  <si>
    <t>Montáž svěrných spojek na vodovodním potrubí z trub d 32</t>
  </si>
  <si>
    <t>-1274252084</t>
  </si>
  <si>
    <t>příloha D.1.2.1, D.1.4.7</t>
  </si>
  <si>
    <t xml:space="preserve">1,00" přípojka č. 2 </t>
  </si>
  <si>
    <t xml:space="preserve">1,00" přípojka č. 3 </t>
  </si>
  <si>
    <t>63126202</t>
  </si>
  <si>
    <t>ISO spojka svěrná přímá pro PE potrubí d32</t>
  </si>
  <si>
    <t>168898345</t>
  </si>
  <si>
    <t xml:space="preserve">1,00*1,01" přípojka č. 2 </t>
  </si>
  <si>
    <t xml:space="preserve">1,00*1,01" přípojka č. 3 </t>
  </si>
  <si>
    <t>877172001</t>
  </si>
  <si>
    <t>Montáž svěrných spojek na vodovodním potrubí z trub d 40</t>
  </si>
  <si>
    <t>-653184972</t>
  </si>
  <si>
    <t xml:space="preserve">1,00" přípojka č. 4 </t>
  </si>
  <si>
    <t xml:space="preserve">1,00" přípojka č. 6 </t>
  </si>
  <si>
    <t>1,00" přípojka č. 7</t>
  </si>
  <si>
    <t>1,00" přípojka č. 8</t>
  </si>
  <si>
    <t>63126203</t>
  </si>
  <si>
    <t>ISO spojka svěrná přímá pro PE potrubí d40</t>
  </si>
  <si>
    <t>1222153183</t>
  </si>
  <si>
    <t xml:space="preserve">1,00*1,01" přípojka č. 4 </t>
  </si>
  <si>
    <t xml:space="preserve">1,00*1,01" přípojka č. 6 </t>
  </si>
  <si>
    <t>1,00*1,01" přípojka č. 7</t>
  </si>
  <si>
    <t>1,00*1,01" přípojka č. 8</t>
  </si>
  <si>
    <t>877212001</t>
  </si>
  <si>
    <t>Montáž svěrných spojek na vodovodním potrubí z trub d 63</t>
  </si>
  <si>
    <t>2120818909</t>
  </si>
  <si>
    <t>1,00" přípojka č. 9</t>
  </si>
  <si>
    <t>63126205</t>
  </si>
  <si>
    <t>ISO spojka svěrná přímá pro PE potrubí d63</t>
  </si>
  <si>
    <t>-489531521</t>
  </si>
  <si>
    <t>1,00*1,01" přípojka č. 9</t>
  </si>
  <si>
    <t>877232001</t>
  </si>
  <si>
    <t>Montáž svěrných spojek na vodovodním potrubí z trub d 90</t>
  </si>
  <si>
    <t>-1736039209</t>
  </si>
  <si>
    <t>1,00" přípojka č. 1</t>
  </si>
  <si>
    <t>28654808</t>
  </si>
  <si>
    <t>ISO spojka svěrná přímá pro PE potrubí d90</t>
  </si>
  <si>
    <t>1076796229</t>
  </si>
  <si>
    <t>1,00*1,01" přípojka č. 1</t>
  </si>
  <si>
    <t>879221111R110</t>
  </si>
  <si>
    <t>Montáž napojení vodovodní přípojky v otevřeném výkopu DN 110</t>
  </si>
  <si>
    <t>1042124991</t>
  </si>
  <si>
    <t>1,00" přípojka č. 5</t>
  </si>
  <si>
    <t>877241101</t>
  </si>
  <si>
    <t>Montáž elektrospojek na vodovodním potrubí z PE trub d 90</t>
  </si>
  <si>
    <t>-1556928037</t>
  </si>
  <si>
    <t>28615974</t>
  </si>
  <si>
    <t>elektrospojka SDR11 PE 100 PN16 D 90mm</t>
  </si>
  <si>
    <t>-681124349</t>
  </si>
  <si>
    <t>28653135</t>
  </si>
  <si>
    <t>nákružek lemový PE 100 SDR11 90mm</t>
  </si>
  <si>
    <t>1480097077</t>
  </si>
  <si>
    <t>28654368</t>
  </si>
  <si>
    <t>příruba volná k lemovému nákružku z polypropylénu 90</t>
  </si>
  <si>
    <t>513511834</t>
  </si>
  <si>
    <t>877251101</t>
  </si>
  <si>
    <t>Montáž elektrospojek na vodovodním potrubí z PE trub d 110</t>
  </si>
  <si>
    <t>1433054569</t>
  </si>
  <si>
    <t>28615975</t>
  </si>
  <si>
    <t>elektrospojka SDR11 PE 100 PN16 D 110mm</t>
  </si>
  <si>
    <t>1541312708</t>
  </si>
  <si>
    <t>28653136</t>
  </si>
  <si>
    <t>nákružek lemový PE 100 SDR11 110mm</t>
  </si>
  <si>
    <t>754180645</t>
  </si>
  <si>
    <t>28654410</t>
  </si>
  <si>
    <t>příruba volná k lemovému nákružku z polypropylénu 110</t>
  </si>
  <si>
    <t>-1302131538</t>
  </si>
  <si>
    <t>891161321</t>
  </si>
  <si>
    <t>Montáž vodovodních šoupátek domovní přípojky DN25 PN16 otevřený výkop</t>
  </si>
  <si>
    <t>-301229651</t>
  </si>
  <si>
    <t>1,00" přípojka č. 2 ... 32/DN25</t>
  </si>
  <si>
    <t>1,00" přípojka č. 3 ... 32/DN25</t>
  </si>
  <si>
    <t>42221558</t>
  </si>
  <si>
    <t>šoupátko domovní přípojky litinové DN25 vnější závit/ISO hrdlo PN16  1 1/4"x32</t>
  </si>
  <si>
    <t>-66346825</t>
  </si>
  <si>
    <t>1,00*1,01" přípojka č. 2 ... 32/DN25</t>
  </si>
  <si>
    <t>1,00*1,01" přípojka č. 3 ... 32/DN25</t>
  </si>
  <si>
    <t>891181321</t>
  </si>
  <si>
    <t>Montáž vodovodních šoupátek domovní přípojky DN32 PN16 otevřený výkop</t>
  </si>
  <si>
    <t>849714042</t>
  </si>
  <si>
    <t>1,00" přípojka č. 4 ... 40/DN32</t>
  </si>
  <si>
    <t>1,00" přípojka č. 6 ... 40/DN32</t>
  </si>
  <si>
    <t>1,00" přípojka č. 7 ... 40/DN32</t>
  </si>
  <si>
    <t>1,00" přípojka č. 8 ... 40/DN32</t>
  </si>
  <si>
    <t>42221435</t>
  </si>
  <si>
    <t>šoupátko domovní přípojky litinové DN32 vnější závit/ISO hrdlo PN16  1 1/2"x40</t>
  </si>
  <si>
    <t>1038126587</t>
  </si>
  <si>
    <t>1,00*1,01" přípojka č. 4 ... 40/DN32</t>
  </si>
  <si>
    <t>1,00*1,01" přípojka č. 6 ... 40/DN32</t>
  </si>
  <si>
    <t>1,00*1,01" přípojka č. 7 ... 40/DN32</t>
  </si>
  <si>
    <t>1,00*1,01" přípojka č. 8 ... 40/DN32</t>
  </si>
  <si>
    <t>891211321</t>
  </si>
  <si>
    <t>Montáž vodovodních šoupátek domovní přípojky DN50 PN16 otevřený výkop</t>
  </si>
  <si>
    <t>997232071</t>
  </si>
  <si>
    <t>1,00" přípojka č. 9 ... 63/DN50</t>
  </si>
  <si>
    <t>42221433</t>
  </si>
  <si>
    <t>šoupátko domovní přípojky litinové DN50 vnější závit/ISO hrdlo PN16  2"x63</t>
  </si>
  <si>
    <t>-1160972932</t>
  </si>
  <si>
    <t>1,00*1,01" přípojka č. 9 ... 63/DN50</t>
  </si>
  <si>
    <t>42291043</t>
  </si>
  <si>
    <t>souprava zemní teleskopická pro domovní šoupátka 3/4"-2" Rd 1,0-1,6m</t>
  </si>
  <si>
    <t>-1603283307</t>
  </si>
  <si>
    <t>1,00" přípojka č. 2</t>
  </si>
  <si>
    <t>1,00" přípojka č. 3</t>
  </si>
  <si>
    <t>1,00" přípojka č. 4</t>
  </si>
  <si>
    <t>891213222</t>
  </si>
  <si>
    <t>Montáž ventilů vodovodních odvzdušňovacích závitových DN 50</t>
  </si>
  <si>
    <t>-944454204</t>
  </si>
  <si>
    <t>1,00" automatický vzdušník</t>
  </si>
  <si>
    <t>42213000</t>
  </si>
  <si>
    <t>ventil odvzdušňovací/zavzdušňovací závitový PN 16, pitná voda DN 50</t>
  </si>
  <si>
    <t>455849513</t>
  </si>
  <si>
    <t>649058794</t>
  </si>
  <si>
    <t>1,00" přípojka č. 1 ... DN80</t>
  </si>
  <si>
    <t>1715246929</t>
  </si>
  <si>
    <t>-1184972130</t>
  </si>
  <si>
    <t>-1023238290</t>
  </si>
  <si>
    <t>1,00" přípojka č. 5 ... DN100</t>
  </si>
  <si>
    <t>-1495486670</t>
  </si>
  <si>
    <t>1179951222</t>
  </si>
  <si>
    <t>891261222</t>
  </si>
  <si>
    <t>Montáž vodovodních šoupátek s ručním kolečkem v šachtách DN 100</t>
  </si>
  <si>
    <t>1710334387</t>
  </si>
  <si>
    <t>1758357204</t>
  </si>
  <si>
    <t>42210106</t>
  </si>
  <si>
    <t>kolo ruční pro DN 100 D 300mm</t>
  </si>
  <si>
    <t>1367938210</t>
  </si>
  <si>
    <t>891262312</t>
  </si>
  <si>
    <t>Montáž přírubového vodoměru DN 100 v šachtě</t>
  </si>
  <si>
    <t>-604863904</t>
  </si>
  <si>
    <t>1,00" vodoměr stávající bude zpětně osazen</t>
  </si>
  <si>
    <t>891263431</t>
  </si>
  <si>
    <t>Montáž ventilů regulačních v objektech DN 100</t>
  </si>
  <si>
    <t>1807461945</t>
  </si>
  <si>
    <t>1,00" stávající ventil pro redukci tlaku bude nahrazen novým</t>
  </si>
  <si>
    <t>42215439</t>
  </si>
  <si>
    <t>ventil pro redukci tlaku plnoprůtočný přírubový DN 100 - vstupní tlak 6 BAR výstupní tlak 5 BAR, průtok 0-30 l/s, ventil CLA-VAL,typ 90-G1E-01/KCOS</t>
  </si>
  <si>
    <t>-1418506517</t>
  </si>
  <si>
    <t xml:space="preserve">1,00" nový ventil pro redukci tlaku </t>
  </si>
  <si>
    <t>891266131</t>
  </si>
  <si>
    <t>Montáž vodovodních armatur se dvěma přírubami v objektech DN 100</t>
  </si>
  <si>
    <t>1202596828</t>
  </si>
  <si>
    <t>1,00" filtr přírubový</t>
  </si>
  <si>
    <t>42261005</t>
  </si>
  <si>
    <t>filtr litinový přírubový DN 100</t>
  </si>
  <si>
    <t>2146001427</t>
  </si>
  <si>
    <t>891269111</t>
  </si>
  <si>
    <t>Montáž navrtávacích pasů na potrubí z jakýchkoli trub DN 100</t>
  </si>
  <si>
    <t>1895353125</t>
  </si>
  <si>
    <t>1,00" navrtávací pas pro kulový kohout</t>
  </si>
  <si>
    <t>2,00" navrtávací pas pro připojení měřidla tlaku</t>
  </si>
  <si>
    <t>42271414</t>
  </si>
  <si>
    <t>pás navrtávací z tvárné litiny DN 100, pro litinové a ocelové potrubí, se závitovým výstupem 1",5/4",6/4",2"</t>
  </si>
  <si>
    <t>-1621148460</t>
  </si>
  <si>
    <t>1,00*1,01" navrtávací pas pro kulový kohout</t>
  </si>
  <si>
    <t>2,00*1,01" navrtávací pas pro připojení měřidla tlaku</t>
  </si>
  <si>
    <t>891359111</t>
  </si>
  <si>
    <t>Montáž navrtávacích pasů na potrubí z jakýchkoli trub DN 200</t>
  </si>
  <si>
    <t>320367829</t>
  </si>
  <si>
    <t>na řad 1 DN200</t>
  </si>
  <si>
    <t>1,00" přípojka č. 2 ... 200/32</t>
  </si>
  <si>
    <t>1,00" přípojka č. 3 ... 200/32</t>
  </si>
  <si>
    <t>1,00" přípojka č. 4 ... 200/40</t>
  </si>
  <si>
    <t>1,00" přípojka č. 6 ... 200/40</t>
  </si>
  <si>
    <t>1,00" přípojka č. 7 ... 200/40</t>
  </si>
  <si>
    <t>1,00" přípojka č. 8 ... 200/40</t>
  </si>
  <si>
    <t>1,00" přípojka č. 9 ... 200/63</t>
  </si>
  <si>
    <t>42271416</t>
  </si>
  <si>
    <t>pás navrtávací z tvárné litiny DN 200, pro litinové a ocelové potrubí, se závitovým výstupem 1",5/4",6/4",2"</t>
  </si>
  <si>
    <t>-1189585004</t>
  </si>
  <si>
    <t>1,00*1,01" přípojka č. 2 ... 200/32</t>
  </si>
  <si>
    <t>1,00*1,01" přípojka č. 3 ... 200/32</t>
  </si>
  <si>
    <t>1,00*1,01" přípojka č. 4 ... 200/40</t>
  </si>
  <si>
    <t>1,00*1,01" přípojka č. 6 ... 200/40</t>
  </si>
  <si>
    <t>1,00*1,01" přípojka č. 7 ... 200/40</t>
  </si>
  <si>
    <t>1,00*1,01" přípojka č. 8 ... 200/40</t>
  </si>
  <si>
    <t>1,00*1,01" přípojka č. 9 ... 200/63</t>
  </si>
  <si>
    <t>493889932</t>
  </si>
  <si>
    <t>d32</t>
  </si>
  <si>
    <t>d40</t>
  </si>
  <si>
    <t>d63</t>
  </si>
  <si>
    <t>d90</t>
  </si>
  <si>
    <t>378677912</t>
  </si>
  <si>
    <t>d110</t>
  </si>
  <si>
    <t xml:space="preserve">3,66" řad 2 ... potrubí TLT DN100 </t>
  </si>
  <si>
    <t>-1118230640</t>
  </si>
  <si>
    <t>-519505151</t>
  </si>
  <si>
    <t>25,24" řad 2 ... potrubí TLT DN200</t>
  </si>
  <si>
    <t>1830778987</t>
  </si>
  <si>
    <t>-1305226115</t>
  </si>
  <si>
    <t>2,00" řad 2 ... potrubí TLT DN200</t>
  </si>
  <si>
    <t>899103112</t>
  </si>
  <si>
    <t>Osazení poklopů litinových, ocelových nebo železobetonových včetně rámů pro třídu zatížení B125, C250</t>
  </si>
  <si>
    <t>-1169731633</t>
  </si>
  <si>
    <t>1,00" poklop nerezový</t>
  </si>
  <si>
    <t>55241057</t>
  </si>
  <si>
    <t>nerezový šachtový poklop 700 x 700 mm s bezpečnostním zámkem, tř. zatížení B125 poklop Huber SD7, s pouzdrovým rámem výšky 250 mm</t>
  </si>
  <si>
    <t>776217984</t>
  </si>
  <si>
    <t>Poznámka k položce:_x000D_
nerezový šachtový poklop 700 x 700 mm s bezpečnostním zámkem, tř. zatížení B125_x000D_
poklop Huber SD7, 700x700 mm, zatížení B125, nerez 1.4307, /SD7.1 125-G 700 x 700,_x000D_
s pouzdrovým rámem výšky 250 mm</t>
  </si>
  <si>
    <t>899401111</t>
  </si>
  <si>
    <t>Osazení poklopů uličních litinových ventilových</t>
  </si>
  <si>
    <t>890130710</t>
  </si>
  <si>
    <t>42291402</t>
  </si>
  <si>
    <t>poklop litinový ventilový</t>
  </si>
  <si>
    <t>1847805653</t>
  </si>
  <si>
    <t>140</t>
  </si>
  <si>
    <t>56230636</t>
  </si>
  <si>
    <t>deska podkladová uličního poklopu plastového ventilkového a šoupatového</t>
  </si>
  <si>
    <t>1972159386</t>
  </si>
  <si>
    <t>141</t>
  </si>
  <si>
    <t>1129939710</t>
  </si>
  <si>
    <t>1,00" přípojka č.1</t>
  </si>
  <si>
    <t>1,00" přípojka č.5</t>
  </si>
  <si>
    <t>142</t>
  </si>
  <si>
    <t>-896235113</t>
  </si>
  <si>
    <t>143</t>
  </si>
  <si>
    <t>2118775654</t>
  </si>
  <si>
    <t>144</t>
  </si>
  <si>
    <t>899501221</t>
  </si>
  <si>
    <t xml:space="preserve">Stupadla do šachet ocelová s PE povlakem vidlicová </t>
  </si>
  <si>
    <t>1162368773</t>
  </si>
  <si>
    <t>5,00" kramlové stupadlo</t>
  </si>
  <si>
    <t>145</t>
  </si>
  <si>
    <t>899503112</t>
  </si>
  <si>
    <t xml:space="preserve">Stupadla do šachet polyetylenová zapouštěcí kapsová </t>
  </si>
  <si>
    <t>-625286027</t>
  </si>
  <si>
    <t>1,00" kapsové stupadlo</t>
  </si>
  <si>
    <t>146</t>
  </si>
  <si>
    <t>-598889254</t>
  </si>
  <si>
    <t>přípojka č. 1 - přípojka č. 9</t>
  </si>
  <si>
    <t>9,00" šoupátka</t>
  </si>
  <si>
    <t>5,00</t>
  </si>
  <si>
    <t>147</t>
  </si>
  <si>
    <t>692525803</t>
  </si>
  <si>
    <t>4,00</t>
  </si>
  <si>
    <t>148</t>
  </si>
  <si>
    <t>1184104626</t>
  </si>
  <si>
    <t>149</t>
  </si>
  <si>
    <t>-131907051</t>
  </si>
  <si>
    <t>150</t>
  </si>
  <si>
    <t>-1933658160</t>
  </si>
  <si>
    <t>151</t>
  </si>
  <si>
    <t>-2099685056</t>
  </si>
  <si>
    <t>10,00" řad 1 ... 7 hrdel DN200</t>
  </si>
  <si>
    <t>152</t>
  </si>
  <si>
    <t>282255086</t>
  </si>
  <si>
    <t>4,00" řad 2 ... potrubí TLT DN200</t>
  </si>
  <si>
    <t>153</t>
  </si>
  <si>
    <t>CS ÚRS 2024 02</t>
  </si>
  <si>
    <t>1193848994</t>
  </si>
  <si>
    <t xml:space="preserve">2,00" řad 2 ... potrubí TLT DN100 </t>
  </si>
  <si>
    <t>154</t>
  </si>
  <si>
    <t>1816900582</t>
  </si>
  <si>
    <t>2,00" řad 2</t>
  </si>
  <si>
    <t>155</t>
  </si>
  <si>
    <t>210216179</t>
  </si>
  <si>
    <t>10,00" řad 2</t>
  </si>
  <si>
    <t>156</t>
  </si>
  <si>
    <t>184-214</t>
  </si>
  <si>
    <t>Dočasná ochrana stávajících dřevin před poškozením včetně odstranění ochranných opatření, po dokončení prací</t>
  </si>
  <si>
    <t>-38410299</t>
  </si>
  <si>
    <t>Poznámka k položce:_x000D_
Kompletní ochrana stávajících dřevin včetně kořenového prostoru před poškozením v průběhu výstavby včetně dodávky potřebných materiálů a včetně odstranění po ukončení prací. V blízkosti stromů buse proveden ruční výkop do vzdálenosti 2,5m od kmene stromu - příplatek za ruční výkop kolem stromů zahrnout také do této položky</t>
  </si>
  <si>
    <t>1,00 " stávající strom (smrk ztepilý)</t>
  </si>
  <si>
    <t>157</t>
  </si>
  <si>
    <t>931995111</t>
  </si>
  <si>
    <t>Nátěr v pracovní spáře betonářské výztuže 2x ochranný</t>
  </si>
  <si>
    <t>-1487318819</t>
  </si>
  <si>
    <t>(2,10+2,70)*2*0,30" ošetření odhalené výztuže anitkorozním nátěrem s inhibitory koroze</t>
  </si>
  <si>
    <t>158</t>
  </si>
  <si>
    <t>931994172</t>
  </si>
  <si>
    <t>Těsnění dilatační spáry betonové konstrukce bitumenovým a asfaltovým izolačním pásem š do 500 mm</t>
  </si>
  <si>
    <t>-1610069790</t>
  </si>
  <si>
    <t>(2,10+2,70)*2" bitumenový pás na styčnou plochu mezi opravnou maltou a zastropením šachty</t>
  </si>
  <si>
    <t>159</t>
  </si>
  <si>
    <t>899102211</t>
  </si>
  <si>
    <t>Demontáž poklopů litinových nebo ocelových včetně rámů hmotnosti přes 50 do 100 kg</t>
  </si>
  <si>
    <t>42999967</t>
  </si>
  <si>
    <t>příloha  D.1.2.2</t>
  </si>
  <si>
    <t>1,00" poklop 700x700</t>
  </si>
  <si>
    <t>160</t>
  </si>
  <si>
    <t>722110815</t>
  </si>
  <si>
    <t>Demontáž potrubí litinové přírubové DN přes 80 do 125</t>
  </si>
  <si>
    <t>-394986027</t>
  </si>
  <si>
    <t>0,785 *2,00" F-kus prodloužený s kotevní přírubou DN100/785</t>
  </si>
  <si>
    <t>161</t>
  </si>
  <si>
    <t>891261821</t>
  </si>
  <si>
    <t>Demontáž vodovodních šoupátek s ručním kolečkem v šachtách DN 100</t>
  </si>
  <si>
    <t>-646661941</t>
  </si>
  <si>
    <t>2,00" šoupě DN100</t>
  </si>
  <si>
    <t>162</t>
  </si>
  <si>
    <t>722260803</t>
  </si>
  <si>
    <t>Demontáž vodoměrů přírubových DN 100</t>
  </si>
  <si>
    <t>757079743</t>
  </si>
  <si>
    <t>1,00" vodoměr bude zpětně osazen</t>
  </si>
  <si>
    <t>163</t>
  </si>
  <si>
    <t>722211814</t>
  </si>
  <si>
    <t>Demontáž armatur přírubových se dvěma přírubami DN 100</t>
  </si>
  <si>
    <t>437633214</t>
  </si>
  <si>
    <t>1,00" ventil pro redukci tlaku bude předán do skladu provozovatele</t>
  </si>
  <si>
    <t>1,00" FF-kus DN100/300</t>
  </si>
  <si>
    <t>164</t>
  </si>
  <si>
    <t>899501411R</t>
  </si>
  <si>
    <t>Vybourání stupadla do šachet ocelová PE povlak vidlicová v betonu</t>
  </si>
  <si>
    <t>1094839762</t>
  </si>
  <si>
    <t>5,00" stupadla</t>
  </si>
  <si>
    <t>165</t>
  </si>
  <si>
    <t>899502411R</t>
  </si>
  <si>
    <t>Vybourání stupadla do šachet ocelová PE povlak zapouštěcí kapsová v betonu</t>
  </si>
  <si>
    <t>1938880910</t>
  </si>
  <si>
    <t>1,00" stupadla</t>
  </si>
  <si>
    <t>166</t>
  </si>
  <si>
    <t>890331811</t>
  </si>
  <si>
    <t>Bourání šachet ze ŽB ručně obestavěného prostoru přes 1,5 do 3 m3</t>
  </si>
  <si>
    <t>681727903</t>
  </si>
  <si>
    <t>((1,15+0,85)*0,30*0,15)+((0,85+0,70)*0,15*0,15)" podbetování poklopu</t>
  </si>
  <si>
    <t>(2,70*2,10*0,20)-(0,70*0,70*0,20)" strop</t>
  </si>
  <si>
    <t>(2,70+1,50)*2*0,30*0,20" ubourání stěny šachty h=190-200 mm, zaříznutí výztuže a začištění spáry</t>
  </si>
  <si>
    <t>167</t>
  </si>
  <si>
    <t>964076221</t>
  </si>
  <si>
    <t>Vybourání válcovaných nosníků ze zdiva betonového nebo kamenného dl do 4 m hmotnosti do 20 kg/m</t>
  </si>
  <si>
    <t>1240069009</t>
  </si>
  <si>
    <t>2,10*0,0179" roznášecí ocelový profil I160</t>
  </si>
  <si>
    <t>168</t>
  </si>
  <si>
    <t>977151127</t>
  </si>
  <si>
    <t>Jádrové vrty diamantovými korunkami do stavebních materiálů D přes 225 do 250 mm</t>
  </si>
  <si>
    <t>1949711023</t>
  </si>
  <si>
    <t>0,30*2"prům. 250 mm</t>
  </si>
  <si>
    <t>169</t>
  </si>
  <si>
    <t>-2089784445</t>
  </si>
  <si>
    <t>0,999+0,463</t>
  </si>
  <si>
    <t>170</t>
  </si>
  <si>
    <t>1076287768</t>
  </si>
  <si>
    <t>1,462*25</t>
  </si>
  <si>
    <t>171</t>
  </si>
  <si>
    <t>997013862</t>
  </si>
  <si>
    <t>Poplatek za uložení stavebního odpadu na recyklační skládce (skládkovné) z armovaného betonu kód odpadu 17 01 01</t>
  </si>
  <si>
    <t>2106799484</t>
  </si>
  <si>
    <t>0,999" beton</t>
  </si>
  <si>
    <t>172</t>
  </si>
  <si>
    <t>997013871</t>
  </si>
  <si>
    <t>Poplatek za uložení stavebního odpadu na recyklační skládce (skládkovné) směsného stavebního a demoličního kód odpadu 17 09 04</t>
  </si>
  <si>
    <t>-839818587</t>
  </si>
  <si>
    <t>0,10+0,075+0,047+0,099+0,020+0,008+0,048+0,066</t>
  </si>
  <si>
    <t>173</t>
  </si>
  <si>
    <t>139506522</t>
  </si>
  <si>
    <t xml:space="preserve"> 1,00*1"ve výkopu v místě přípojek č.1 ... stáv.potrubí LT DN80</t>
  </si>
  <si>
    <t>174</t>
  </si>
  <si>
    <t>-820862006</t>
  </si>
  <si>
    <t xml:space="preserve"> 1,00*3"ve výkopu v místě přípojek č.2+3+4 ... stáv.potrubí LT DN200</t>
  </si>
  <si>
    <t>175</t>
  </si>
  <si>
    <t>969-011-R</t>
  </si>
  <si>
    <t>Bourání stávajícího vodovodního potrubí přípojek d32-110 včetně tvarovek, armatur, a povrchových znaků</t>
  </si>
  <si>
    <t>-121265832</t>
  </si>
  <si>
    <t>Poznámka k položce:_x000D_
bez ohledu na stávající materiál a DN</t>
  </si>
  <si>
    <t>59,00 "odstranění stáv.DP ve výkopu bez ohledu na stáv.materiál a DN</t>
  </si>
  <si>
    <t>176</t>
  </si>
  <si>
    <t>-239362935</t>
  </si>
  <si>
    <t>0,044" LT DN 80</t>
  </si>
  <si>
    <t>0,291" LT DN 200</t>
  </si>
  <si>
    <t>0,266" přípojky</t>
  </si>
  <si>
    <t>177</t>
  </si>
  <si>
    <t>1073834884</t>
  </si>
  <si>
    <t>0,335*4</t>
  </si>
  <si>
    <t>odvoz na skládku 26km</t>
  </si>
  <si>
    <t>0,266*25</t>
  </si>
  <si>
    <t>178</t>
  </si>
  <si>
    <t>500864784</t>
  </si>
  <si>
    <t>179</t>
  </si>
  <si>
    <t>-774030810</t>
  </si>
  <si>
    <t>PSV</t>
  </si>
  <si>
    <t>Práce a dodávky PSV</t>
  </si>
  <si>
    <t>711</t>
  </si>
  <si>
    <t>Izolace proti vodě, vlhkosti a plynům</t>
  </si>
  <si>
    <t>180</t>
  </si>
  <si>
    <t>711111002</t>
  </si>
  <si>
    <t>Provedení izolace proti zemní vlhkosti vodorovné za studena lakem asfaltovým</t>
  </si>
  <si>
    <t>1584093035</t>
  </si>
  <si>
    <t>((2,10*2,70)-(1,15*1,15))" strop</t>
  </si>
  <si>
    <t>4,348*1 "1x asfaltový nátěr</t>
  </si>
  <si>
    <t>181</t>
  </si>
  <si>
    <t>711112002</t>
  </si>
  <si>
    <t>Provedení izolace proti zemní vlhkosti svislé za studena lakem asfaltovým</t>
  </si>
  <si>
    <t>-705890326</t>
  </si>
  <si>
    <t>((2,10+2,70)*2*2,15)+((0,80+0,50+0,80)*0,15)" stěny</t>
  </si>
  <si>
    <t>20,955*1 "1x asfaltový nátěr</t>
  </si>
  <si>
    <t>182</t>
  </si>
  <si>
    <t>24617150</t>
  </si>
  <si>
    <t>nátěr hydroizolační na bázi asfaltu a plastu do spodní stavby</t>
  </si>
  <si>
    <t>1222007240</t>
  </si>
  <si>
    <t>((2,10*2,70)-(1,15*1,15))*1,00" strop</t>
  </si>
  <si>
    <t>(((2,10+2,70)*2*2,15)+((0,80+0,50+0,80)*0,15))*1,50" stěny</t>
  </si>
  <si>
    <t>183</t>
  </si>
  <si>
    <t>711131101.1</t>
  </si>
  <si>
    <t>Provedení izolace proti zemní vlhkosti pásy na sucho vodorovné AIP nebo tkaninou</t>
  </si>
  <si>
    <t>1361966037</t>
  </si>
  <si>
    <t>4,348*2 "2x asfaltový pás typu S+SA12</t>
  </si>
  <si>
    <t>184</t>
  </si>
  <si>
    <t>711132101</t>
  </si>
  <si>
    <t>Provedení izolace proti zemní vlhkosti pásy na sucho svislé AIP nebo tkaninou</t>
  </si>
  <si>
    <t>-1322616503</t>
  </si>
  <si>
    <t>20,955*2 "2x asfaltový pás typu S+SA12</t>
  </si>
  <si>
    <t>185</t>
  </si>
  <si>
    <t>62853001</t>
  </si>
  <si>
    <t>pás asfaltový samolepicí modifikovaný SBS s vložkou ze skleněné tkaniny se spalitelnou fólií nebo jemnozrnným minerálním posypem nebo textilií na horním povrchu tl 4,0mm</t>
  </si>
  <si>
    <t>-1688803029</t>
  </si>
  <si>
    <t>((2,10*2,70)-(1,15*1,15))*2*1,1655" strop</t>
  </si>
  <si>
    <t>(((2,10+2,70)*2*2,15)+((0,80+0,50+0,80)*0,15))*2*1,1655" stěny</t>
  </si>
  <si>
    <t>186</t>
  </si>
  <si>
    <t>998711101</t>
  </si>
  <si>
    <t>Přesun hmot pro izolace proti vodě, vlhkosti a plynům stanovený z hmotnosti přesunovaného materiálu vodorovná dopravní vzdálenost do 50 m v objektech výšky do 6 m</t>
  </si>
  <si>
    <t>-789509907</t>
  </si>
  <si>
    <t>187</t>
  </si>
  <si>
    <t>230202037</t>
  </si>
  <si>
    <t>Montáž chráničky ve výkopu PE 355x21,1 mm</t>
  </si>
  <si>
    <t>285189935</t>
  </si>
  <si>
    <t>6,19+6,35" řad 2 ... chránička PE100RC d355</t>
  </si>
  <si>
    <t>188</t>
  </si>
  <si>
    <t>28613586</t>
  </si>
  <si>
    <t>potrubí vodovodní dvouvrstvé PE100 RC SDR17 355x21,1mm</t>
  </si>
  <si>
    <t>395161219</t>
  </si>
  <si>
    <t>(6,19+6,35)*1,01" řad 2 ... chránička PE100RC d355</t>
  </si>
  <si>
    <t>189</t>
  </si>
  <si>
    <t>230202056</t>
  </si>
  <si>
    <t>Nasunutí potrubní sekce do chráničky DN 200</t>
  </si>
  <si>
    <t>155269837</t>
  </si>
  <si>
    <t>190</t>
  </si>
  <si>
    <t>230202130</t>
  </si>
  <si>
    <t>Montáž kluzných objímek celistvých d 183-220 mm</t>
  </si>
  <si>
    <t>789016701</t>
  </si>
  <si>
    <t>5,00+5,00" řad 2 ... chránička PE100RC d355, potrubí DN200</t>
  </si>
  <si>
    <t>191</t>
  </si>
  <si>
    <t>28655160</t>
  </si>
  <si>
    <t>objímka kluzná ocelová použití plastové potrubí s pryžovou vložkou a distanční podložkou DN200</t>
  </si>
  <si>
    <t>777313598</t>
  </si>
  <si>
    <t>192</t>
  </si>
  <si>
    <t>230202230</t>
  </si>
  <si>
    <t>Utěsnění chráničky manžetou DN 350</t>
  </si>
  <si>
    <t>-675071454</t>
  </si>
  <si>
    <t>2,00+2,00" řad 2 ... chránička PE100RC d355, potrubí DN200</t>
  </si>
  <si>
    <t>193</t>
  </si>
  <si>
    <t>28655125</t>
  </si>
  <si>
    <t>manžeta těsnicí na chráničky; EPDM; D trubky = 218 mm; D chráničky = 355 mm; DN 200; DN chráničky 350,  vč. upínací pásky</t>
  </si>
  <si>
    <t>-1651146145</t>
  </si>
  <si>
    <t>194</t>
  </si>
  <si>
    <t>-475360736</t>
  </si>
  <si>
    <t>PS 01 - Úprava elektroinstalace v AŠ1</t>
  </si>
  <si>
    <t>Jan Kratochvíl</t>
  </si>
  <si>
    <t xml:space="preserve">    M02 - Montážní materiál</t>
  </si>
  <si>
    <t xml:space="preserve">    M03 - Polní instrumentace</t>
  </si>
  <si>
    <t xml:space="preserve">    M06 - Uzemnění</t>
  </si>
  <si>
    <t xml:space="preserve">    M16 - Demontáže</t>
  </si>
  <si>
    <t xml:space="preserve">    M30 - Přidružené práce</t>
  </si>
  <si>
    <t>M02</t>
  </si>
  <si>
    <t>Montážní materiál</t>
  </si>
  <si>
    <t>02EM01</t>
  </si>
  <si>
    <t>M - Nástěnné svítidlo</t>
  </si>
  <si>
    <t>ks</t>
  </si>
  <si>
    <t>-662453844</t>
  </si>
  <si>
    <t>Poznámka k položce:_x000D_
Zpětná montáž po provedené rekonstrukci</t>
  </si>
  <si>
    <t>02EM02</t>
  </si>
  <si>
    <t>D - Drobný montážní materiál</t>
  </si>
  <si>
    <t>kpl</t>
  </si>
  <si>
    <t>1699610126</t>
  </si>
  <si>
    <t>M03</t>
  </si>
  <si>
    <t>Polní instrumentace</t>
  </si>
  <si>
    <t>03EM01</t>
  </si>
  <si>
    <t>M - Připojení stávajícího měření tlaku - závitový tlakový snímač</t>
  </si>
  <si>
    <t>-2062949650</t>
  </si>
  <si>
    <t>M06</t>
  </si>
  <si>
    <t>Uzemnění</t>
  </si>
  <si>
    <t>06EM01</t>
  </si>
  <si>
    <t>D+M - Vodič Cu, H07V-K 6 zelenožlutý</t>
  </si>
  <si>
    <t>-1833042275</t>
  </si>
  <si>
    <t>06EM02</t>
  </si>
  <si>
    <t>D+M - Spojovací materiál pro pospojování nerez</t>
  </si>
  <si>
    <t>-2049507266</t>
  </si>
  <si>
    <t>06EM03</t>
  </si>
  <si>
    <t>D+M - Svorka na potrubí ST, vč. nerez pásku délky do 1m</t>
  </si>
  <si>
    <t>97000569</t>
  </si>
  <si>
    <t>06EM04</t>
  </si>
  <si>
    <t>D+M - Drobný montážní materiál</t>
  </si>
  <si>
    <t>-905508730</t>
  </si>
  <si>
    <t>M16</t>
  </si>
  <si>
    <t>Demontáže</t>
  </si>
  <si>
    <t>16EM01</t>
  </si>
  <si>
    <t>M - Demontáž stávajícího měření tlaku - závitový tlakový snímač</t>
  </si>
  <si>
    <t>1763849882</t>
  </si>
  <si>
    <t>Poznámka k položce:_x000D_
Demontovaný elektromateriál bude zachován a po dokončení rekonstrukce armaturní šachty bude zpětně instalován._x000D_
_x000D_
Demontáž stávajícího zařízení MaR - měření tlaku z důvodu rekonstrukce armatur</t>
  </si>
  <si>
    <t>16EM02</t>
  </si>
  <si>
    <t>M - Demontáž stávajícího svítidla</t>
  </si>
  <si>
    <t>1380694389</t>
  </si>
  <si>
    <t>Poznámka k položce:_x000D_
Demontovaný elektromateriál bude zachován a po dokončení rekonstrukce armaturní šachty bude zpětně instalován._x000D_
_x000D_
Demontáž svítidla z důvodu rekonstrukce stropu</t>
  </si>
  <si>
    <t>M30</t>
  </si>
  <si>
    <t>Přidružené práce</t>
  </si>
  <si>
    <t>30EM01</t>
  </si>
  <si>
    <t>HZS - Revize</t>
  </si>
  <si>
    <t>356252965</t>
  </si>
  <si>
    <t>Poznámka k položce:_x000D_
Provedení požadovaných měření a následné zpracování výchozí revize el. zařízení + stanovisko TIČR</t>
  </si>
  <si>
    <t>VRN - Vedlejší rozpočtové náklady</t>
  </si>
  <si>
    <t>VRN - Vedlejší a ostaní rozpočtové náklady</t>
  </si>
  <si>
    <t xml:space="preserve">    ON - Ostatní a vedlejší náklady</t>
  </si>
  <si>
    <t>Vedlejší a ostaní rozpočtové náklady</t>
  </si>
  <si>
    <t>ON</t>
  </si>
  <si>
    <t>Ostatní a vedlejší náklady</t>
  </si>
  <si>
    <t>2.01</t>
  </si>
  <si>
    <t>Zařízení staveniště, vybudování, provoz, odstranění</t>
  </si>
  <si>
    <t>soubor</t>
  </si>
  <si>
    <t>1024</t>
  </si>
  <si>
    <t>1803410877</t>
  </si>
  <si>
    <t xml:space="preserve">Poznámka k položce:_x000D_
příloha B.1_x000D_
</t>
  </si>
  <si>
    <t>2.02</t>
  </si>
  <si>
    <t>Vytýčení stavby</t>
  </si>
  <si>
    <t>2058619892</t>
  </si>
  <si>
    <t>2.03</t>
  </si>
  <si>
    <t>Dokumentace skutečného provedení</t>
  </si>
  <si>
    <t>1949780670</t>
  </si>
  <si>
    <t>Poznámka k položce:_x000D_
příloha B.1</t>
  </si>
  <si>
    <t>2.04</t>
  </si>
  <si>
    <t>Geodetické zaměření skutečného provedení</t>
  </si>
  <si>
    <t>797815754</t>
  </si>
  <si>
    <t>2.05</t>
  </si>
  <si>
    <t>Geometrické plány</t>
  </si>
  <si>
    <t>-27858328</t>
  </si>
  <si>
    <t>2.06</t>
  </si>
  <si>
    <t>Ostatní náklady vyplývající z obchodních podmínek</t>
  </si>
  <si>
    <t>-828495167</t>
  </si>
  <si>
    <t xml:space="preserve">Poznámka k položce:_x000D_
příloha B.1_x000D_
_x000D_
</t>
  </si>
  <si>
    <t>2.07</t>
  </si>
  <si>
    <t>Nájemné za užívání městských pozemků</t>
  </si>
  <si>
    <t>-1282429777</t>
  </si>
  <si>
    <t>2.08</t>
  </si>
  <si>
    <t xml:space="preserve">Hydrogeologický dozor v ochranném pásmu přírodních léčivých zdrojů </t>
  </si>
  <si>
    <t>-1672658781</t>
  </si>
  <si>
    <t>2.09</t>
  </si>
  <si>
    <t>Dodavatelská dokumentace</t>
  </si>
  <si>
    <t>-590561636</t>
  </si>
  <si>
    <t>2.10</t>
  </si>
  <si>
    <t>Zajištění archeologickkého dohledu</t>
  </si>
  <si>
    <t>-1269872654</t>
  </si>
  <si>
    <t>2.11</t>
  </si>
  <si>
    <t xml:space="preserve">Pasportizace objektů a statické zajištění </t>
  </si>
  <si>
    <t>-522490858</t>
  </si>
  <si>
    <t>2.12</t>
  </si>
  <si>
    <t xml:space="preserve">Dočasná dopravní opatření    </t>
  </si>
  <si>
    <t>1589766740</t>
  </si>
  <si>
    <t>2.13</t>
  </si>
  <si>
    <t>Technik BOZP zhotovitele</t>
  </si>
  <si>
    <t>-1310136146</t>
  </si>
  <si>
    <t>2.14</t>
  </si>
  <si>
    <t>Geotechnik zhotovitele a posudek vhodnosti vytěžených zemin pro zpětný zásyp v komunikacích</t>
  </si>
  <si>
    <t>1545662236</t>
  </si>
  <si>
    <t>2.15</t>
  </si>
  <si>
    <t xml:space="preserve">Provizorní zařízení po dobu rekonstrukce vodovodu, jeho odstávky a náhradní zásobování vodou   </t>
  </si>
  <si>
    <t>1681714389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</si>
  <si>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</si>
  <si>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</si>
  <si>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ŽLUTĚ PODBARVENÉ POLOŽKY UCHAZEČ NEOCEŇUJE, JEDNÁ SE O MATERIÁL DODÁVANÝ OBJEDNATELEM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</si>
</sst>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4" fillId="4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4" fontId="26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4" fillId="0" borderId="22" xfId="0" applyFont="1" applyBorder="1" applyAlignment="1">
      <alignment horizontal="center" vertical="center"/>
    </xf>
    <xf numFmtId="49" fontId="24" fillId="0" borderId="22" xfId="0" applyNumberFormat="1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center" vertical="center" wrapText="1"/>
    </xf>
    <xf numFmtId="167" fontId="24" fillId="0" borderId="22" xfId="0" applyNumberFormat="1" applyFont="1" applyBorder="1" applyAlignment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3" fillId="0" borderId="3" xfId="0" applyFont="1" applyBorder="1"/>
    <xf numFmtId="0" fontId="13" fillId="0" borderId="0" xfId="0" applyFont="1" applyAlignment="1">
      <alignment horizontal="left"/>
    </xf>
    <xf numFmtId="0" fontId="13" fillId="0" borderId="0" xfId="0" applyFont="1" applyProtection="1">
      <protection locked="0"/>
    </xf>
    <xf numFmtId="4" fontId="13" fillId="0" borderId="0" xfId="0" applyNumberFormat="1" applyFont="1"/>
    <xf numFmtId="0" fontId="13" fillId="0" borderId="14" xfId="0" applyFont="1" applyBorder="1"/>
    <xf numFmtId="166" fontId="13" fillId="0" borderId="0" xfId="0" applyNumberFormat="1" applyFont="1"/>
    <xf numFmtId="166" fontId="13" fillId="0" borderId="15" xfId="0" applyNumberFormat="1" applyFont="1" applyBorder="1"/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left" vertical="center"/>
    </xf>
    <xf numFmtId="0" fontId="24" fillId="4" borderId="7" xfId="0" applyFont="1" applyFill="1" applyBorder="1" applyAlignment="1">
      <alignment horizontal="right" vertical="center"/>
    </xf>
    <xf numFmtId="0" fontId="24" fillId="4" borderId="7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9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0" xfId="0" applyFont="1"/>
    <xf numFmtId="0" fontId="42" fillId="5" borderId="0" xfId="0" applyFont="1" applyFill="1" applyAlignment="1">
      <alignment horizontal="left" wrapText="1"/>
    </xf>
    <xf numFmtId="0" fontId="43" fillId="6" borderId="0" xfId="0" applyFont="1" applyFill="1"/>
    <xf numFmtId="0" fontId="44" fillId="0" borderId="0" xfId="0" applyFont="1"/>
    <xf numFmtId="0" fontId="0" fillId="6" borderId="0" xfId="0" applyFill="1"/>
    <xf numFmtId="0" fontId="38" fillId="6" borderId="22" xfId="0" applyFont="1" applyFill="1" applyBorder="1" applyAlignment="1">
      <alignment horizontal="center" vertical="center"/>
    </xf>
    <xf numFmtId="49" fontId="38" fillId="6" borderId="22" xfId="0" applyNumberFormat="1" applyFont="1" applyFill="1" applyBorder="1" applyAlignment="1">
      <alignment horizontal="left" vertical="center" wrapText="1"/>
    </xf>
    <xf numFmtId="0" fontId="38" fillId="6" borderId="22" xfId="0" applyFont="1" applyFill="1" applyBorder="1" applyAlignment="1">
      <alignment horizontal="left" vertical="center" wrapText="1"/>
    </xf>
    <xf numFmtId="0" fontId="38" fillId="6" borderId="22" xfId="0" applyFont="1" applyFill="1" applyBorder="1" applyAlignment="1">
      <alignment horizontal="center" vertical="center" wrapText="1"/>
    </xf>
    <xf numFmtId="167" fontId="38" fillId="6" borderId="22" xfId="0" applyNumberFormat="1" applyFont="1" applyFill="1" applyBorder="1" applyAlignment="1">
      <alignment vertical="center"/>
    </xf>
    <xf numFmtId="4" fontId="38" fillId="6" borderId="22" xfId="0" applyNumberFormat="1" applyFont="1" applyFill="1" applyBorder="1" applyAlignment="1">
      <alignment vertical="center"/>
    </xf>
    <xf numFmtId="0" fontId="0" fillId="6" borderId="3" xfId="0" applyFill="1" applyBorder="1" applyAlignment="1">
      <alignment vertical="center"/>
    </xf>
    <xf numFmtId="0" fontId="36" fillId="6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9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24" fillId="6" borderId="22" xfId="0" applyFont="1" applyFill="1" applyBorder="1" applyAlignment="1">
      <alignment horizontal="center" vertical="center"/>
    </xf>
    <xf numFmtId="49" fontId="24" fillId="6" borderId="22" xfId="0" applyNumberFormat="1" applyFont="1" applyFill="1" applyBorder="1" applyAlignment="1">
      <alignment horizontal="left" vertical="center" wrapText="1"/>
    </xf>
    <xf numFmtId="0" fontId="24" fillId="6" borderId="22" xfId="0" applyFont="1" applyFill="1" applyBorder="1" applyAlignment="1">
      <alignment horizontal="left" vertical="center" wrapText="1"/>
    </xf>
    <xf numFmtId="0" fontId="24" fillId="6" borderId="22" xfId="0" applyFont="1" applyFill="1" applyBorder="1" applyAlignment="1">
      <alignment horizontal="center" vertical="center" wrapText="1"/>
    </xf>
    <xf numFmtId="167" fontId="24" fillId="6" borderId="22" xfId="0" applyNumberFormat="1" applyFont="1" applyFill="1" applyBorder="1" applyAlignment="1">
      <alignment vertical="center"/>
    </xf>
    <xf numFmtId="4" fontId="24" fillId="6" borderId="22" xfId="0" applyNumberFormat="1" applyFont="1" applyFill="1" applyBorder="1" applyAlignment="1">
      <alignment vertical="center"/>
    </xf>
    <xf numFmtId="0" fontId="11" fillId="7" borderId="0" xfId="0" applyFont="1" applyFill="1" applyAlignment="1">
      <alignment vertical="center"/>
    </xf>
    <xf numFmtId="0" fontId="11" fillId="7" borderId="3" xfId="0" applyFont="1" applyFill="1" applyBorder="1" applyAlignment="1">
      <alignment vertical="center"/>
    </xf>
    <xf numFmtId="0" fontId="10" fillId="7" borderId="0" xfId="0" applyFont="1" applyFill="1" applyAlignment="1">
      <alignment vertical="center"/>
    </xf>
    <xf numFmtId="0" fontId="39" fillId="7" borderId="3" xfId="0" applyFont="1" applyFill="1" applyBorder="1" applyAlignment="1">
      <alignment vertical="center"/>
    </xf>
    <xf numFmtId="0" fontId="38" fillId="7" borderId="14" xfId="0" applyFont="1" applyFill="1" applyBorder="1" applyAlignment="1" applyProtection="1">
      <alignment horizontal="left" vertical="center"/>
      <protection locked="0"/>
    </xf>
    <xf numFmtId="0" fontId="38" fillId="7" borderId="0" xfId="0" applyFont="1" applyFill="1" applyAlignment="1">
      <alignment horizontal="center" vertical="center"/>
    </xf>
    <xf numFmtId="166" fontId="25" fillId="7" borderId="0" xfId="0" applyNumberFormat="1" applyFont="1" applyFill="1" applyAlignment="1">
      <alignment vertical="center"/>
    </xf>
    <xf numFmtId="166" fontId="25" fillId="7" borderId="15" xfId="0" applyNumberFormat="1" applyFont="1" applyFill="1" applyBorder="1" applyAlignment="1">
      <alignment vertical="center"/>
    </xf>
    <xf numFmtId="0" fontId="9" fillId="7" borderId="3" xfId="0" applyFont="1" applyFill="1" applyBorder="1" applyAlignment="1">
      <alignment vertical="center"/>
    </xf>
    <xf numFmtId="0" fontId="9" fillId="7" borderId="14" xfId="0" applyFont="1" applyFill="1" applyBorder="1" applyAlignment="1">
      <alignment vertical="center"/>
    </xf>
    <xf numFmtId="0" fontId="9" fillId="7" borderId="15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27" t="s">
        <v>14</v>
      </c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R5" s="21"/>
      <c r="BE5" s="224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229" t="s">
        <v>17</v>
      </c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R6" s="21"/>
      <c r="BE6" s="225"/>
      <c r="BS6" s="18" t="s">
        <v>6</v>
      </c>
    </row>
    <row r="7" spans="1:74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25"/>
      <c r="BS7" s="18" t="s">
        <v>6</v>
      </c>
    </row>
    <row r="8" spans="1:74" ht="12" customHeight="1">
      <c r="B8" s="21"/>
      <c r="D8" s="28" t="s">
        <v>20</v>
      </c>
      <c r="K8" s="26" t="s">
        <v>21</v>
      </c>
      <c r="AK8" s="28" t="s">
        <v>22</v>
      </c>
      <c r="AN8" s="29" t="s">
        <v>23</v>
      </c>
      <c r="AR8" s="21"/>
      <c r="BE8" s="225"/>
      <c r="BS8" s="18" t="s">
        <v>6</v>
      </c>
    </row>
    <row r="9" spans="1:74" ht="14.45" customHeight="1">
      <c r="B9" s="21"/>
      <c r="AR9" s="21"/>
      <c r="BE9" s="225"/>
      <c r="BS9" s="18" t="s">
        <v>6</v>
      </c>
    </row>
    <row r="10" spans="1:74" ht="12" customHeight="1">
      <c r="B10" s="21"/>
      <c r="D10" s="28" t="s">
        <v>24</v>
      </c>
      <c r="AK10" s="28" t="s">
        <v>25</v>
      </c>
      <c r="AN10" s="26" t="s">
        <v>26</v>
      </c>
      <c r="AR10" s="21"/>
      <c r="BE10" s="225"/>
      <c r="BS10" s="18" t="s">
        <v>6</v>
      </c>
    </row>
    <row r="11" spans="1:74" ht="18.399999999999999" customHeight="1">
      <c r="B11" s="21"/>
      <c r="E11" s="26" t="s">
        <v>27</v>
      </c>
      <c r="AK11" s="28" t="s">
        <v>28</v>
      </c>
      <c r="AN11" s="26" t="s">
        <v>29</v>
      </c>
      <c r="AR11" s="21"/>
      <c r="BE11" s="225"/>
      <c r="BS11" s="18" t="s">
        <v>6</v>
      </c>
    </row>
    <row r="12" spans="1:74" ht="6.95" customHeight="1">
      <c r="B12" s="21"/>
      <c r="AR12" s="21"/>
      <c r="BE12" s="225"/>
      <c r="BS12" s="18" t="s">
        <v>6</v>
      </c>
    </row>
    <row r="13" spans="1:74" ht="12" customHeight="1">
      <c r="B13" s="21"/>
      <c r="D13" s="28" t="s">
        <v>30</v>
      </c>
      <c r="AK13" s="28" t="s">
        <v>25</v>
      </c>
      <c r="AN13" s="30" t="s">
        <v>31</v>
      </c>
      <c r="AR13" s="21"/>
      <c r="BE13" s="225"/>
      <c r="BS13" s="18" t="s">
        <v>6</v>
      </c>
    </row>
    <row r="14" spans="1:74" ht="12.75">
      <c r="B14" s="21"/>
      <c r="E14" s="230" t="s">
        <v>31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8" t="s">
        <v>28</v>
      </c>
      <c r="AN14" s="30" t="s">
        <v>31</v>
      </c>
      <c r="AR14" s="21"/>
      <c r="BE14" s="225"/>
      <c r="BS14" s="18" t="s">
        <v>6</v>
      </c>
    </row>
    <row r="15" spans="1:74" ht="6.95" customHeight="1">
      <c r="B15" s="21"/>
      <c r="AR15" s="21"/>
      <c r="BE15" s="225"/>
      <c r="BS15" s="18" t="s">
        <v>4</v>
      </c>
    </row>
    <row r="16" spans="1:74" ht="12" customHeight="1">
      <c r="B16" s="21"/>
      <c r="D16" s="28" t="s">
        <v>32</v>
      </c>
      <c r="AK16" s="28" t="s">
        <v>25</v>
      </c>
      <c r="AN16" s="26" t="s">
        <v>33</v>
      </c>
      <c r="AR16" s="21"/>
      <c r="BE16" s="225"/>
      <c r="BS16" s="18" t="s">
        <v>4</v>
      </c>
    </row>
    <row r="17" spans="2:71" ht="18.399999999999999" customHeight="1">
      <c r="B17" s="21"/>
      <c r="E17" s="26" t="s">
        <v>34</v>
      </c>
      <c r="AK17" s="28" t="s">
        <v>28</v>
      </c>
      <c r="AN17" s="26" t="s">
        <v>35</v>
      </c>
      <c r="AR17" s="21"/>
      <c r="BE17" s="225"/>
      <c r="BS17" s="18" t="s">
        <v>36</v>
      </c>
    </row>
    <row r="18" spans="2:71" ht="6.95" customHeight="1">
      <c r="B18" s="21"/>
      <c r="AR18" s="21"/>
      <c r="BE18" s="225"/>
      <c r="BS18" s="18" t="s">
        <v>6</v>
      </c>
    </row>
    <row r="19" spans="2:71" ht="12" customHeight="1">
      <c r="B19" s="21"/>
      <c r="D19" s="28" t="s">
        <v>37</v>
      </c>
      <c r="AK19" s="28" t="s">
        <v>25</v>
      </c>
      <c r="AN19" s="26" t="s">
        <v>1</v>
      </c>
      <c r="AR19" s="21"/>
      <c r="BE19" s="225"/>
      <c r="BS19" s="18" t="s">
        <v>6</v>
      </c>
    </row>
    <row r="20" spans="2:71" ht="18.399999999999999" customHeight="1">
      <c r="B20" s="21"/>
      <c r="E20" s="26" t="s">
        <v>38</v>
      </c>
      <c r="AK20" s="28" t="s">
        <v>28</v>
      </c>
      <c r="AN20" s="26" t="s">
        <v>1</v>
      </c>
      <c r="AR20" s="21"/>
      <c r="BE20" s="225"/>
      <c r="BS20" s="18" t="s">
        <v>36</v>
      </c>
    </row>
    <row r="21" spans="2:71" ht="6.95" customHeight="1">
      <c r="B21" s="21"/>
      <c r="AR21" s="21"/>
      <c r="BE21" s="225"/>
    </row>
    <row r="22" spans="2:71" ht="12" customHeight="1">
      <c r="B22" s="21"/>
      <c r="D22" s="28" t="s">
        <v>39</v>
      </c>
      <c r="AR22" s="21"/>
      <c r="BE22" s="225"/>
    </row>
    <row r="23" spans="2:71" ht="16.5" customHeight="1">
      <c r="B23" s="21"/>
      <c r="E23" s="232" t="s">
        <v>40</v>
      </c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R23" s="21"/>
      <c r="BE23" s="225"/>
    </row>
    <row r="24" spans="2:71" ht="6.95" customHeight="1">
      <c r="B24" s="21"/>
      <c r="AR24" s="21"/>
      <c r="BE24" s="225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25"/>
    </row>
    <row r="26" spans="2:71" s="1" customFormat="1" ht="25.9" customHeight="1">
      <c r="B26" s="33"/>
      <c r="D26" s="34" t="s">
        <v>41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3">
        <f>ROUND(AG94,2)</f>
        <v>0</v>
      </c>
      <c r="AL26" s="234"/>
      <c r="AM26" s="234"/>
      <c r="AN26" s="234"/>
      <c r="AO26" s="234"/>
      <c r="AR26" s="33"/>
      <c r="BE26" s="225"/>
    </row>
    <row r="27" spans="2:71" s="1" customFormat="1" ht="6.95" customHeight="1">
      <c r="B27" s="33"/>
      <c r="AR27" s="33"/>
      <c r="BE27" s="225"/>
    </row>
    <row r="28" spans="2:71" s="1" customFormat="1" ht="12.75">
      <c r="B28" s="33"/>
      <c r="L28" s="235" t="s">
        <v>42</v>
      </c>
      <c r="M28" s="235"/>
      <c r="N28" s="235"/>
      <c r="O28" s="235"/>
      <c r="P28" s="235"/>
      <c r="W28" s="235" t="s">
        <v>43</v>
      </c>
      <c r="X28" s="235"/>
      <c r="Y28" s="235"/>
      <c r="Z28" s="235"/>
      <c r="AA28" s="235"/>
      <c r="AB28" s="235"/>
      <c r="AC28" s="235"/>
      <c r="AD28" s="235"/>
      <c r="AE28" s="235"/>
      <c r="AK28" s="235" t="s">
        <v>44</v>
      </c>
      <c r="AL28" s="235"/>
      <c r="AM28" s="235"/>
      <c r="AN28" s="235"/>
      <c r="AO28" s="235"/>
      <c r="AR28" s="33"/>
      <c r="BE28" s="225"/>
    </row>
    <row r="29" spans="2:71" s="2" customFormat="1" ht="14.45" customHeight="1">
      <c r="B29" s="37"/>
      <c r="D29" s="28" t="s">
        <v>45</v>
      </c>
      <c r="F29" s="28" t="s">
        <v>46</v>
      </c>
      <c r="L29" s="238">
        <v>0.21</v>
      </c>
      <c r="M29" s="237"/>
      <c r="N29" s="237"/>
      <c r="O29" s="237"/>
      <c r="P29" s="237"/>
      <c r="W29" s="236">
        <f>ROUND(AZ94, 2)</f>
        <v>0</v>
      </c>
      <c r="X29" s="237"/>
      <c r="Y29" s="237"/>
      <c r="Z29" s="237"/>
      <c r="AA29" s="237"/>
      <c r="AB29" s="237"/>
      <c r="AC29" s="237"/>
      <c r="AD29" s="237"/>
      <c r="AE29" s="237"/>
      <c r="AK29" s="236">
        <f>ROUND(AV94, 2)</f>
        <v>0</v>
      </c>
      <c r="AL29" s="237"/>
      <c r="AM29" s="237"/>
      <c r="AN29" s="237"/>
      <c r="AO29" s="237"/>
      <c r="AR29" s="37"/>
      <c r="BE29" s="226"/>
    </row>
    <row r="30" spans="2:71" s="2" customFormat="1" ht="14.45" customHeight="1">
      <c r="B30" s="37"/>
      <c r="F30" s="28" t="s">
        <v>47</v>
      </c>
      <c r="L30" s="238">
        <v>0.12</v>
      </c>
      <c r="M30" s="237"/>
      <c r="N30" s="237"/>
      <c r="O30" s="237"/>
      <c r="P30" s="237"/>
      <c r="W30" s="236">
        <f>ROUND(BA94, 2)</f>
        <v>0</v>
      </c>
      <c r="X30" s="237"/>
      <c r="Y30" s="237"/>
      <c r="Z30" s="237"/>
      <c r="AA30" s="237"/>
      <c r="AB30" s="237"/>
      <c r="AC30" s="237"/>
      <c r="AD30" s="237"/>
      <c r="AE30" s="237"/>
      <c r="AK30" s="236">
        <f>ROUND(AW94, 2)</f>
        <v>0</v>
      </c>
      <c r="AL30" s="237"/>
      <c r="AM30" s="237"/>
      <c r="AN30" s="237"/>
      <c r="AO30" s="237"/>
      <c r="AR30" s="37"/>
      <c r="BE30" s="226"/>
    </row>
    <row r="31" spans="2:71" s="2" customFormat="1" ht="14.45" hidden="1" customHeight="1">
      <c r="B31" s="37"/>
      <c r="F31" s="28" t="s">
        <v>48</v>
      </c>
      <c r="L31" s="238">
        <v>0.21</v>
      </c>
      <c r="M31" s="237"/>
      <c r="N31" s="237"/>
      <c r="O31" s="237"/>
      <c r="P31" s="237"/>
      <c r="W31" s="236">
        <f>ROUND(BB94, 2)</f>
        <v>0</v>
      </c>
      <c r="X31" s="237"/>
      <c r="Y31" s="237"/>
      <c r="Z31" s="237"/>
      <c r="AA31" s="237"/>
      <c r="AB31" s="237"/>
      <c r="AC31" s="237"/>
      <c r="AD31" s="237"/>
      <c r="AE31" s="237"/>
      <c r="AK31" s="236">
        <v>0</v>
      </c>
      <c r="AL31" s="237"/>
      <c r="AM31" s="237"/>
      <c r="AN31" s="237"/>
      <c r="AO31" s="237"/>
      <c r="AR31" s="37"/>
      <c r="BE31" s="226"/>
    </row>
    <row r="32" spans="2:71" s="2" customFormat="1" ht="14.45" hidden="1" customHeight="1">
      <c r="B32" s="37"/>
      <c r="F32" s="28" t="s">
        <v>49</v>
      </c>
      <c r="L32" s="238">
        <v>0.12</v>
      </c>
      <c r="M32" s="237"/>
      <c r="N32" s="237"/>
      <c r="O32" s="237"/>
      <c r="P32" s="237"/>
      <c r="W32" s="236">
        <f>ROUND(BC94, 2)</f>
        <v>0</v>
      </c>
      <c r="X32" s="237"/>
      <c r="Y32" s="237"/>
      <c r="Z32" s="237"/>
      <c r="AA32" s="237"/>
      <c r="AB32" s="237"/>
      <c r="AC32" s="237"/>
      <c r="AD32" s="237"/>
      <c r="AE32" s="237"/>
      <c r="AK32" s="236">
        <v>0</v>
      </c>
      <c r="AL32" s="237"/>
      <c r="AM32" s="237"/>
      <c r="AN32" s="237"/>
      <c r="AO32" s="237"/>
      <c r="AR32" s="37"/>
      <c r="BE32" s="226"/>
    </row>
    <row r="33" spans="2:57" s="2" customFormat="1" ht="14.45" hidden="1" customHeight="1">
      <c r="B33" s="37"/>
      <c r="F33" s="28" t="s">
        <v>50</v>
      </c>
      <c r="L33" s="238">
        <v>0</v>
      </c>
      <c r="M33" s="237"/>
      <c r="N33" s="237"/>
      <c r="O33" s="237"/>
      <c r="P33" s="237"/>
      <c r="W33" s="236">
        <f>ROUND(BD94, 2)</f>
        <v>0</v>
      </c>
      <c r="X33" s="237"/>
      <c r="Y33" s="237"/>
      <c r="Z33" s="237"/>
      <c r="AA33" s="237"/>
      <c r="AB33" s="237"/>
      <c r="AC33" s="237"/>
      <c r="AD33" s="237"/>
      <c r="AE33" s="237"/>
      <c r="AK33" s="236">
        <v>0</v>
      </c>
      <c r="AL33" s="237"/>
      <c r="AM33" s="237"/>
      <c r="AN33" s="237"/>
      <c r="AO33" s="237"/>
      <c r="AR33" s="37"/>
      <c r="BE33" s="226"/>
    </row>
    <row r="34" spans="2:57" s="1" customFormat="1" ht="6.95" customHeight="1">
      <c r="B34" s="33"/>
      <c r="AR34" s="33"/>
      <c r="BE34" s="225"/>
    </row>
    <row r="35" spans="2:57" s="1" customFormat="1" ht="25.9" customHeight="1">
      <c r="B35" s="33"/>
      <c r="C35" s="38"/>
      <c r="D35" s="39" t="s">
        <v>51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52</v>
      </c>
      <c r="U35" s="40"/>
      <c r="V35" s="40"/>
      <c r="W35" s="40"/>
      <c r="X35" s="242" t="s">
        <v>53</v>
      </c>
      <c r="Y35" s="240"/>
      <c r="Z35" s="240"/>
      <c r="AA35" s="240"/>
      <c r="AB35" s="240"/>
      <c r="AC35" s="40"/>
      <c r="AD35" s="40"/>
      <c r="AE35" s="40"/>
      <c r="AF35" s="40"/>
      <c r="AG35" s="40"/>
      <c r="AH35" s="40"/>
      <c r="AI35" s="40"/>
      <c r="AJ35" s="40"/>
      <c r="AK35" s="239">
        <f>SUM(AK26:AK33)</f>
        <v>0</v>
      </c>
      <c r="AL35" s="240"/>
      <c r="AM35" s="240"/>
      <c r="AN35" s="240"/>
      <c r="AO35" s="241"/>
      <c r="AP35" s="38"/>
      <c r="AQ35" s="38"/>
      <c r="AR35" s="33"/>
    </row>
    <row r="36" spans="2:57" s="1" customFormat="1" ht="6.95" customHeight="1">
      <c r="B36" s="33"/>
      <c r="AR36" s="33"/>
    </row>
    <row r="37" spans="2:57" s="1" customFormat="1" ht="14.45" customHeight="1">
      <c r="B37" s="33"/>
      <c r="AR37" s="33"/>
    </row>
    <row r="38" spans="2:57" ht="14.45" customHeight="1">
      <c r="B38" s="21"/>
      <c r="AR38" s="21"/>
    </row>
    <row r="39" spans="2:57" ht="14.45" customHeight="1">
      <c r="B39" s="21"/>
      <c r="AR39" s="21"/>
    </row>
    <row r="40" spans="2:57" ht="14.45" customHeight="1">
      <c r="B40" s="21"/>
      <c r="AR40" s="21"/>
    </row>
    <row r="41" spans="2:57" ht="14.45" customHeight="1">
      <c r="B41" s="21"/>
      <c r="AR41" s="21"/>
    </row>
    <row r="42" spans="2:57" ht="14.45" customHeight="1">
      <c r="B42" s="21"/>
      <c r="AR42" s="21"/>
    </row>
    <row r="43" spans="2:57" ht="14.45" customHeight="1">
      <c r="B43" s="21"/>
      <c r="AR43" s="21"/>
    </row>
    <row r="44" spans="2:57" ht="14.45" customHeight="1">
      <c r="B44" s="21"/>
      <c r="AR44" s="21"/>
    </row>
    <row r="45" spans="2:57" ht="14.45" customHeight="1">
      <c r="B45" s="21"/>
      <c r="AR45" s="21"/>
    </row>
    <row r="46" spans="2:57" ht="14.45" customHeight="1">
      <c r="B46" s="21"/>
      <c r="AR46" s="21"/>
    </row>
    <row r="47" spans="2:57" ht="14.45" customHeight="1">
      <c r="B47" s="21"/>
      <c r="AR47" s="21"/>
    </row>
    <row r="48" spans="2:57" ht="14.45" customHeight="1">
      <c r="B48" s="21"/>
      <c r="AR48" s="21"/>
    </row>
    <row r="49" spans="2:44" s="1" customFormat="1" ht="14.45" customHeight="1">
      <c r="B49" s="33"/>
      <c r="D49" s="42" t="s">
        <v>54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55</v>
      </c>
      <c r="AI49" s="43"/>
      <c r="AJ49" s="43"/>
      <c r="AK49" s="43"/>
      <c r="AL49" s="43"/>
      <c r="AM49" s="43"/>
      <c r="AN49" s="43"/>
      <c r="AO49" s="43"/>
      <c r="AR49" s="33"/>
    </row>
    <row r="50" spans="2:44" ht="11.25">
      <c r="B50" s="21"/>
      <c r="AR50" s="21"/>
    </row>
    <row r="51" spans="2:44" ht="11.25">
      <c r="B51" s="21"/>
      <c r="AR51" s="21"/>
    </row>
    <row r="52" spans="2:44" ht="11.25">
      <c r="B52" s="21"/>
      <c r="AR52" s="21"/>
    </row>
    <row r="53" spans="2:44" ht="11.25">
      <c r="B53" s="21"/>
      <c r="AR53" s="21"/>
    </row>
    <row r="54" spans="2:44" ht="11.25">
      <c r="B54" s="21"/>
      <c r="AR54" s="21"/>
    </row>
    <row r="55" spans="2:44" ht="11.25">
      <c r="B55" s="21"/>
      <c r="AR55" s="21"/>
    </row>
    <row r="56" spans="2:44" ht="11.25">
      <c r="B56" s="21"/>
      <c r="AR56" s="21"/>
    </row>
    <row r="57" spans="2:44" ht="11.25">
      <c r="B57" s="21"/>
      <c r="AR57" s="21"/>
    </row>
    <row r="58" spans="2:44" ht="11.25">
      <c r="B58" s="21"/>
      <c r="AR58" s="21"/>
    </row>
    <row r="59" spans="2:44" ht="11.25">
      <c r="B59" s="21"/>
      <c r="AR59" s="21"/>
    </row>
    <row r="60" spans="2:44" s="1" customFormat="1" ht="12.75">
      <c r="B60" s="33"/>
      <c r="D60" s="44" t="s">
        <v>56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4" t="s">
        <v>57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4" t="s">
        <v>56</v>
      </c>
      <c r="AI60" s="35"/>
      <c r="AJ60" s="35"/>
      <c r="AK60" s="35"/>
      <c r="AL60" s="35"/>
      <c r="AM60" s="44" t="s">
        <v>57</v>
      </c>
      <c r="AN60" s="35"/>
      <c r="AO60" s="35"/>
      <c r="AR60" s="33"/>
    </row>
    <row r="61" spans="2:44" ht="11.25">
      <c r="B61" s="21"/>
      <c r="AR61" s="21"/>
    </row>
    <row r="62" spans="2:44" ht="11.25">
      <c r="B62" s="21"/>
      <c r="AR62" s="21"/>
    </row>
    <row r="63" spans="2:44" ht="11.25">
      <c r="B63" s="21"/>
      <c r="AR63" s="21"/>
    </row>
    <row r="64" spans="2:44" s="1" customFormat="1" ht="12.75">
      <c r="B64" s="33"/>
      <c r="D64" s="42" t="s">
        <v>58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2" t="s">
        <v>59</v>
      </c>
      <c r="AI64" s="43"/>
      <c r="AJ64" s="43"/>
      <c r="AK64" s="43"/>
      <c r="AL64" s="43"/>
      <c r="AM64" s="43"/>
      <c r="AN64" s="43"/>
      <c r="AO64" s="43"/>
      <c r="AR64" s="33"/>
    </row>
    <row r="65" spans="2:44" ht="11.25">
      <c r="B65" s="21"/>
      <c r="AR65" s="21"/>
    </row>
    <row r="66" spans="2:44" ht="11.25">
      <c r="B66" s="21"/>
      <c r="AR66" s="21"/>
    </row>
    <row r="67" spans="2:44" ht="11.25">
      <c r="B67" s="21"/>
      <c r="AR67" s="21"/>
    </row>
    <row r="68" spans="2:44" ht="11.25">
      <c r="B68" s="21"/>
      <c r="AR68" s="21"/>
    </row>
    <row r="69" spans="2:44" ht="11.25">
      <c r="B69" s="21"/>
      <c r="AR69" s="21"/>
    </row>
    <row r="70" spans="2:44" ht="11.25">
      <c r="B70" s="21"/>
      <c r="AR70" s="21"/>
    </row>
    <row r="71" spans="2:44" ht="11.25">
      <c r="B71" s="21"/>
      <c r="AR71" s="21"/>
    </row>
    <row r="72" spans="2:44" ht="11.25">
      <c r="B72" s="21"/>
      <c r="AR72" s="21"/>
    </row>
    <row r="73" spans="2:44" ht="11.25">
      <c r="B73" s="21"/>
      <c r="AR73" s="21"/>
    </row>
    <row r="74" spans="2:44" ht="11.25">
      <c r="B74" s="21"/>
      <c r="AR74" s="21"/>
    </row>
    <row r="75" spans="2:44" s="1" customFormat="1" ht="12.75">
      <c r="B75" s="33"/>
      <c r="D75" s="44" t="s">
        <v>56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4" t="s">
        <v>57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4" t="s">
        <v>56</v>
      </c>
      <c r="AI75" s="35"/>
      <c r="AJ75" s="35"/>
      <c r="AK75" s="35"/>
      <c r="AL75" s="35"/>
      <c r="AM75" s="44" t="s">
        <v>57</v>
      </c>
      <c r="AN75" s="35"/>
      <c r="AO75" s="35"/>
      <c r="AR75" s="33"/>
    </row>
    <row r="76" spans="2:44" s="1" customFormat="1" ht="11.25">
      <c r="B76" s="33"/>
      <c r="AR76" s="33"/>
    </row>
    <row r="77" spans="2:44" s="1" customFormat="1" ht="6.9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3"/>
    </row>
    <row r="81" spans="1:91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3"/>
    </row>
    <row r="82" spans="1:91" s="1" customFormat="1" ht="24.95" customHeight="1">
      <c r="B82" s="33"/>
      <c r="C82" s="22" t="s">
        <v>60</v>
      </c>
      <c r="AR82" s="33"/>
    </row>
    <row r="83" spans="1:91" s="1" customFormat="1" ht="6.95" customHeight="1">
      <c r="B83" s="33"/>
      <c r="AR83" s="33"/>
    </row>
    <row r="84" spans="1:91" s="3" customFormat="1" ht="12" customHeight="1">
      <c r="B84" s="49"/>
      <c r="C84" s="28" t="s">
        <v>13</v>
      </c>
      <c r="L84" s="3" t="str">
        <f>K5</f>
        <v>1640124-18</v>
      </c>
      <c r="AR84" s="49"/>
    </row>
    <row r="85" spans="1:91" s="4" customFormat="1" ht="36.950000000000003" customHeight="1">
      <c r="B85" s="50"/>
      <c r="C85" s="51" t="s">
        <v>16</v>
      </c>
      <c r="L85" s="205" t="str">
        <f>K6</f>
        <v>Oprava vodovodu Mariánské Lázně Hlavní třída – 2. etapa</v>
      </c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R85" s="50"/>
    </row>
    <row r="86" spans="1:91" s="1" customFormat="1" ht="6.95" customHeight="1">
      <c r="B86" s="33"/>
      <c r="AR86" s="33"/>
    </row>
    <row r="87" spans="1:91" s="1" customFormat="1" ht="12" customHeight="1">
      <c r="B87" s="33"/>
      <c r="C87" s="28" t="s">
        <v>20</v>
      </c>
      <c r="L87" s="52" t="str">
        <f>IF(K8="","",K8)</f>
        <v>Mariánské Lázně</v>
      </c>
      <c r="AI87" s="28" t="s">
        <v>22</v>
      </c>
      <c r="AM87" s="207" t="str">
        <f>IF(AN8= "","",AN8)</f>
        <v>11. 3. 2025</v>
      </c>
      <c r="AN87" s="207"/>
      <c r="AR87" s="33"/>
    </row>
    <row r="88" spans="1:91" s="1" customFormat="1" ht="6.95" customHeight="1">
      <c r="B88" s="33"/>
      <c r="AR88" s="33"/>
    </row>
    <row r="89" spans="1:91" s="1" customFormat="1" ht="25.7" customHeight="1">
      <c r="B89" s="33"/>
      <c r="C89" s="28" t="s">
        <v>24</v>
      </c>
      <c r="L89" s="3" t="str">
        <f>IF(E11= "","",E11)</f>
        <v>CHEVAK Cheb a.s., Tršnická 4/11, 305 02 Cheb</v>
      </c>
      <c r="AI89" s="28" t="s">
        <v>32</v>
      </c>
      <c r="AM89" s="208" t="str">
        <f>IF(E17="","",E17)</f>
        <v>Aquaprocon s.r.o., Divize Praha</v>
      </c>
      <c r="AN89" s="209"/>
      <c r="AO89" s="209"/>
      <c r="AP89" s="209"/>
      <c r="AR89" s="33"/>
      <c r="AS89" s="210" t="s">
        <v>61</v>
      </c>
      <c r="AT89" s="211"/>
      <c r="AU89" s="54"/>
      <c r="AV89" s="54"/>
      <c r="AW89" s="54"/>
      <c r="AX89" s="54"/>
      <c r="AY89" s="54"/>
      <c r="AZ89" s="54"/>
      <c r="BA89" s="54"/>
      <c r="BB89" s="54"/>
      <c r="BC89" s="54"/>
      <c r="BD89" s="55"/>
    </row>
    <row r="90" spans="1:91" s="1" customFormat="1" ht="15.2" customHeight="1">
      <c r="B90" s="33"/>
      <c r="C90" s="28" t="s">
        <v>30</v>
      </c>
      <c r="L90" s="3" t="str">
        <f>IF(E14= "Vyplň údaj","",E14)</f>
        <v/>
      </c>
      <c r="AI90" s="28" t="s">
        <v>37</v>
      </c>
      <c r="AM90" s="208" t="str">
        <f>IF(E20="","",E20)</f>
        <v>Jaroslav Pelnář</v>
      </c>
      <c r="AN90" s="209"/>
      <c r="AO90" s="209"/>
      <c r="AP90" s="209"/>
      <c r="AR90" s="33"/>
      <c r="AS90" s="212"/>
      <c r="AT90" s="213"/>
      <c r="BD90" s="57"/>
    </row>
    <row r="91" spans="1:91" s="1" customFormat="1" ht="10.9" customHeight="1">
      <c r="B91" s="33"/>
      <c r="AR91" s="33"/>
      <c r="AS91" s="212"/>
      <c r="AT91" s="213"/>
      <c r="BD91" s="57"/>
    </row>
    <row r="92" spans="1:91" s="1" customFormat="1" ht="29.25" customHeight="1">
      <c r="B92" s="33"/>
      <c r="C92" s="214" t="s">
        <v>62</v>
      </c>
      <c r="D92" s="215"/>
      <c r="E92" s="215"/>
      <c r="F92" s="215"/>
      <c r="G92" s="215"/>
      <c r="H92" s="58"/>
      <c r="I92" s="217" t="s">
        <v>63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6" t="s">
        <v>64</v>
      </c>
      <c r="AH92" s="215"/>
      <c r="AI92" s="215"/>
      <c r="AJ92" s="215"/>
      <c r="AK92" s="215"/>
      <c r="AL92" s="215"/>
      <c r="AM92" s="215"/>
      <c r="AN92" s="217" t="s">
        <v>65</v>
      </c>
      <c r="AO92" s="215"/>
      <c r="AP92" s="218"/>
      <c r="AQ92" s="59" t="s">
        <v>66</v>
      </c>
      <c r="AR92" s="33"/>
      <c r="AS92" s="60" t="s">
        <v>67</v>
      </c>
      <c r="AT92" s="61" t="s">
        <v>68</v>
      </c>
      <c r="AU92" s="61" t="s">
        <v>69</v>
      </c>
      <c r="AV92" s="61" t="s">
        <v>70</v>
      </c>
      <c r="AW92" s="61" t="s">
        <v>71</v>
      </c>
      <c r="AX92" s="61" t="s">
        <v>72</v>
      </c>
      <c r="AY92" s="61" t="s">
        <v>73</v>
      </c>
      <c r="AZ92" s="61" t="s">
        <v>74</v>
      </c>
      <c r="BA92" s="61" t="s">
        <v>75</v>
      </c>
      <c r="BB92" s="61" t="s">
        <v>76</v>
      </c>
      <c r="BC92" s="61" t="s">
        <v>77</v>
      </c>
      <c r="BD92" s="62" t="s">
        <v>78</v>
      </c>
    </row>
    <row r="93" spans="1:91" s="1" customFormat="1" ht="10.9" customHeight="1">
      <c r="B93" s="33"/>
      <c r="AR93" s="33"/>
      <c r="AS93" s="63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5"/>
    </row>
    <row r="94" spans="1:91" s="5" customFormat="1" ht="32.450000000000003" customHeight="1">
      <c r="B94" s="64"/>
      <c r="C94" s="65" t="s">
        <v>79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22">
        <f>ROUND(SUM(AG95:AG98),2)</f>
        <v>0</v>
      </c>
      <c r="AH94" s="222"/>
      <c r="AI94" s="222"/>
      <c r="AJ94" s="222"/>
      <c r="AK94" s="222"/>
      <c r="AL94" s="222"/>
      <c r="AM94" s="222"/>
      <c r="AN94" s="223">
        <f>SUM(AG94,AT94)</f>
        <v>0</v>
      </c>
      <c r="AO94" s="223"/>
      <c r="AP94" s="223"/>
      <c r="AQ94" s="68" t="s">
        <v>1</v>
      </c>
      <c r="AR94" s="64"/>
      <c r="AS94" s="69">
        <f>ROUND(SUM(AS95:AS98),2)</f>
        <v>0</v>
      </c>
      <c r="AT94" s="70">
        <f>ROUND(SUM(AV94:AW94),2)</f>
        <v>0</v>
      </c>
      <c r="AU94" s="71">
        <f>ROUND(SUM(AU95:AU98),5)</f>
        <v>0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ROUND(SUM(AZ95:AZ98),2)</f>
        <v>0</v>
      </c>
      <c r="BA94" s="70">
        <f>ROUND(SUM(BA95:BA98),2)</f>
        <v>0</v>
      </c>
      <c r="BB94" s="70">
        <f>ROUND(SUM(BB95:BB98),2)</f>
        <v>0</v>
      </c>
      <c r="BC94" s="70">
        <f>ROUND(SUM(BC95:BC98),2)</f>
        <v>0</v>
      </c>
      <c r="BD94" s="72">
        <f>ROUND(SUM(BD95:BD98),2)</f>
        <v>0</v>
      </c>
      <c r="BS94" s="73" t="s">
        <v>80</v>
      </c>
      <c r="BT94" s="73" t="s">
        <v>81</v>
      </c>
      <c r="BU94" s="74" t="s">
        <v>82</v>
      </c>
      <c r="BV94" s="73" t="s">
        <v>83</v>
      </c>
      <c r="BW94" s="73" t="s">
        <v>5</v>
      </c>
      <c r="BX94" s="73" t="s">
        <v>84</v>
      </c>
      <c r="CL94" s="73" t="s">
        <v>1</v>
      </c>
    </row>
    <row r="95" spans="1:91" s="6" customFormat="1" ht="16.5" customHeight="1">
      <c r="A95" s="75" t="s">
        <v>85</v>
      </c>
      <c r="B95" s="76"/>
      <c r="C95" s="77"/>
      <c r="D95" s="219" t="s">
        <v>86</v>
      </c>
      <c r="E95" s="219"/>
      <c r="F95" s="219"/>
      <c r="G95" s="219"/>
      <c r="H95" s="219"/>
      <c r="I95" s="78"/>
      <c r="J95" s="219" t="s">
        <v>87</v>
      </c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20">
        <f>'IO 01 - Oprava vodovodu'!J30</f>
        <v>0</v>
      </c>
      <c r="AH95" s="221"/>
      <c r="AI95" s="221"/>
      <c r="AJ95" s="221"/>
      <c r="AK95" s="221"/>
      <c r="AL95" s="221"/>
      <c r="AM95" s="221"/>
      <c r="AN95" s="220">
        <f>SUM(AG95,AT95)</f>
        <v>0</v>
      </c>
      <c r="AO95" s="221"/>
      <c r="AP95" s="221"/>
      <c r="AQ95" s="79" t="s">
        <v>88</v>
      </c>
      <c r="AR95" s="76"/>
      <c r="AS95" s="80">
        <v>0</v>
      </c>
      <c r="AT95" s="81">
        <f>ROUND(SUM(AV95:AW95),2)</f>
        <v>0</v>
      </c>
      <c r="AU95" s="82">
        <f>'IO 01 - Oprava vodovodu'!P129</f>
        <v>0</v>
      </c>
      <c r="AV95" s="81">
        <f>'IO 01 - Oprava vodovodu'!J33</f>
        <v>0</v>
      </c>
      <c r="AW95" s="81">
        <f>'IO 01 - Oprava vodovodu'!J34</f>
        <v>0</v>
      </c>
      <c r="AX95" s="81">
        <f>'IO 01 - Oprava vodovodu'!J35</f>
        <v>0</v>
      </c>
      <c r="AY95" s="81">
        <f>'IO 01 - Oprava vodovodu'!J36</f>
        <v>0</v>
      </c>
      <c r="AZ95" s="81">
        <f>'IO 01 - Oprava vodovodu'!F33</f>
        <v>0</v>
      </c>
      <c r="BA95" s="81">
        <f>'IO 01 - Oprava vodovodu'!F34</f>
        <v>0</v>
      </c>
      <c r="BB95" s="81">
        <f>'IO 01 - Oprava vodovodu'!F35</f>
        <v>0</v>
      </c>
      <c r="BC95" s="81">
        <f>'IO 01 - Oprava vodovodu'!F36</f>
        <v>0</v>
      </c>
      <c r="BD95" s="83">
        <f>'IO 01 - Oprava vodovodu'!F37</f>
        <v>0</v>
      </c>
      <c r="BT95" s="84" t="s">
        <v>89</v>
      </c>
      <c r="BV95" s="84" t="s">
        <v>83</v>
      </c>
      <c r="BW95" s="84" t="s">
        <v>90</v>
      </c>
      <c r="BX95" s="84" t="s">
        <v>5</v>
      </c>
      <c r="CL95" s="84" t="s">
        <v>1</v>
      </c>
      <c r="CM95" s="84" t="s">
        <v>91</v>
      </c>
    </row>
    <row r="96" spans="1:91" s="6" customFormat="1" ht="16.5" customHeight="1">
      <c r="A96" s="75" t="s">
        <v>85</v>
      </c>
      <c r="B96" s="76"/>
      <c r="C96" s="77"/>
      <c r="D96" s="219" t="s">
        <v>92</v>
      </c>
      <c r="E96" s="219"/>
      <c r="F96" s="219"/>
      <c r="G96" s="219"/>
      <c r="H96" s="219"/>
      <c r="I96" s="78"/>
      <c r="J96" s="219" t="s">
        <v>93</v>
      </c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20">
        <f>'IO 02 - Přepojení vodovodu'!J30</f>
        <v>0</v>
      </c>
      <c r="AH96" s="221"/>
      <c r="AI96" s="221"/>
      <c r="AJ96" s="221"/>
      <c r="AK96" s="221"/>
      <c r="AL96" s="221"/>
      <c r="AM96" s="221"/>
      <c r="AN96" s="220">
        <f>SUM(AG96,AT96)</f>
        <v>0</v>
      </c>
      <c r="AO96" s="221"/>
      <c r="AP96" s="221"/>
      <c r="AQ96" s="79" t="s">
        <v>88</v>
      </c>
      <c r="AR96" s="76"/>
      <c r="AS96" s="80">
        <v>0</v>
      </c>
      <c r="AT96" s="81">
        <f>ROUND(SUM(AV96:AW96),2)</f>
        <v>0</v>
      </c>
      <c r="AU96" s="82">
        <f>'IO 02 - Přepojení vodovodu'!P131</f>
        <v>0</v>
      </c>
      <c r="AV96" s="81">
        <f>'IO 02 - Přepojení vodovodu'!J33</f>
        <v>0</v>
      </c>
      <c r="AW96" s="81">
        <f>'IO 02 - Přepojení vodovodu'!J34</f>
        <v>0</v>
      </c>
      <c r="AX96" s="81">
        <f>'IO 02 - Přepojení vodovodu'!J35</f>
        <v>0</v>
      </c>
      <c r="AY96" s="81">
        <f>'IO 02 - Přepojení vodovodu'!J36</f>
        <v>0</v>
      </c>
      <c r="AZ96" s="81">
        <f>'IO 02 - Přepojení vodovodu'!F33</f>
        <v>0</v>
      </c>
      <c r="BA96" s="81">
        <f>'IO 02 - Přepojení vodovodu'!F34</f>
        <v>0</v>
      </c>
      <c r="BB96" s="81">
        <f>'IO 02 - Přepojení vodovodu'!F35</f>
        <v>0</v>
      </c>
      <c r="BC96" s="81">
        <f>'IO 02 - Přepojení vodovodu'!F36</f>
        <v>0</v>
      </c>
      <c r="BD96" s="83">
        <f>'IO 02 - Přepojení vodovodu'!F37</f>
        <v>0</v>
      </c>
      <c r="BT96" s="84" t="s">
        <v>89</v>
      </c>
      <c r="BV96" s="84" t="s">
        <v>83</v>
      </c>
      <c r="BW96" s="84" t="s">
        <v>94</v>
      </c>
      <c r="BX96" s="84" t="s">
        <v>5</v>
      </c>
      <c r="CL96" s="84" t="s">
        <v>1</v>
      </c>
      <c r="CM96" s="84" t="s">
        <v>91</v>
      </c>
    </row>
    <row r="97" spans="1:91" s="6" customFormat="1" ht="16.5" customHeight="1">
      <c r="A97" s="75" t="s">
        <v>85</v>
      </c>
      <c r="B97" s="76"/>
      <c r="C97" s="77"/>
      <c r="D97" s="219" t="s">
        <v>95</v>
      </c>
      <c r="E97" s="219"/>
      <c r="F97" s="219"/>
      <c r="G97" s="219"/>
      <c r="H97" s="219"/>
      <c r="I97" s="78"/>
      <c r="J97" s="219" t="s">
        <v>96</v>
      </c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20">
        <f>'PS 01 - Úprava elektroins...'!J30</f>
        <v>0</v>
      </c>
      <c r="AH97" s="221"/>
      <c r="AI97" s="221"/>
      <c r="AJ97" s="221"/>
      <c r="AK97" s="221"/>
      <c r="AL97" s="221"/>
      <c r="AM97" s="221"/>
      <c r="AN97" s="220">
        <f>SUM(AG97,AT97)</f>
        <v>0</v>
      </c>
      <c r="AO97" s="221"/>
      <c r="AP97" s="221"/>
      <c r="AQ97" s="79" t="s">
        <v>97</v>
      </c>
      <c r="AR97" s="76"/>
      <c r="AS97" s="80">
        <v>0</v>
      </c>
      <c r="AT97" s="81">
        <f>ROUND(SUM(AV97:AW97),2)</f>
        <v>0</v>
      </c>
      <c r="AU97" s="82">
        <f>'PS 01 - Úprava elektroins...'!P122</f>
        <v>0</v>
      </c>
      <c r="AV97" s="81">
        <f>'PS 01 - Úprava elektroins...'!J33</f>
        <v>0</v>
      </c>
      <c r="AW97" s="81">
        <f>'PS 01 - Úprava elektroins...'!J34</f>
        <v>0</v>
      </c>
      <c r="AX97" s="81">
        <f>'PS 01 - Úprava elektroins...'!J35</f>
        <v>0</v>
      </c>
      <c r="AY97" s="81">
        <f>'PS 01 - Úprava elektroins...'!J36</f>
        <v>0</v>
      </c>
      <c r="AZ97" s="81">
        <f>'PS 01 - Úprava elektroins...'!F33</f>
        <v>0</v>
      </c>
      <c r="BA97" s="81">
        <f>'PS 01 - Úprava elektroins...'!F34</f>
        <v>0</v>
      </c>
      <c r="BB97" s="81">
        <f>'PS 01 - Úprava elektroins...'!F35</f>
        <v>0</v>
      </c>
      <c r="BC97" s="81">
        <f>'PS 01 - Úprava elektroins...'!F36</f>
        <v>0</v>
      </c>
      <c r="BD97" s="83">
        <f>'PS 01 - Úprava elektroins...'!F37</f>
        <v>0</v>
      </c>
      <c r="BT97" s="84" t="s">
        <v>89</v>
      </c>
      <c r="BV97" s="84" t="s">
        <v>83</v>
      </c>
      <c r="BW97" s="84" t="s">
        <v>98</v>
      </c>
      <c r="BX97" s="84" t="s">
        <v>5</v>
      </c>
      <c r="CL97" s="84" t="s">
        <v>1</v>
      </c>
      <c r="CM97" s="84" t="s">
        <v>91</v>
      </c>
    </row>
    <row r="98" spans="1:91" s="6" customFormat="1" ht="16.5" customHeight="1">
      <c r="A98" s="75" t="s">
        <v>85</v>
      </c>
      <c r="B98" s="76"/>
      <c r="C98" s="77"/>
      <c r="D98" s="219" t="s">
        <v>99</v>
      </c>
      <c r="E98" s="219"/>
      <c r="F98" s="219"/>
      <c r="G98" s="219"/>
      <c r="H98" s="219"/>
      <c r="I98" s="78"/>
      <c r="J98" s="219" t="s">
        <v>100</v>
      </c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20">
        <f>'VRN - Vedlejší rozpočtové...'!J30</f>
        <v>0</v>
      </c>
      <c r="AH98" s="221"/>
      <c r="AI98" s="221"/>
      <c r="AJ98" s="221"/>
      <c r="AK98" s="221"/>
      <c r="AL98" s="221"/>
      <c r="AM98" s="221"/>
      <c r="AN98" s="220">
        <f>SUM(AG98,AT98)</f>
        <v>0</v>
      </c>
      <c r="AO98" s="221"/>
      <c r="AP98" s="221"/>
      <c r="AQ98" s="79" t="s">
        <v>101</v>
      </c>
      <c r="AR98" s="76"/>
      <c r="AS98" s="85">
        <v>0</v>
      </c>
      <c r="AT98" s="86">
        <f>ROUND(SUM(AV98:AW98),2)</f>
        <v>0</v>
      </c>
      <c r="AU98" s="87">
        <f>'VRN - Vedlejší rozpočtové...'!P118</f>
        <v>0</v>
      </c>
      <c r="AV98" s="86">
        <f>'VRN - Vedlejší rozpočtové...'!J33</f>
        <v>0</v>
      </c>
      <c r="AW98" s="86">
        <f>'VRN - Vedlejší rozpočtové...'!J34</f>
        <v>0</v>
      </c>
      <c r="AX98" s="86">
        <f>'VRN - Vedlejší rozpočtové...'!J35</f>
        <v>0</v>
      </c>
      <c r="AY98" s="86">
        <f>'VRN - Vedlejší rozpočtové...'!J36</f>
        <v>0</v>
      </c>
      <c r="AZ98" s="86">
        <f>'VRN - Vedlejší rozpočtové...'!F33</f>
        <v>0</v>
      </c>
      <c r="BA98" s="86">
        <f>'VRN - Vedlejší rozpočtové...'!F34</f>
        <v>0</v>
      </c>
      <c r="BB98" s="86">
        <f>'VRN - Vedlejší rozpočtové...'!F35</f>
        <v>0</v>
      </c>
      <c r="BC98" s="86">
        <f>'VRN - Vedlejší rozpočtové...'!F36</f>
        <v>0</v>
      </c>
      <c r="BD98" s="88">
        <f>'VRN - Vedlejší rozpočtové...'!F37</f>
        <v>0</v>
      </c>
      <c r="BT98" s="84" t="s">
        <v>89</v>
      </c>
      <c r="BV98" s="84" t="s">
        <v>83</v>
      </c>
      <c r="BW98" s="84" t="s">
        <v>102</v>
      </c>
      <c r="BX98" s="84" t="s">
        <v>5</v>
      </c>
      <c r="CL98" s="84" t="s">
        <v>1</v>
      </c>
      <c r="CM98" s="84" t="s">
        <v>91</v>
      </c>
    </row>
    <row r="99" spans="1:91" s="1" customFormat="1" ht="30" customHeight="1">
      <c r="B99" s="33"/>
      <c r="AR99" s="33"/>
    </row>
    <row r="100" spans="1:91" s="1" customFormat="1" ht="6.95" customHeight="1"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33"/>
    </row>
  </sheetData>
  <sheetProtection algorithmName="SHA-512" hashValue="laBR7cbxb9hc8WnGYiktFMEMvpFcYSTs3LRogmTfWsMsktQSYVLuRGVX8IgghGgVvw6hr6rTrJWGpC26KM4W8g==" saltValue="a+aGullUg9cZYXacj+13iGV7oQ5mIvQVNv4iltSlcqJFOYx+nPTBJpIWeW1Iab3YYA0O/38KQU9OEybh+M6qdQ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IO 01 - Oprava vodovodu'!C2" display="/" xr:uid="{00000000-0004-0000-0000-000000000000}"/>
    <hyperlink ref="A96" location="'IO 02 - Přepojení vodovodu'!C2" display="/" xr:uid="{00000000-0004-0000-0000-000001000000}"/>
    <hyperlink ref="A97" location="'PS 01 - Úprava elektroins...'!C2" display="/" xr:uid="{00000000-0004-0000-0000-000002000000}"/>
    <hyperlink ref="A98" location="'VRN - Vedlejší rozpočtové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031"/>
  <sheetViews>
    <sheetView showGridLines="0" topLeftCell="A989" workbookViewId="0">
      <selection activeCell="X848" sqref="X848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8" t="s">
        <v>90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91</v>
      </c>
    </row>
    <row r="4" spans="2:46" ht="24.95" customHeight="1">
      <c r="B4" s="21"/>
      <c r="D4" s="22" t="s">
        <v>103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43" t="str">
        <f>'Rekapitulace stavby'!K6</f>
        <v>Oprava vodovodu Mariánské Lázně Hlavní třída – 2. etapa</v>
      </c>
      <c r="F7" s="244"/>
      <c r="G7" s="244"/>
      <c r="H7" s="244"/>
      <c r="L7" s="21"/>
    </row>
    <row r="8" spans="2:46" s="1" customFormat="1" ht="12" customHeight="1">
      <c r="B8" s="33"/>
      <c r="D8" s="28" t="s">
        <v>104</v>
      </c>
      <c r="L8" s="33"/>
    </row>
    <row r="9" spans="2:46" s="1" customFormat="1" ht="16.5" customHeight="1">
      <c r="B9" s="33"/>
      <c r="E9" s="205" t="s">
        <v>105</v>
      </c>
      <c r="F9" s="245"/>
      <c r="G9" s="245"/>
      <c r="H9" s="245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11. 3. 2025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">
        <v>26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29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30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46" t="str">
        <f>'Rekapitulace stavby'!E14</f>
        <v>Vyplň údaj</v>
      </c>
      <c r="F18" s="227"/>
      <c r="G18" s="227"/>
      <c r="H18" s="227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32</v>
      </c>
      <c r="I20" s="28" t="s">
        <v>25</v>
      </c>
      <c r="J20" s="26" t="s">
        <v>33</v>
      </c>
      <c r="L20" s="33"/>
    </row>
    <row r="21" spans="2:12" s="1" customFormat="1" ht="18" customHeight="1">
      <c r="B21" s="33"/>
      <c r="E21" s="26" t="s">
        <v>34</v>
      </c>
      <c r="I21" s="28" t="s">
        <v>28</v>
      </c>
      <c r="J21" s="26" t="s">
        <v>35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37</v>
      </c>
      <c r="I23" s="28" t="s">
        <v>25</v>
      </c>
      <c r="J23" s="26" t="s">
        <v>1</v>
      </c>
      <c r="L23" s="33"/>
    </row>
    <row r="24" spans="2:12" s="1" customFormat="1" ht="18" customHeight="1">
      <c r="B24" s="33"/>
      <c r="E24" s="26" t="s">
        <v>38</v>
      </c>
      <c r="I24" s="28" t="s">
        <v>28</v>
      </c>
      <c r="J24" s="26" t="s">
        <v>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90"/>
      <c r="E27" s="232" t="s">
        <v>1</v>
      </c>
      <c r="F27" s="232"/>
      <c r="G27" s="232"/>
      <c r="H27" s="232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41</v>
      </c>
      <c r="J30" s="67">
        <f>ROUND(J129,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6" t="s">
        <v>45</v>
      </c>
      <c r="E33" s="28" t="s">
        <v>46</v>
      </c>
      <c r="F33" s="92">
        <f>ROUND((SUM(BE129:BE1030)),  2)</f>
        <v>0</v>
      </c>
      <c r="I33" s="93">
        <v>0.21</v>
      </c>
      <c r="J33" s="92">
        <f>ROUND(((SUM(BE129:BE1030))*I33),  2)</f>
        <v>0</v>
      </c>
      <c r="L33" s="33"/>
    </row>
    <row r="34" spans="2:12" s="1" customFormat="1" ht="14.45" customHeight="1">
      <c r="B34" s="33"/>
      <c r="E34" s="28" t="s">
        <v>47</v>
      </c>
      <c r="F34" s="92">
        <f>ROUND((SUM(BF129:BF1030)),  2)</f>
        <v>0</v>
      </c>
      <c r="I34" s="93">
        <v>0.12</v>
      </c>
      <c r="J34" s="92">
        <f>ROUND(((SUM(BF129:BF1030))*I34),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92">
        <f>ROUND((SUM(BG129:BG1030)),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92">
        <f>ROUND((SUM(BH129:BH1030)),  2)</f>
        <v>0</v>
      </c>
      <c r="I36" s="93">
        <v>0.12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92">
        <f>ROUND((SUM(BI129:BI1030)),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51</v>
      </c>
      <c r="E39" s="58"/>
      <c r="F39" s="58"/>
      <c r="G39" s="96" t="s">
        <v>52</v>
      </c>
      <c r="H39" s="97" t="s">
        <v>53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56</v>
      </c>
      <c r="E61" s="35"/>
      <c r="F61" s="100" t="s">
        <v>57</v>
      </c>
      <c r="G61" s="44" t="s">
        <v>56</v>
      </c>
      <c r="H61" s="35"/>
      <c r="I61" s="35"/>
      <c r="J61" s="101" t="s">
        <v>57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56</v>
      </c>
      <c r="E76" s="35"/>
      <c r="F76" s="100" t="s">
        <v>57</v>
      </c>
      <c r="G76" s="44" t="s">
        <v>56</v>
      </c>
      <c r="H76" s="35"/>
      <c r="I76" s="35"/>
      <c r="J76" s="101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106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43" t="str">
        <f>E7</f>
        <v>Oprava vodovodu Mariánské Lázně Hlavní třída – 2. etapa</v>
      </c>
      <c r="F85" s="244"/>
      <c r="G85" s="244"/>
      <c r="H85" s="244"/>
      <c r="L85" s="33"/>
    </row>
    <row r="86" spans="2:47" s="1" customFormat="1" ht="12" customHeight="1">
      <c r="B86" s="33"/>
      <c r="C86" s="28" t="s">
        <v>104</v>
      </c>
      <c r="L86" s="33"/>
    </row>
    <row r="87" spans="2:47" s="1" customFormat="1" ht="16.5" customHeight="1">
      <c r="B87" s="33"/>
      <c r="E87" s="205" t="str">
        <f>E9</f>
        <v>IO 01 - Oprava vodovodu</v>
      </c>
      <c r="F87" s="245"/>
      <c r="G87" s="245"/>
      <c r="H87" s="245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>Mariánské Lázně</v>
      </c>
      <c r="I89" s="28" t="s">
        <v>22</v>
      </c>
      <c r="J89" s="53" t="str">
        <f>IF(J12="","",J12)</f>
        <v>11. 3. 2025</v>
      </c>
      <c r="L89" s="33"/>
    </row>
    <row r="90" spans="2:47" s="1" customFormat="1" ht="6.95" customHeight="1">
      <c r="B90" s="33"/>
      <c r="L90" s="33"/>
    </row>
    <row r="91" spans="2:47" s="1" customFormat="1" ht="25.7" customHeight="1">
      <c r="B91" s="33"/>
      <c r="C91" s="28" t="s">
        <v>24</v>
      </c>
      <c r="F91" s="26" t="str">
        <f>E15</f>
        <v>CHEVAK Cheb a.s., Tršnická 4/11, 305 02 Cheb</v>
      </c>
      <c r="I91" s="28" t="s">
        <v>32</v>
      </c>
      <c r="J91" s="31" t="str">
        <f>E21</f>
        <v>Aquaprocon s.r.o., Divize Praha</v>
      </c>
      <c r="L91" s="33"/>
    </row>
    <row r="92" spans="2:47" s="1" customFormat="1" ht="15.2" customHeight="1">
      <c r="B92" s="33"/>
      <c r="C92" s="28" t="s">
        <v>30</v>
      </c>
      <c r="F92" s="26" t="str">
        <f>IF(E18="","",E18)</f>
        <v>Vyplň údaj</v>
      </c>
      <c r="I92" s="28" t="s">
        <v>37</v>
      </c>
      <c r="J92" s="31" t="str">
        <f>E24</f>
        <v>Jaroslav Pelnář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107</v>
      </c>
      <c r="D94" s="94"/>
      <c r="E94" s="94"/>
      <c r="F94" s="94"/>
      <c r="G94" s="94"/>
      <c r="H94" s="94"/>
      <c r="I94" s="94"/>
      <c r="J94" s="103" t="s">
        <v>108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109</v>
      </c>
      <c r="J96" s="67">
        <f>J129</f>
        <v>0</v>
      </c>
      <c r="L96" s="33"/>
      <c r="AU96" s="18" t="s">
        <v>110</v>
      </c>
    </row>
    <row r="97" spans="2:12" s="8" customFormat="1" ht="24.95" customHeight="1">
      <c r="B97" s="105"/>
      <c r="D97" s="106" t="s">
        <v>111</v>
      </c>
      <c r="E97" s="107"/>
      <c r="F97" s="107"/>
      <c r="G97" s="107"/>
      <c r="H97" s="107"/>
      <c r="I97" s="107"/>
      <c r="J97" s="108">
        <f>J130</f>
        <v>0</v>
      </c>
      <c r="L97" s="105"/>
    </row>
    <row r="98" spans="2:12" s="9" customFormat="1" ht="19.899999999999999" customHeight="1">
      <c r="B98" s="109"/>
      <c r="D98" s="110" t="s">
        <v>112</v>
      </c>
      <c r="E98" s="111"/>
      <c r="F98" s="111"/>
      <c r="G98" s="111"/>
      <c r="H98" s="111"/>
      <c r="I98" s="111"/>
      <c r="J98" s="112">
        <f>J131</f>
        <v>0</v>
      </c>
      <c r="L98" s="109"/>
    </row>
    <row r="99" spans="2:12" s="9" customFormat="1" ht="14.85" customHeight="1">
      <c r="B99" s="109"/>
      <c r="D99" s="110" t="s">
        <v>113</v>
      </c>
      <c r="E99" s="111"/>
      <c r="F99" s="111"/>
      <c r="G99" s="111"/>
      <c r="H99" s="111"/>
      <c r="I99" s="111"/>
      <c r="J99" s="112">
        <f>J313</f>
        <v>0</v>
      </c>
      <c r="L99" s="109"/>
    </row>
    <row r="100" spans="2:12" s="9" customFormat="1" ht="19.899999999999999" customHeight="1">
      <c r="B100" s="109"/>
      <c r="D100" s="110" t="s">
        <v>114</v>
      </c>
      <c r="E100" s="111"/>
      <c r="F100" s="111"/>
      <c r="G100" s="111"/>
      <c r="H100" s="111"/>
      <c r="I100" s="111"/>
      <c r="J100" s="112">
        <f>J348</f>
        <v>0</v>
      </c>
      <c r="L100" s="109"/>
    </row>
    <row r="101" spans="2:12" s="9" customFormat="1" ht="19.899999999999999" customHeight="1">
      <c r="B101" s="109"/>
      <c r="D101" s="110" t="s">
        <v>115</v>
      </c>
      <c r="E101" s="111"/>
      <c r="F101" s="111"/>
      <c r="G101" s="111"/>
      <c r="H101" s="111"/>
      <c r="I101" s="111"/>
      <c r="J101" s="112">
        <f>J392</f>
        <v>0</v>
      </c>
      <c r="L101" s="109"/>
    </row>
    <row r="102" spans="2:12" s="9" customFormat="1" ht="19.899999999999999" customHeight="1">
      <c r="B102" s="109"/>
      <c r="D102" s="110" t="s">
        <v>116</v>
      </c>
      <c r="E102" s="111"/>
      <c r="F102" s="111"/>
      <c r="G102" s="111"/>
      <c r="H102" s="111"/>
      <c r="I102" s="111"/>
      <c r="J102" s="112">
        <f>J414</f>
        <v>0</v>
      </c>
      <c r="L102" s="109"/>
    </row>
    <row r="103" spans="2:12" s="9" customFormat="1" ht="19.899999999999999" customHeight="1">
      <c r="B103" s="109"/>
      <c r="D103" s="110" t="s">
        <v>117</v>
      </c>
      <c r="E103" s="111"/>
      <c r="F103" s="111"/>
      <c r="G103" s="111"/>
      <c r="H103" s="111"/>
      <c r="I103" s="111"/>
      <c r="J103" s="112">
        <f>J938</f>
        <v>0</v>
      </c>
      <c r="L103" s="109"/>
    </row>
    <row r="104" spans="2:12" s="9" customFormat="1" ht="14.85" customHeight="1">
      <c r="B104" s="109"/>
      <c r="D104" s="110" t="s">
        <v>118</v>
      </c>
      <c r="E104" s="111"/>
      <c r="F104" s="111"/>
      <c r="G104" s="111"/>
      <c r="H104" s="111"/>
      <c r="I104" s="111"/>
      <c r="J104" s="112">
        <f>J959</f>
        <v>0</v>
      </c>
      <c r="L104" s="109"/>
    </row>
    <row r="105" spans="2:12" s="9" customFormat="1" ht="21.75" customHeight="1">
      <c r="B105" s="109"/>
      <c r="D105" s="110" t="s">
        <v>119</v>
      </c>
      <c r="E105" s="111"/>
      <c r="F105" s="111"/>
      <c r="G105" s="111"/>
      <c r="H105" s="111"/>
      <c r="I105" s="111"/>
      <c r="J105" s="112">
        <f>J970</f>
        <v>0</v>
      </c>
      <c r="L105" s="109"/>
    </row>
    <row r="106" spans="2:12" s="9" customFormat="1" ht="19.899999999999999" customHeight="1">
      <c r="B106" s="109"/>
      <c r="D106" s="110" t="s">
        <v>120</v>
      </c>
      <c r="E106" s="111"/>
      <c r="F106" s="111"/>
      <c r="G106" s="111"/>
      <c r="H106" s="111"/>
      <c r="I106" s="111"/>
      <c r="J106" s="112">
        <f>J989</f>
        <v>0</v>
      </c>
      <c r="L106" s="109"/>
    </row>
    <row r="107" spans="2:12" s="8" customFormat="1" ht="24.95" customHeight="1">
      <c r="B107" s="105"/>
      <c r="D107" s="106" t="s">
        <v>121</v>
      </c>
      <c r="E107" s="107"/>
      <c r="F107" s="107"/>
      <c r="G107" s="107"/>
      <c r="H107" s="107"/>
      <c r="I107" s="107"/>
      <c r="J107" s="108">
        <f>J991</f>
        <v>0</v>
      </c>
      <c r="L107" s="105"/>
    </row>
    <row r="108" spans="2:12" s="9" customFormat="1" ht="19.899999999999999" customHeight="1">
      <c r="B108" s="109"/>
      <c r="D108" s="110" t="s">
        <v>122</v>
      </c>
      <c r="E108" s="111"/>
      <c r="F108" s="111"/>
      <c r="G108" s="111"/>
      <c r="H108" s="111"/>
      <c r="I108" s="111"/>
      <c r="J108" s="112">
        <f>J992</f>
        <v>0</v>
      </c>
      <c r="L108" s="109"/>
    </row>
    <row r="109" spans="2:12" s="9" customFormat="1" ht="19.899999999999999" customHeight="1">
      <c r="B109" s="109"/>
      <c r="D109" s="110" t="s">
        <v>123</v>
      </c>
      <c r="E109" s="111"/>
      <c r="F109" s="111"/>
      <c r="G109" s="111"/>
      <c r="H109" s="111"/>
      <c r="I109" s="111"/>
      <c r="J109" s="112">
        <f>J1015</f>
        <v>0</v>
      </c>
      <c r="L109" s="109"/>
    </row>
    <row r="110" spans="2:12" s="1" customFormat="1" ht="21.75" customHeight="1">
      <c r="B110" s="33"/>
      <c r="L110" s="33"/>
    </row>
    <row r="111" spans="2:12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3"/>
    </row>
    <row r="115" spans="2:20" s="1" customFormat="1" ht="6.95" customHeight="1"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33"/>
    </row>
    <row r="116" spans="2:20" s="1" customFormat="1" ht="24.95" customHeight="1">
      <c r="B116" s="33"/>
      <c r="C116" s="22" t="s">
        <v>124</v>
      </c>
      <c r="L116" s="33"/>
    </row>
    <row r="117" spans="2:20" s="1" customFormat="1" ht="6.95" customHeight="1">
      <c r="B117" s="33"/>
      <c r="L117" s="33"/>
    </row>
    <row r="118" spans="2:20" s="1" customFormat="1" ht="12" customHeight="1">
      <c r="B118" s="33"/>
      <c r="C118" s="28" t="s">
        <v>16</v>
      </c>
      <c r="L118" s="33"/>
    </row>
    <row r="119" spans="2:20" s="1" customFormat="1" ht="16.5" customHeight="1">
      <c r="B119" s="33"/>
      <c r="E119" s="243" t="str">
        <f>E7</f>
        <v>Oprava vodovodu Mariánské Lázně Hlavní třída – 2. etapa</v>
      </c>
      <c r="F119" s="244"/>
      <c r="G119" s="244"/>
      <c r="H119" s="244"/>
      <c r="L119" s="33"/>
    </row>
    <row r="120" spans="2:20" s="1" customFormat="1" ht="12" customHeight="1">
      <c r="B120" s="33"/>
      <c r="C120" s="28" t="s">
        <v>104</v>
      </c>
      <c r="L120" s="33"/>
    </row>
    <row r="121" spans="2:20" s="1" customFormat="1" ht="16.5" customHeight="1">
      <c r="B121" s="33"/>
      <c r="E121" s="205" t="str">
        <f>E9</f>
        <v>IO 01 - Oprava vodovodu</v>
      </c>
      <c r="F121" s="245"/>
      <c r="G121" s="245"/>
      <c r="H121" s="245"/>
      <c r="L121" s="33"/>
    </row>
    <row r="122" spans="2:20" s="1" customFormat="1" ht="6.95" customHeight="1">
      <c r="B122" s="33"/>
      <c r="L122" s="33"/>
    </row>
    <row r="123" spans="2:20" s="1" customFormat="1" ht="12" customHeight="1">
      <c r="B123" s="33"/>
      <c r="C123" s="28" t="s">
        <v>20</v>
      </c>
      <c r="F123" s="26" t="str">
        <f>F12</f>
        <v>Mariánské Lázně</v>
      </c>
      <c r="I123" s="28" t="s">
        <v>22</v>
      </c>
      <c r="J123" s="53" t="str">
        <f>IF(J12="","",J12)</f>
        <v>11. 3. 2025</v>
      </c>
      <c r="L123" s="33"/>
    </row>
    <row r="124" spans="2:20" s="1" customFormat="1" ht="6.95" customHeight="1">
      <c r="B124" s="33"/>
      <c r="L124" s="33"/>
    </row>
    <row r="125" spans="2:20" s="1" customFormat="1" ht="25.7" customHeight="1">
      <c r="B125" s="33"/>
      <c r="C125" s="28" t="s">
        <v>24</v>
      </c>
      <c r="F125" s="26" t="str">
        <f>E15</f>
        <v>CHEVAK Cheb a.s., Tršnická 4/11, 305 02 Cheb</v>
      </c>
      <c r="I125" s="28" t="s">
        <v>32</v>
      </c>
      <c r="J125" s="31" t="str">
        <f>E21</f>
        <v>Aquaprocon s.r.o., Divize Praha</v>
      </c>
      <c r="L125" s="33"/>
    </row>
    <row r="126" spans="2:20" s="1" customFormat="1" ht="15.2" customHeight="1">
      <c r="B126" s="33"/>
      <c r="C126" s="28" t="s">
        <v>30</v>
      </c>
      <c r="F126" s="26" t="str">
        <f>IF(E18="","",E18)</f>
        <v>Vyplň údaj</v>
      </c>
      <c r="I126" s="28" t="s">
        <v>37</v>
      </c>
      <c r="J126" s="31" t="str">
        <f>E24</f>
        <v>Jaroslav Pelnář</v>
      </c>
      <c r="L126" s="33"/>
    </row>
    <row r="127" spans="2:20" s="1" customFormat="1" ht="10.35" customHeight="1">
      <c r="B127" s="33"/>
      <c r="L127" s="33"/>
    </row>
    <row r="128" spans="2:20" s="10" customFormat="1" ht="29.25" customHeight="1">
      <c r="B128" s="113"/>
      <c r="C128" s="114" t="s">
        <v>125</v>
      </c>
      <c r="D128" s="115" t="s">
        <v>66</v>
      </c>
      <c r="E128" s="115" t="s">
        <v>62</v>
      </c>
      <c r="F128" s="115" t="s">
        <v>63</v>
      </c>
      <c r="G128" s="115" t="s">
        <v>126</v>
      </c>
      <c r="H128" s="115" t="s">
        <v>127</v>
      </c>
      <c r="I128" s="115" t="s">
        <v>128</v>
      </c>
      <c r="J128" s="115" t="s">
        <v>108</v>
      </c>
      <c r="K128" s="116" t="s">
        <v>129</v>
      </c>
      <c r="L128" s="113"/>
      <c r="M128" s="60" t="s">
        <v>1</v>
      </c>
      <c r="N128" s="61" t="s">
        <v>45</v>
      </c>
      <c r="O128" s="61" t="s">
        <v>130</v>
      </c>
      <c r="P128" s="61" t="s">
        <v>131</v>
      </c>
      <c r="Q128" s="61" t="s">
        <v>132</v>
      </c>
      <c r="R128" s="61" t="s">
        <v>133</v>
      </c>
      <c r="S128" s="61" t="s">
        <v>134</v>
      </c>
      <c r="T128" s="62" t="s">
        <v>135</v>
      </c>
    </row>
    <row r="129" spans="2:65" s="1" customFormat="1" ht="22.9" customHeight="1">
      <c r="B129" s="33"/>
      <c r="C129" s="65" t="s">
        <v>136</v>
      </c>
      <c r="J129" s="117">
        <f>BK129</f>
        <v>0</v>
      </c>
      <c r="L129" s="33"/>
      <c r="M129" s="63"/>
      <c r="N129" s="54"/>
      <c r="O129" s="54"/>
      <c r="P129" s="118">
        <f>P130+P991</f>
        <v>0</v>
      </c>
      <c r="Q129" s="54"/>
      <c r="R129" s="118">
        <f>R130+R991</f>
        <v>506.57862434000003</v>
      </c>
      <c r="S129" s="54"/>
      <c r="T129" s="119">
        <f>T130+T991</f>
        <v>10.516949999999998</v>
      </c>
      <c r="AT129" s="18" t="s">
        <v>80</v>
      </c>
      <c r="AU129" s="18" t="s">
        <v>110</v>
      </c>
      <c r="BK129" s="120">
        <f>BK130+BK991</f>
        <v>0</v>
      </c>
    </row>
    <row r="130" spans="2:65" s="11" customFormat="1" ht="25.9" customHeight="1">
      <c r="B130" s="121"/>
      <c r="D130" s="122" t="s">
        <v>80</v>
      </c>
      <c r="E130" s="123" t="s">
        <v>137</v>
      </c>
      <c r="F130" s="123" t="s">
        <v>138</v>
      </c>
      <c r="I130" s="124"/>
      <c r="J130" s="125">
        <f>BK130</f>
        <v>0</v>
      </c>
      <c r="L130" s="121"/>
      <c r="M130" s="126"/>
      <c r="P130" s="127">
        <f>P131+P348+P392+P414+P938+P989</f>
        <v>0</v>
      </c>
      <c r="R130" s="127">
        <f>R131+R348+R392+R414+R938+R989</f>
        <v>506.49380240000005</v>
      </c>
      <c r="T130" s="128">
        <f>T131+T348+T392+T414+T938+T989</f>
        <v>10.516949999999998</v>
      </c>
      <c r="AR130" s="122" t="s">
        <v>89</v>
      </c>
      <c r="AT130" s="129" t="s">
        <v>80</v>
      </c>
      <c r="AU130" s="129" t="s">
        <v>81</v>
      </c>
      <c r="AY130" s="122" t="s">
        <v>139</v>
      </c>
      <c r="BK130" s="130">
        <f>BK131+BK348+BK392+BK414+BK938+BK989</f>
        <v>0</v>
      </c>
    </row>
    <row r="131" spans="2:65" s="11" customFormat="1" ht="22.9" customHeight="1">
      <c r="B131" s="121"/>
      <c r="D131" s="122" t="s">
        <v>80</v>
      </c>
      <c r="E131" s="131" t="s">
        <v>89</v>
      </c>
      <c r="F131" s="131" t="s">
        <v>140</v>
      </c>
      <c r="I131" s="124"/>
      <c r="J131" s="132">
        <f>BK131</f>
        <v>0</v>
      </c>
      <c r="L131" s="121"/>
      <c r="M131" s="126"/>
      <c r="P131" s="127">
        <f>P132+SUM(P133:P313)</f>
        <v>0</v>
      </c>
      <c r="R131" s="127">
        <f>R132+SUM(R133:R313)</f>
        <v>359.71805955000002</v>
      </c>
      <c r="T131" s="128">
        <f>T132+SUM(T133:T313)</f>
        <v>9.0736999999999988</v>
      </c>
      <c r="AR131" s="122" t="s">
        <v>89</v>
      </c>
      <c r="AT131" s="129" t="s">
        <v>80</v>
      </c>
      <c r="AU131" s="129" t="s">
        <v>89</v>
      </c>
      <c r="AY131" s="122" t="s">
        <v>139</v>
      </c>
      <c r="BK131" s="130">
        <f>BK132+SUM(BK133:BK313)</f>
        <v>0</v>
      </c>
    </row>
    <row r="132" spans="2:65" s="1" customFormat="1" ht="24.2" customHeight="1">
      <c r="B132" s="33"/>
      <c r="C132" s="133" t="s">
        <v>89</v>
      </c>
      <c r="D132" s="133" t="s">
        <v>141</v>
      </c>
      <c r="E132" s="134" t="s">
        <v>142</v>
      </c>
      <c r="F132" s="135" t="s">
        <v>143</v>
      </c>
      <c r="G132" s="136" t="s">
        <v>144</v>
      </c>
      <c r="H132" s="137">
        <v>360</v>
      </c>
      <c r="I132" s="138"/>
      <c r="J132" s="139">
        <f>ROUND(I132*H132,2)</f>
        <v>0</v>
      </c>
      <c r="K132" s="135" t="s">
        <v>145</v>
      </c>
      <c r="L132" s="33"/>
      <c r="M132" s="140" t="s">
        <v>1</v>
      </c>
      <c r="N132" s="141" t="s">
        <v>46</v>
      </c>
      <c r="P132" s="142">
        <f>O132*H132</f>
        <v>0</v>
      </c>
      <c r="Q132" s="142">
        <v>3.0000000000000001E-5</v>
      </c>
      <c r="R132" s="142">
        <f>Q132*H132</f>
        <v>1.0800000000000001E-2</v>
      </c>
      <c r="S132" s="142">
        <v>0</v>
      </c>
      <c r="T132" s="143">
        <f>S132*H132</f>
        <v>0</v>
      </c>
      <c r="AR132" s="144" t="s">
        <v>146</v>
      </c>
      <c r="AT132" s="144" t="s">
        <v>141</v>
      </c>
      <c r="AU132" s="144" t="s">
        <v>91</v>
      </c>
      <c r="AY132" s="18" t="s">
        <v>139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8" t="s">
        <v>89</v>
      </c>
      <c r="BK132" s="145">
        <f>ROUND(I132*H132,2)</f>
        <v>0</v>
      </c>
      <c r="BL132" s="18" t="s">
        <v>146</v>
      </c>
      <c r="BM132" s="144" t="s">
        <v>147</v>
      </c>
    </row>
    <row r="133" spans="2:65" s="12" customFormat="1" ht="22.5">
      <c r="B133" s="146"/>
      <c r="D133" s="147" t="s">
        <v>148</v>
      </c>
      <c r="E133" s="148" t="s">
        <v>1</v>
      </c>
      <c r="F133" s="149" t="s">
        <v>149</v>
      </c>
      <c r="H133" s="148" t="s">
        <v>1</v>
      </c>
      <c r="I133" s="150"/>
      <c r="L133" s="146"/>
      <c r="M133" s="151"/>
      <c r="T133" s="152"/>
      <c r="AT133" s="148" t="s">
        <v>148</v>
      </c>
      <c r="AU133" s="148" t="s">
        <v>91</v>
      </c>
      <c r="AV133" s="12" t="s">
        <v>89</v>
      </c>
      <c r="AW133" s="12" t="s">
        <v>36</v>
      </c>
      <c r="AX133" s="12" t="s">
        <v>81</v>
      </c>
      <c r="AY133" s="148" t="s">
        <v>139</v>
      </c>
    </row>
    <row r="134" spans="2:65" s="13" customFormat="1" ht="11.25">
      <c r="B134" s="153"/>
      <c r="D134" s="147" t="s">
        <v>148</v>
      </c>
      <c r="E134" s="154" t="s">
        <v>1</v>
      </c>
      <c r="F134" s="155" t="s">
        <v>150</v>
      </c>
      <c r="H134" s="156">
        <v>360</v>
      </c>
      <c r="I134" s="157"/>
      <c r="L134" s="153"/>
      <c r="M134" s="158"/>
      <c r="T134" s="159"/>
      <c r="AT134" s="154" t="s">
        <v>148</v>
      </c>
      <c r="AU134" s="154" t="s">
        <v>91</v>
      </c>
      <c r="AV134" s="13" t="s">
        <v>91</v>
      </c>
      <c r="AW134" s="13" t="s">
        <v>36</v>
      </c>
      <c r="AX134" s="13" t="s">
        <v>81</v>
      </c>
      <c r="AY134" s="154" t="s">
        <v>139</v>
      </c>
    </row>
    <row r="135" spans="2:65" s="14" customFormat="1" ht="11.25">
      <c r="B135" s="160"/>
      <c r="D135" s="147" t="s">
        <v>148</v>
      </c>
      <c r="E135" s="161" t="s">
        <v>1</v>
      </c>
      <c r="F135" s="162" t="s">
        <v>151</v>
      </c>
      <c r="H135" s="163">
        <v>360</v>
      </c>
      <c r="I135" s="164"/>
      <c r="L135" s="160"/>
      <c r="M135" s="165"/>
      <c r="T135" s="166"/>
      <c r="AT135" s="161" t="s">
        <v>148</v>
      </c>
      <c r="AU135" s="161" t="s">
        <v>91</v>
      </c>
      <c r="AV135" s="14" t="s">
        <v>146</v>
      </c>
      <c r="AW135" s="14" t="s">
        <v>36</v>
      </c>
      <c r="AX135" s="14" t="s">
        <v>89</v>
      </c>
      <c r="AY135" s="161" t="s">
        <v>139</v>
      </c>
    </row>
    <row r="136" spans="2:65" s="1" customFormat="1" ht="37.9" customHeight="1">
      <c r="B136" s="33"/>
      <c r="C136" s="133" t="s">
        <v>91</v>
      </c>
      <c r="D136" s="133" t="s">
        <v>141</v>
      </c>
      <c r="E136" s="134" t="s">
        <v>152</v>
      </c>
      <c r="F136" s="135" t="s">
        <v>153</v>
      </c>
      <c r="G136" s="136" t="s">
        <v>154</v>
      </c>
      <c r="H136" s="137">
        <v>90</v>
      </c>
      <c r="I136" s="138"/>
      <c r="J136" s="139">
        <f>ROUND(I136*H136,2)</f>
        <v>0</v>
      </c>
      <c r="K136" s="135" t="s">
        <v>145</v>
      </c>
      <c r="L136" s="33"/>
      <c r="M136" s="140" t="s">
        <v>1</v>
      </c>
      <c r="N136" s="141" t="s">
        <v>46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146</v>
      </c>
      <c r="AT136" s="144" t="s">
        <v>141</v>
      </c>
      <c r="AU136" s="144" t="s">
        <v>91</v>
      </c>
      <c r="AY136" s="18" t="s">
        <v>139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8" t="s">
        <v>89</v>
      </c>
      <c r="BK136" s="145">
        <f>ROUND(I136*H136,2)</f>
        <v>0</v>
      </c>
      <c r="BL136" s="18" t="s">
        <v>146</v>
      </c>
      <c r="BM136" s="144" t="s">
        <v>155</v>
      </c>
    </row>
    <row r="137" spans="2:65" s="12" customFormat="1" ht="22.5">
      <c r="B137" s="146"/>
      <c r="D137" s="147" t="s">
        <v>148</v>
      </c>
      <c r="E137" s="148" t="s">
        <v>1</v>
      </c>
      <c r="F137" s="149" t="s">
        <v>149</v>
      </c>
      <c r="H137" s="148" t="s">
        <v>1</v>
      </c>
      <c r="I137" s="150"/>
      <c r="L137" s="146"/>
      <c r="M137" s="151"/>
      <c r="T137" s="152"/>
      <c r="AT137" s="148" t="s">
        <v>148</v>
      </c>
      <c r="AU137" s="148" t="s">
        <v>91</v>
      </c>
      <c r="AV137" s="12" t="s">
        <v>89</v>
      </c>
      <c r="AW137" s="12" t="s">
        <v>36</v>
      </c>
      <c r="AX137" s="12" t="s">
        <v>81</v>
      </c>
      <c r="AY137" s="148" t="s">
        <v>139</v>
      </c>
    </row>
    <row r="138" spans="2:65" s="13" customFormat="1" ht="11.25">
      <c r="B138" s="153"/>
      <c r="D138" s="147" t="s">
        <v>148</v>
      </c>
      <c r="E138" s="154" t="s">
        <v>1</v>
      </c>
      <c r="F138" s="155" t="s">
        <v>156</v>
      </c>
      <c r="H138" s="156">
        <v>90</v>
      </c>
      <c r="I138" s="157"/>
      <c r="L138" s="153"/>
      <c r="M138" s="158"/>
      <c r="T138" s="159"/>
      <c r="AT138" s="154" t="s">
        <v>148</v>
      </c>
      <c r="AU138" s="154" t="s">
        <v>91</v>
      </c>
      <c r="AV138" s="13" t="s">
        <v>91</v>
      </c>
      <c r="AW138" s="13" t="s">
        <v>36</v>
      </c>
      <c r="AX138" s="13" t="s">
        <v>81</v>
      </c>
      <c r="AY138" s="154" t="s">
        <v>139</v>
      </c>
    </row>
    <row r="139" spans="2:65" s="14" customFormat="1" ht="11.25">
      <c r="B139" s="160"/>
      <c r="D139" s="147" t="s">
        <v>148</v>
      </c>
      <c r="E139" s="161" t="s">
        <v>1</v>
      </c>
      <c r="F139" s="162" t="s">
        <v>151</v>
      </c>
      <c r="H139" s="163">
        <v>90</v>
      </c>
      <c r="I139" s="164"/>
      <c r="L139" s="160"/>
      <c r="M139" s="165"/>
      <c r="T139" s="166"/>
      <c r="AT139" s="161" t="s">
        <v>148</v>
      </c>
      <c r="AU139" s="161" t="s">
        <v>91</v>
      </c>
      <c r="AV139" s="14" t="s">
        <v>146</v>
      </c>
      <c r="AW139" s="14" t="s">
        <v>36</v>
      </c>
      <c r="AX139" s="14" t="s">
        <v>89</v>
      </c>
      <c r="AY139" s="161" t="s">
        <v>139</v>
      </c>
    </row>
    <row r="140" spans="2:65" s="1" customFormat="1" ht="24.2" customHeight="1">
      <c r="B140" s="33"/>
      <c r="C140" s="133" t="s">
        <v>157</v>
      </c>
      <c r="D140" s="133" t="s">
        <v>141</v>
      </c>
      <c r="E140" s="134" t="s">
        <v>158</v>
      </c>
      <c r="F140" s="135" t="s">
        <v>159</v>
      </c>
      <c r="G140" s="136" t="s">
        <v>160</v>
      </c>
      <c r="H140" s="137">
        <v>4.7</v>
      </c>
      <c r="I140" s="138"/>
      <c r="J140" s="139">
        <f>ROUND(I140*H140,2)</f>
        <v>0</v>
      </c>
      <c r="K140" s="135" t="s">
        <v>145</v>
      </c>
      <c r="L140" s="33"/>
      <c r="M140" s="140" t="s">
        <v>1</v>
      </c>
      <c r="N140" s="141" t="s">
        <v>46</v>
      </c>
      <c r="P140" s="142">
        <f>O140*H140</f>
        <v>0</v>
      </c>
      <c r="Q140" s="142">
        <v>8.6800000000000002E-3</v>
      </c>
      <c r="R140" s="142">
        <f>Q140*H140</f>
        <v>4.0796000000000006E-2</v>
      </c>
      <c r="S140" s="142">
        <v>0</v>
      </c>
      <c r="T140" s="143">
        <f>S140*H140</f>
        <v>0</v>
      </c>
      <c r="AR140" s="144" t="s">
        <v>146</v>
      </c>
      <c r="AT140" s="144" t="s">
        <v>141</v>
      </c>
      <c r="AU140" s="144" t="s">
        <v>91</v>
      </c>
      <c r="AY140" s="18" t="s">
        <v>139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8" t="s">
        <v>89</v>
      </c>
      <c r="BK140" s="145">
        <f>ROUND(I140*H140,2)</f>
        <v>0</v>
      </c>
      <c r="BL140" s="18" t="s">
        <v>146</v>
      </c>
      <c r="BM140" s="144" t="s">
        <v>161</v>
      </c>
    </row>
    <row r="141" spans="2:65" s="12" customFormat="1" ht="11.25">
      <c r="B141" s="146"/>
      <c r="D141" s="147" t="s">
        <v>148</v>
      </c>
      <c r="E141" s="148" t="s">
        <v>1</v>
      </c>
      <c r="F141" s="149" t="s">
        <v>162</v>
      </c>
      <c r="H141" s="148" t="s">
        <v>1</v>
      </c>
      <c r="I141" s="150"/>
      <c r="L141" s="146"/>
      <c r="M141" s="151"/>
      <c r="T141" s="152"/>
      <c r="AT141" s="148" t="s">
        <v>148</v>
      </c>
      <c r="AU141" s="148" t="s">
        <v>91</v>
      </c>
      <c r="AV141" s="12" t="s">
        <v>89</v>
      </c>
      <c r="AW141" s="12" t="s">
        <v>36</v>
      </c>
      <c r="AX141" s="12" t="s">
        <v>81</v>
      </c>
      <c r="AY141" s="148" t="s">
        <v>139</v>
      </c>
    </row>
    <row r="142" spans="2:65" s="13" customFormat="1" ht="11.25">
      <c r="B142" s="153"/>
      <c r="D142" s="147" t="s">
        <v>148</v>
      </c>
      <c r="E142" s="154" t="s">
        <v>1</v>
      </c>
      <c r="F142" s="155" t="s">
        <v>163</v>
      </c>
      <c r="H142" s="156">
        <v>1.2</v>
      </c>
      <c r="I142" s="157"/>
      <c r="L142" s="153"/>
      <c r="M142" s="158"/>
      <c r="T142" s="159"/>
      <c r="AT142" s="154" t="s">
        <v>148</v>
      </c>
      <c r="AU142" s="154" t="s">
        <v>91</v>
      </c>
      <c r="AV142" s="13" t="s">
        <v>91</v>
      </c>
      <c r="AW142" s="13" t="s">
        <v>36</v>
      </c>
      <c r="AX142" s="13" t="s">
        <v>81</v>
      </c>
      <c r="AY142" s="154" t="s">
        <v>139</v>
      </c>
    </row>
    <row r="143" spans="2:65" s="13" customFormat="1" ht="11.25">
      <c r="B143" s="153"/>
      <c r="D143" s="147" t="s">
        <v>148</v>
      </c>
      <c r="E143" s="154" t="s">
        <v>1</v>
      </c>
      <c r="F143" s="155" t="s">
        <v>164</v>
      </c>
      <c r="H143" s="156">
        <v>2.4</v>
      </c>
      <c r="I143" s="157"/>
      <c r="L143" s="153"/>
      <c r="M143" s="158"/>
      <c r="T143" s="159"/>
      <c r="AT143" s="154" t="s">
        <v>148</v>
      </c>
      <c r="AU143" s="154" t="s">
        <v>91</v>
      </c>
      <c r="AV143" s="13" t="s">
        <v>91</v>
      </c>
      <c r="AW143" s="13" t="s">
        <v>36</v>
      </c>
      <c r="AX143" s="13" t="s">
        <v>81</v>
      </c>
      <c r="AY143" s="154" t="s">
        <v>139</v>
      </c>
    </row>
    <row r="144" spans="2:65" s="12" customFormat="1" ht="11.25">
      <c r="B144" s="146"/>
      <c r="D144" s="147" t="s">
        <v>148</v>
      </c>
      <c r="E144" s="148" t="s">
        <v>1</v>
      </c>
      <c r="F144" s="149" t="s">
        <v>165</v>
      </c>
      <c r="H144" s="148" t="s">
        <v>1</v>
      </c>
      <c r="I144" s="150"/>
      <c r="L144" s="146"/>
      <c r="M144" s="151"/>
      <c r="T144" s="152"/>
      <c r="AT144" s="148" t="s">
        <v>148</v>
      </c>
      <c r="AU144" s="148" t="s">
        <v>91</v>
      </c>
      <c r="AV144" s="12" t="s">
        <v>89</v>
      </c>
      <c r="AW144" s="12" t="s">
        <v>36</v>
      </c>
      <c r="AX144" s="12" t="s">
        <v>81</v>
      </c>
      <c r="AY144" s="148" t="s">
        <v>139</v>
      </c>
    </row>
    <row r="145" spans="2:65" s="13" customFormat="1" ht="11.25">
      <c r="B145" s="153"/>
      <c r="D145" s="147" t="s">
        <v>148</v>
      </c>
      <c r="E145" s="154" t="s">
        <v>1</v>
      </c>
      <c r="F145" s="155" t="s">
        <v>166</v>
      </c>
      <c r="H145" s="156">
        <v>1.1000000000000001</v>
      </c>
      <c r="I145" s="157"/>
      <c r="L145" s="153"/>
      <c r="M145" s="158"/>
      <c r="T145" s="159"/>
      <c r="AT145" s="154" t="s">
        <v>148</v>
      </c>
      <c r="AU145" s="154" t="s">
        <v>91</v>
      </c>
      <c r="AV145" s="13" t="s">
        <v>91</v>
      </c>
      <c r="AW145" s="13" t="s">
        <v>36</v>
      </c>
      <c r="AX145" s="13" t="s">
        <v>81</v>
      </c>
      <c r="AY145" s="154" t="s">
        <v>139</v>
      </c>
    </row>
    <row r="146" spans="2:65" s="14" customFormat="1" ht="11.25">
      <c r="B146" s="160"/>
      <c r="D146" s="147" t="s">
        <v>148</v>
      </c>
      <c r="E146" s="161" t="s">
        <v>1</v>
      </c>
      <c r="F146" s="162" t="s">
        <v>151</v>
      </c>
      <c r="H146" s="163">
        <v>4.7</v>
      </c>
      <c r="I146" s="164"/>
      <c r="L146" s="160"/>
      <c r="M146" s="165"/>
      <c r="T146" s="166"/>
      <c r="AT146" s="161" t="s">
        <v>148</v>
      </c>
      <c r="AU146" s="161" t="s">
        <v>91</v>
      </c>
      <c r="AV146" s="14" t="s">
        <v>146</v>
      </c>
      <c r="AW146" s="14" t="s">
        <v>36</v>
      </c>
      <c r="AX146" s="14" t="s">
        <v>89</v>
      </c>
      <c r="AY146" s="161" t="s">
        <v>139</v>
      </c>
    </row>
    <row r="147" spans="2:65" s="1" customFormat="1" ht="24.2" customHeight="1">
      <c r="B147" s="33"/>
      <c r="C147" s="133" t="s">
        <v>146</v>
      </c>
      <c r="D147" s="133" t="s">
        <v>141</v>
      </c>
      <c r="E147" s="134" t="s">
        <v>167</v>
      </c>
      <c r="F147" s="135" t="s">
        <v>168</v>
      </c>
      <c r="G147" s="136" t="s">
        <v>160</v>
      </c>
      <c r="H147" s="137">
        <v>2.25</v>
      </c>
      <c r="I147" s="138"/>
      <c r="J147" s="139">
        <f>ROUND(I147*H147,2)</f>
        <v>0</v>
      </c>
      <c r="K147" s="135" t="s">
        <v>145</v>
      </c>
      <c r="L147" s="33"/>
      <c r="M147" s="140" t="s">
        <v>1</v>
      </c>
      <c r="N147" s="141" t="s">
        <v>46</v>
      </c>
      <c r="P147" s="142">
        <f>O147*H147</f>
        <v>0</v>
      </c>
      <c r="Q147" s="142">
        <v>1.269E-2</v>
      </c>
      <c r="R147" s="142">
        <f>Q147*H147</f>
        <v>2.8552500000000001E-2</v>
      </c>
      <c r="S147" s="142">
        <v>0</v>
      </c>
      <c r="T147" s="143">
        <f>S147*H147</f>
        <v>0</v>
      </c>
      <c r="AR147" s="144" t="s">
        <v>146</v>
      </c>
      <c r="AT147" s="144" t="s">
        <v>141</v>
      </c>
      <c r="AU147" s="144" t="s">
        <v>91</v>
      </c>
      <c r="AY147" s="18" t="s">
        <v>139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8" t="s">
        <v>89</v>
      </c>
      <c r="BK147" s="145">
        <f>ROUND(I147*H147,2)</f>
        <v>0</v>
      </c>
      <c r="BL147" s="18" t="s">
        <v>146</v>
      </c>
      <c r="BM147" s="144" t="s">
        <v>169</v>
      </c>
    </row>
    <row r="148" spans="2:65" s="12" customFormat="1" ht="11.25">
      <c r="B148" s="146"/>
      <c r="D148" s="147" t="s">
        <v>148</v>
      </c>
      <c r="E148" s="148" t="s">
        <v>1</v>
      </c>
      <c r="F148" s="149" t="s">
        <v>165</v>
      </c>
      <c r="H148" s="148" t="s">
        <v>1</v>
      </c>
      <c r="I148" s="150"/>
      <c r="L148" s="146"/>
      <c r="M148" s="151"/>
      <c r="T148" s="152"/>
      <c r="AT148" s="148" t="s">
        <v>148</v>
      </c>
      <c r="AU148" s="148" t="s">
        <v>91</v>
      </c>
      <c r="AV148" s="12" t="s">
        <v>89</v>
      </c>
      <c r="AW148" s="12" t="s">
        <v>36</v>
      </c>
      <c r="AX148" s="12" t="s">
        <v>81</v>
      </c>
      <c r="AY148" s="148" t="s">
        <v>139</v>
      </c>
    </row>
    <row r="149" spans="2:65" s="13" customFormat="1" ht="11.25">
      <c r="B149" s="153"/>
      <c r="D149" s="147" t="s">
        <v>148</v>
      </c>
      <c r="E149" s="154" t="s">
        <v>1</v>
      </c>
      <c r="F149" s="155" t="s">
        <v>170</v>
      </c>
      <c r="H149" s="156">
        <v>1.1000000000000001</v>
      </c>
      <c r="I149" s="157"/>
      <c r="L149" s="153"/>
      <c r="M149" s="158"/>
      <c r="T149" s="159"/>
      <c r="AT149" s="154" t="s">
        <v>148</v>
      </c>
      <c r="AU149" s="154" t="s">
        <v>91</v>
      </c>
      <c r="AV149" s="13" t="s">
        <v>91</v>
      </c>
      <c r="AW149" s="13" t="s">
        <v>36</v>
      </c>
      <c r="AX149" s="13" t="s">
        <v>81</v>
      </c>
      <c r="AY149" s="154" t="s">
        <v>139</v>
      </c>
    </row>
    <row r="150" spans="2:65" s="12" customFormat="1" ht="11.25">
      <c r="B150" s="146"/>
      <c r="D150" s="147" t="s">
        <v>148</v>
      </c>
      <c r="E150" s="148" t="s">
        <v>1</v>
      </c>
      <c r="F150" s="149" t="s">
        <v>171</v>
      </c>
      <c r="H150" s="148" t="s">
        <v>1</v>
      </c>
      <c r="I150" s="150"/>
      <c r="L150" s="146"/>
      <c r="M150" s="151"/>
      <c r="T150" s="152"/>
      <c r="AT150" s="148" t="s">
        <v>148</v>
      </c>
      <c r="AU150" s="148" t="s">
        <v>91</v>
      </c>
      <c r="AV150" s="12" t="s">
        <v>89</v>
      </c>
      <c r="AW150" s="12" t="s">
        <v>36</v>
      </c>
      <c r="AX150" s="12" t="s">
        <v>81</v>
      </c>
      <c r="AY150" s="148" t="s">
        <v>139</v>
      </c>
    </row>
    <row r="151" spans="2:65" s="13" customFormat="1" ht="11.25">
      <c r="B151" s="153"/>
      <c r="D151" s="147" t="s">
        <v>148</v>
      </c>
      <c r="E151" s="154" t="s">
        <v>1</v>
      </c>
      <c r="F151" s="155" t="s">
        <v>172</v>
      </c>
      <c r="H151" s="156">
        <v>1.1499999999999999</v>
      </c>
      <c r="I151" s="157"/>
      <c r="L151" s="153"/>
      <c r="M151" s="158"/>
      <c r="T151" s="159"/>
      <c r="AT151" s="154" t="s">
        <v>148</v>
      </c>
      <c r="AU151" s="154" t="s">
        <v>91</v>
      </c>
      <c r="AV151" s="13" t="s">
        <v>91</v>
      </c>
      <c r="AW151" s="13" t="s">
        <v>36</v>
      </c>
      <c r="AX151" s="13" t="s">
        <v>81</v>
      </c>
      <c r="AY151" s="154" t="s">
        <v>139</v>
      </c>
    </row>
    <row r="152" spans="2:65" s="14" customFormat="1" ht="11.25">
      <c r="B152" s="160"/>
      <c r="D152" s="147" t="s">
        <v>148</v>
      </c>
      <c r="E152" s="161" t="s">
        <v>1</v>
      </c>
      <c r="F152" s="162" t="s">
        <v>151</v>
      </c>
      <c r="H152" s="163">
        <v>2.25</v>
      </c>
      <c r="I152" s="164"/>
      <c r="L152" s="160"/>
      <c r="M152" s="165"/>
      <c r="T152" s="166"/>
      <c r="AT152" s="161" t="s">
        <v>148</v>
      </c>
      <c r="AU152" s="161" t="s">
        <v>91</v>
      </c>
      <c r="AV152" s="14" t="s">
        <v>146</v>
      </c>
      <c r="AW152" s="14" t="s">
        <v>36</v>
      </c>
      <c r="AX152" s="14" t="s">
        <v>89</v>
      </c>
      <c r="AY152" s="161" t="s">
        <v>139</v>
      </c>
    </row>
    <row r="153" spans="2:65" s="1" customFormat="1" ht="16.5" customHeight="1">
      <c r="B153" s="33"/>
      <c r="C153" s="133" t="s">
        <v>173</v>
      </c>
      <c r="D153" s="133" t="s">
        <v>141</v>
      </c>
      <c r="E153" s="134" t="s">
        <v>174</v>
      </c>
      <c r="F153" s="135" t="s">
        <v>175</v>
      </c>
      <c r="G153" s="136" t="s">
        <v>160</v>
      </c>
      <c r="H153" s="137">
        <v>6</v>
      </c>
      <c r="I153" s="138"/>
      <c r="J153" s="139">
        <f>ROUND(I153*H153,2)</f>
        <v>0</v>
      </c>
      <c r="K153" s="135" t="s">
        <v>145</v>
      </c>
      <c r="L153" s="33"/>
      <c r="M153" s="140" t="s">
        <v>1</v>
      </c>
      <c r="N153" s="141" t="s">
        <v>46</v>
      </c>
      <c r="P153" s="142">
        <f>O153*H153</f>
        <v>0</v>
      </c>
      <c r="Q153" s="142">
        <v>3.6900000000000002E-2</v>
      </c>
      <c r="R153" s="142">
        <f>Q153*H153</f>
        <v>0.22140000000000001</v>
      </c>
      <c r="S153" s="142">
        <v>0</v>
      </c>
      <c r="T153" s="143">
        <f>S153*H153</f>
        <v>0</v>
      </c>
      <c r="AR153" s="144" t="s">
        <v>146</v>
      </c>
      <c r="AT153" s="144" t="s">
        <v>141</v>
      </c>
      <c r="AU153" s="144" t="s">
        <v>91</v>
      </c>
      <c r="AY153" s="18" t="s">
        <v>139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8" t="s">
        <v>89</v>
      </c>
      <c r="BK153" s="145">
        <f>ROUND(I153*H153,2)</f>
        <v>0</v>
      </c>
      <c r="BL153" s="18" t="s">
        <v>146</v>
      </c>
      <c r="BM153" s="144" t="s">
        <v>176</v>
      </c>
    </row>
    <row r="154" spans="2:65" s="12" customFormat="1" ht="11.25">
      <c r="B154" s="146"/>
      <c r="D154" s="147" t="s">
        <v>148</v>
      </c>
      <c r="E154" s="148" t="s">
        <v>1</v>
      </c>
      <c r="F154" s="149" t="s">
        <v>162</v>
      </c>
      <c r="H154" s="148" t="s">
        <v>1</v>
      </c>
      <c r="I154" s="150"/>
      <c r="L154" s="146"/>
      <c r="M154" s="151"/>
      <c r="T154" s="152"/>
      <c r="AT154" s="148" t="s">
        <v>148</v>
      </c>
      <c r="AU154" s="148" t="s">
        <v>91</v>
      </c>
      <c r="AV154" s="12" t="s">
        <v>89</v>
      </c>
      <c r="AW154" s="12" t="s">
        <v>36</v>
      </c>
      <c r="AX154" s="12" t="s">
        <v>81</v>
      </c>
      <c r="AY154" s="148" t="s">
        <v>139</v>
      </c>
    </row>
    <row r="155" spans="2:65" s="13" customFormat="1" ht="11.25">
      <c r="B155" s="153"/>
      <c r="D155" s="147" t="s">
        <v>148</v>
      </c>
      <c r="E155" s="154" t="s">
        <v>1</v>
      </c>
      <c r="F155" s="155" t="s">
        <v>177</v>
      </c>
      <c r="H155" s="156">
        <v>2.4</v>
      </c>
      <c r="I155" s="157"/>
      <c r="L155" s="153"/>
      <c r="M155" s="158"/>
      <c r="T155" s="159"/>
      <c r="AT155" s="154" t="s">
        <v>148</v>
      </c>
      <c r="AU155" s="154" t="s">
        <v>91</v>
      </c>
      <c r="AV155" s="13" t="s">
        <v>91</v>
      </c>
      <c r="AW155" s="13" t="s">
        <v>36</v>
      </c>
      <c r="AX155" s="13" t="s">
        <v>81</v>
      </c>
      <c r="AY155" s="154" t="s">
        <v>139</v>
      </c>
    </row>
    <row r="156" spans="2:65" s="13" customFormat="1" ht="11.25">
      <c r="B156" s="153"/>
      <c r="D156" s="147" t="s">
        <v>148</v>
      </c>
      <c r="E156" s="154" t="s">
        <v>1</v>
      </c>
      <c r="F156" s="155" t="s">
        <v>178</v>
      </c>
      <c r="H156" s="156">
        <v>1.2</v>
      </c>
      <c r="I156" s="157"/>
      <c r="L156" s="153"/>
      <c r="M156" s="158"/>
      <c r="T156" s="159"/>
      <c r="AT156" s="154" t="s">
        <v>148</v>
      </c>
      <c r="AU156" s="154" t="s">
        <v>91</v>
      </c>
      <c r="AV156" s="13" t="s">
        <v>91</v>
      </c>
      <c r="AW156" s="13" t="s">
        <v>36</v>
      </c>
      <c r="AX156" s="13" t="s">
        <v>81</v>
      </c>
      <c r="AY156" s="154" t="s">
        <v>139</v>
      </c>
    </row>
    <row r="157" spans="2:65" s="13" customFormat="1" ht="11.25">
      <c r="B157" s="153"/>
      <c r="D157" s="147" t="s">
        <v>148</v>
      </c>
      <c r="E157" s="154" t="s">
        <v>1</v>
      </c>
      <c r="F157" s="155" t="s">
        <v>179</v>
      </c>
      <c r="H157" s="156">
        <v>1.2</v>
      </c>
      <c r="I157" s="157"/>
      <c r="L157" s="153"/>
      <c r="M157" s="158"/>
      <c r="T157" s="159"/>
      <c r="AT157" s="154" t="s">
        <v>148</v>
      </c>
      <c r="AU157" s="154" t="s">
        <v>91</v>
      </c>
      <c r="AV157" s="13" t="s">
        <v>91</v>
      </c>
      <c r="AW157" s="13" t="s">
        <v>36</v>
      </c>
      <c r="AX157" s="13" t="s">
        <v>81</v>
      </c>
      <c r="AY157" s="154" t="s">
        <v>139</v>
      </c>
    </row>
    <row r="158" spans="2:65" s="13" customFormat="1" ht="11.25">
      <c r="B158" s="153"/>
      <c r="D158" s="147" t="s">
        <v>148</v>
      </c>
      <c r="E158" s="154" t="s">
        <v>1</v>
      </c>
      <c r="F158" s="155" t="s">
        <v>180</v>
      </c>
      <c r="H158" s="156">
        <v>1.2</v>
      </c>
      <c r="I158" s="157"/>
      <c r="L158" s="153"/>
      <c r="M158" s="158"/>
      <c r="T158" s="159"/>
      <c r="AT158" s="154" t="s">
        <v>148</v>
      </c>
      <c r="AU158" s="154" t="s">
        <v>91</v>
      </c>
      <c r="AV158" s="13" t="s">
        <v>91</v>
      </c>
      <c r="AW158" s="13" t="s">
        <v>36</v>
      </c>
      <c r="AX158" s="13" t="s">
        <v>81</v>
      </c>
      <c r="AY158" s="154" t="s">
        <v>139</v>
      </c>
    </row>
    <row r="159" spans="2:65" s="14" customFormat="1" ht="11.25">
      <c r="B159" s="160"/>
      <c r="D159" s="147" t="s">
        <v>148</v>
      </c>
      <c r="E159" s="161" t="s">
        <v>1</v>
      </c>
      <c r="F159" s="162" t="s">
        <v>151</v>
      </c>
      <c r="H159" s="163">
        <v>6</v>
      </c>
      <c r="I159" s="164"/>
      <c r="L159" s="160"/>
      <c r="M159" s="165"/>
      <c r="T159" s="166"/>
      <c r="AT159" s="161" t="s">
        <v>148</v>
      </c>
      <c r="AU159" s="161" t="s">
        <v>91</v>
      </c>
      <c r="AV159" s="14" t="s">
        <v>146</v>
      </c>
      <c r="AW159" s="14" t="s">
        <v>36</v>
      </c>
      <c r="AX159" s="14" t="s">
        <v>89</v>
      </c>
      <c r="AY159" s="161" t="s">
        <v>139</v>
      </c>
    </row>
    <row r="160" spans="2:65" s="1" customFormat="1" ht="24.2" customHeight="1">
      <c r="B160" s="33"/>
      <c r="C160" s="133" t="s">
        <v>181</v>
      </c>
      <c r="D160" s="133" t="s">
        <v>141</v>
      </c>
      <c r="E160" s="134" t="s">
        <v>182</v>
      </c>
      <c r="F160" s="135" t="s">
        <v>183</v>
      </c>
      <c r="G160" s="136" t="s">
        <v>160</v>
      </c>
      <c r="H160" s="137">
        <v>3.45</v>
      </c>
      <c r="I160" s="138"/>
      <c r="J160" s="139">
        <f>ROUND(I160*H160,2)</f>
        <v>0</v>
      </c>
      <c r="K160" s="135" t="s">
        <v>145</v>
      </c>
      <c r="L160" s="33"/>
      <c r="M160" s="140" t="s">
        <v>1</v>
      </c>
      <c r="N160" s="141" t="s">
        <v>46</v>
      </c>
      <c r="P160" s="142">
        <f>O160*H160</f>
        <v>0</v>
      </c>
      <c r="Q160" s="142">
        <v>1.269E-2</v>
      </c>
      <c r="R160" s="142">
        <f>Q160*H160</f>
        <v>4.37805E-2</v>
      </c>
      <c r="S160" s="142">
        <v>0</v>
      </c>
      <c r="T160" s="143">
        <f>S160*H160</f>
        <v>0</v>
      </c>
      <c r="AR160" s="144" t="s">
        <v>146</v>
      </c>
      <c r="AT160" s="144" t="s">
        <v>141</v>
      </c>
      <c r="AU160" s="144" t="s">
        <v>91</v>
      </c>
      <c r="AY160" s="18" t="s">
        <v>139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8" t="s">
        <v>89</v>
      </c>
      <c r="BK160" s="145">
        <f>ROUND(I160*H160,2)</f>
        <v>0</v>
      </c>
      <c r="BL160" s="18" t="s">
        <v>146</v>
      </c>
      <c r="BM160" s="144" t="s">
        <v>184</v>
      </c>
    </row>
    <row r="161" spans="2:65" s="12" customFormat="1" ht="11.25">
      <c r="B161" s="146"/>
      <c r="D161" s="147" t="s">
        <v>148</v>
      </c>
      <c r="E161" s="148" t="s">
        <v>1</v>
      </c>
      <c r="F161" s="149" t="s">
        <v>185</v>
      </c>
      <c r="H161" s="148" t="s">
        <v>1</v>
      </c>
      <c r="I161" s="150"/>
      <c r="L161" s="146"/>
      <c r="M161" s="151"/>
      <c r="T161" s="152"/>
      <c r="AT161" s="148" t="s">
        <v>148</v>
      </c>
      <c r="AU161" s="148" t="s">
        <v>91</v>
      </c>
      <c r="AV161" s="12" t="s">
        <v>89</v>
      </c>
      <c r="AW161" s="12" t="s">
        <v>36</v>
      </c>
      <c r="AX161" s="12" t="s">
        <v>81</v>
      </c>
      <c r="AY161" s="148" t="s">
        <v>139</v>
      </c>
    </row>
    <row r="162" spans="2:65" s="13" customFormat="1" ht="11.25">
      <c r="B162" s="153"/>
      <c r="D162" s="147" t="s">
        <v>148</v>
      </c>
      <c r="E162" s="154" t="s">
        <v>1</v>
      </c>
      <c r="F162" s="155" t="s">
        <v>186</v>
      </c>
      <c r="H162" s="156">
        <v>1.1499999999999999</v>
      </c>
      <c r="I162" s="157"/>
      <c r="L162" s="153"/>
      <c r="M162" s="158"/>
      <c r="T162" s="159"/>
      <c r="AT162" s="154" t="s">
        <v>148</v>
      </c>
      <c r="AU162" s="154" t="s">
        <v>91</v>
      </c>
      <c r="AV162" s="13" t="s">
        <v>91</v>
      </c>
      <c r="AW162" s="13" t="s">
        <v>36</v>
      </c>
      <c r="AX162" s="13" t="s">
        <v>81</v>
      </c>
      <c r="AY162" s="154" t="s">
        <v>139</v>
      </c>
    </row>
    <row r="163" spans="2:65" s="13" customFormat="1" ht="11.25">
      <c r="B163" s="153"/>
      <c r="D163" s="147" t="s">
        <v>148</v>
      </c>
      <c r="E163" s="154" t="s">
        <v>1</v>
      </c>
      <c r="F163" s="155" t="s">
        <v>187</v>
      </c>
      <c r="H163" s="156">
        <v>1.1499999999999999</v>
      </c>
      <c r="I163" s="157"/>
      <c r="L163" s="153"/>
      <c r="M163" s="158"/>
      <c r="T163" s="159"/>
      <c r="AT163" s="154" t="s">
        <v>148</v>
      </c>
      <c r="AU163" s="154" t="s">
        <v>91</v>
      </c>
      <c r="AV163" s="13" t="s">
        <v>91</v>
      </c>
      <c r="AW163" s="13" t="s">
        <v>36</v>
      </c>
      <c r="AX163" s="13" t="s">
        <v>81</v>
      </c>
      <c r="AY163" s="154" t="s">
        <v>139</v>
      </c>
    </row>
    <row r="164" spans="2:65" s="12" customFormat="1" ht="11.25">
      <c r="B164" s="146"/>
      <c r="D164" s="147" t="s">
        <v>148</v>
      </c>
      <c r="E164" s="148" t="s">
        <v>1</v>
      </c>
      <c r="F164" s="149" t="s">
        <v>171</v>
      </c>
      <c r="H164" s="148" t="s">
        <v>1</v>
      </c>
      <c r="I164" s="150"/>
      <c r="L164" s="146"/>
      <c r="M164" s="151"/>
      <c r="T164" s="152"/>
      <c r="AT164" s="148" t="s">
        <v>148</v>
      </c>
      <c r="AU164" s="148" t="s">
        <v>91</v>
      </c>
      <c r="AV164" s="12" t="s">
        <v>89</v>
      </c>
      <c r="AW164" s="12" t="s">
        <v>36</v>
      </c>
      <c r="AX164" s="12" t="s">
        <v>81</v>
      </c>
      <c r="AY164" s="148" t="s">
        <v>139</v>
      </c>
    </row>
    <row r="165" spans="2:65" s="13" customFormat="1" ht="11.25">
      <c r="B165" s="153"/>
      <c r="D165" s="147" t="s">
        <v>148</v>
      </c>
      <c r="E165" s="154" t="s">
        <v>1</v>
      </c>
      <c r="F165" s="155" t="s">
        <v>186</v>
      </c>
      <c r="H165" s="156">
        <v>1.1499999999999999</v>
      </c>
      <c r="I165" s="157"/>
      <c r="L165" s="153"/>
      <c r="M165" s="158"/>
      <c r="T165" s="159"/>
      <c r="AT165" s="154" t="s">
        <v>148</v>
      </c>
      <c r="AU165" s="154" t="s">
        <v>91</v>
      </c>
      <c r="AV165" s="13" t="s">
        <v>91</v>
      </c>
      <c r="AW165" s="13" t="s">
        <v>36</v>
      </c>
      <c r="AX165" s="13" t="s">
        <v>81</v>
      </c>
      <c r="AY165" s="154" t="s">
        <v>139</v>
      </c>
    </row>
    <row r="166" spans="2:65" s="14" customFormat="1" ht="11.25">
      <c r="B166" s="160"/>
      <c r="D166" s="147" t="s">
        <v>148</v>
      </c>
      <c r="E166" s="161" t="s">
        <v>1</v>
      </c>
      <c r="F166" s="162" t="s">
        <v>151</v>
      </c>
      <c r="H166" s="163">
        <v>3.45</v>
      </c>
      <c r="I166" s="164"/>
      <c r="L166" s="160"/>
      <c r="M166" s="165"/>
      <c r="T166" s="166"/>
      <c r="AT166" s="161" t="s">
        <v>148</v>
      </c>
      <c r="AU166" s="161" t="s">
        <v>91</v>
      </c>
      <c r="AV166" s="14" t="s">
        <v>146</v>
      </c>
      <c r="AW166" s="14" t="s">
        <v>36</v>
      </c>
      <c r="AX166" s="14" t="s">
        <v>89</v>
      </c>
      <c r="AY166" s="161" t="s">
        <v>139</v>
      </c>
    </row>
    <row r="167" spans="2:65" s="1" customFormat="1" ht="24.2" customHeight="1">
      <c r="B167" s="33"/>
      <c r="C167" s="133" t="s">
        <v>188</v>
      </c>
      <c r="D167" s="133" t="s">
        <v>141</v>
      </c>
      <c r="E167" s="134" t="s">
        <v>189</v>
      </c>
      <c r="F167" s="135" t="s">
        <v>190</v>
      </c>
      <c r="G167" s="136" t="s">
        <v>160</v>
      </c>
      <c r="H167" s="137">
        <v>17.7</v>
      </c>
      <c r="I167" s="138"/>
      <c r="J167" s="139">
        <f>ROUND(I167*H167,2)</f>
        <v>0</v>
      </c>
      <c r="K167" s="135" t="s">
        <v>145</v>
      </c>
      <c r="L167" s="33"/>
      <c r="M167" s="140" t="s">
        <v>1</v>
      </c>
      <c r="N167" s="141" t="s">
        <v>46</v>
      </c>
      <c r="P167" s="142">
        <f>O167*H167</f>
        <v>0</v>
      </c>
      <c r="Q167" s="142">
        <v>3.6900000000000002E-2</v>
      </c>
      <c r="R167" s="142">
        <f>Q167*H167</f>
        <v>0.65312999999999999</v>
      </c>
      <c r="S167" s="142">
        <v>0</v>
      </c>
      <c r="T167" s="143">
        <f>S167*H167</f>
        <v>0</v>
      </c>
      <c r="AR167" s="144" t="s">
        <v>146</v>
      </c>
      <c r="AT167" s="144" t="s">
        <v>141</v>
      </c>
      <c r="AU167" s="144" t="s">
        <v>91</v>
      </c>
      <c r="AY167" s="18" t="s">
        <v>139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8" t="s">
        <v>89</v>
      </c>
      <c r="BK167" s="145">
        <f>ROUND(I167*H167,2)</f>
        <v>0</v>
      </c>
      <c r="BL167" s="18" t="s">
        <v>146</v>
      </c>
      <c r="BM167" s="144" t="s">
        <v>191</v>
      </c>
    </row>
    <row r="168" spans="2:65" s="12" customFormat="1" ht="11.25">
      <c r="B168" s="146"/>
      <c r="D168" s="147" t="s">
        <v>148</v>
      </c>
      <c r="E168" s="148" t="s">
        <v>1</v>
      </c>
      <c r="F168" s="149" t="s">
        <v>162</v>
      </c>
      <c r="H168" s="148" t="s">
        <v>1</v>
      </c>
      <c r="I168" s="150"/>
      <c r="L168" s="146"/>
      <c r="M168" s="151"/>
      <c r="T168" s="152"/>
      <c r="AT168" s="148" t="s">
        <v>148</v>
      </c>
      <c r="AU168" s="148" t="s">
        <v>91</v>
      </c>
      <c r="AV168" s="12" t="s">
        <v>89</v>
      </c>
      <c r="AW168" s="12" t="s">
        <v>36</v>
      </c>
      <c r="AX168" s="12" t="s">
        <v>81</v>
      </c>
      <c r="AY168" s="148" t="s">
        <v>139</v>
      </c>
    </row>
    <row r="169" spans="2:65" s="13" customFormat="1" ht="11.25">
      <c r="B169" s="153"/>
      <c r="D169" s="147" t="s">
        <v>148</v>
      </c>
      <c r="E169" s="154" t="s">
        <v>1</v>
      </c>
      <c r="F169" s="155" t="s">
        <v>192</v>
      </c>
      <c r="H169" s="156">
        <v>2.4</v>
      </c>
      <c r="I169" s="157"/>
      <c r="L169" s="153"/>
      <c r="M169" s="158"/>
      <c r="T169" s="159"/>
      <c r="AT169" s="154" t="s">
        <v>148</v>
      </c>
      <c r="AU169" s="154" t="s">
        <v>91</v>
      </c>
      <c r="AV169" s="13" t="s">
        <v>91</v>
      </c>
      <c r="AW169" s="13" t="s">
        <v>36</v>
      </c>
      <c r="AX169" s="13" t="s">
        <v>81</v>
      </c>
      <c r="AY169" s="154" t="s">
        <v>139</v>
      </c>
    </row>
    <row r="170" spans="2:65" s="13" customFormat="1" ht="11.25">
      <c r="B170" s="153"/>
      <c r="D170" s="147" t="s">
        <v>148</v>
      </c>
      <c r="E170" s="154" t="s">
        <v>1</v>
      </c>
      <c r="F170" s="155" t="s">
        <v>193</v>
      </c>
      <c r="H170" s="156">
        <v>3.6</v>
      </c>
      <c r="I170" s="157"/>
      <c r="L170" s="153"/>
      <c r="M170" s="158"/>
      <c r="T170" s="159"/>
      <c r="AT170" s="154" t="s">
        <v>148</v>
      </c>
      <c r="AU170" s="154" t="s">
        <v>91</v>
      </c>
      <c r="AV170" s="13" t="s">
        <v>91</v>
      </c>
      <c r="AW170" s="13" t="s">
        <v>36</v>
      </c>
      <c r="AX170" s="13" t="s">
        <v>81</v>
      </c>
      <c r="AY170" s="154" t="s">
        <v>139</v>
      </c>
    </row>
    <row r="171" spans="2:65" s="13" customFormat="1" ht="11.25">
      <c r="B171" s="153"/>
      <c r="D171" s="147" t="s">
        <v>148</v>
      </c>
      <c r="E171" s="154" t="s">
        <v>1</v>
      </c>
      <c r="F171" s="155" t="s">
        <v>194</v>
      </c>
      <c r="H171" s="156">
        <v>1.2</v>
      </c>
      <c r="I171" s="157"/>
      <c r="L171" s="153"/>
      <c r="M171" s="158"/>
      <c r="T171" s="159"/>
      <c r="AT171" s="154" t="s">
        <v>148</v>
      </c>
      <c r="AU171" s="154" t="s">
        <v>91</v>
      </c>
      <c r="AV171" s="13" t="s">
        <v>91</v>
      </c>
      <c r="AW171" s="13" t="s">
        <v>36</v>
      </c>
      <c r="AX171" s="13" t="s">
        <v>81</v>
      </c>
      <c r="AY171" s="154" t="s">
        <v>139</v>
      </c>
    </row>
    <row r="172" spans="2:65" s="13" customFormat="1" ht="11.25">
      <c r="B172" s="153"/>
      <c r="D172" s="147" t="s">
        <v>148</v>
      </c>
      <c r="E172" s="154" t="s">
        <v>1</v>
      </c>
      <c r="F172" s="155" t="s">
        <v>195</v>
      </c>
      <c r="H172" s="156">
        <v>3.6</v>
      </c>
      <c r="I172" s="157"/>
      <c r="L172" s="153"/>
      <c r="M172" s="158"/>
      <c r="T172" s="159"/>
      <c r="AT172" s="154" t="s">
        <v>148</v>
      </c>
      <c r="AU172" s="154" t="s">
        <v>91</v>
      </c>
      <c r="AV172" s="13" t="s">
        <v>91</v>
      </c>
      <c r="AW172" s="13" t="s">
        <v>36</v>
      </c>
      <c r="AX172" s="13" t="s">
        <v>81</v>
      </c>
      <c r="AY172" s="154" t="s">
        <v>139</v>
      </c>
    </row>
    <row r="173" spans="2:65" s="12" customFormat="1" ht="11.25">
      <c r="B173" s="146"/>
      <c r="D173" s="147" t="s">
        <v>148</v>
      </c>
      <c r="E173" s="148" t="s">
        <v>1</v>
      </c>
      <c r="F173" s="149" t="s">
        <v>185</v>
      </c>
      <c r="H173" s="148" t="s">
        <v>1</v>
      </c>
      <c r="I173" s="150"/>
      <c r="L173" s="146"/>
      <c r="M173" s="151"/>
      <c r="T173" s="152"/>
      <c r="AT173" s="148" t="s">
        <v>148</v>
      </c>
      <c r="AU173" s="148" t="s">
        <v>91</v>
      </c>
      <c r="AV173" s="12" t="s">
        <v>89</v>
      </c>
      <c r="AW173" s="12" t="s">
        <v>36</v>
      </c>
      <c r="AX173" s="12" t="s">
        <v>81</v>
      </c>
      <c r="AY173" s="148" t="s">
        <v>139</v>
      </c>
    </row>
    <row r="174" spans="2:65" s="13" customFormat="1" ht="11.25">
      <c r="B174" s="153"/>
      <c r="D174" s="147" t="s">
        <v>148</v>
      </c>
      <c r="E174" s="154" t="s">
        <v>1</v>
      </c>
      <c r="F174" s="155" t="s">
        <v>196</v>
      </c>
      <c r="H174" s="156">
        <v>1.1499999999999999</v>
      </c>
      <c r="I174" s="157"/>
      <c r="L174" s="153"/>
      <c r="M174" s="158"/>
      <c r="T174" s="159"/>
      <c r="AT174" s="154" t="s">
        <v>148</v>
      </c>
      <c r="AU174" s="154" t="s">
        <v>91</v>
      </c>
      <c r="AV174" s="13" t="s">
        <v>91</v>
      </c>
      <c r="AW174" s="13" t="s">
        <v>36</v>
      </c>
      <c r="AX174" s="13" t="s">
        <v>81</v>
      </c>
      <c r="AY174" s="154" t="s">
        <v>139</v>
      </c>
    </row>
    <row r="175" spans="2:65" s="13" customFormat="1" ht="11.25">
      <c r="B175" s="153"/>
      <c r="D175" s="147" t="s">
        <v>148</v>
      </c>
      <c r="E175" s="154" t="s">
        <v>1</v>
      </c>
      <c r="F175" s="155" t="s">
        <v>197</v>
      </c>
      <c r="H175" s="156">
        <v>1.1499999999999999</v>
      </c>
      <c r="I175" s="157"/>
      <c r="L175" s="153"/>
      <c r="M175" s="158"/>
      <c r="T175" s="159"/>
      <c r="AT175" s="154" t="s">
        <v>148</v>
      </c>
      <c r="AU175" s="154" t="s">
        <v>91</v>
      </c>
      <c r="AV175" s="13" t="s">
        <v>91</v>
      </c>
      <c r="AW175" s="13" t="s">
        <v>36</v>
      </c>
      <c r="AX175" s="13" t="s">
        <v>81</v>
      </c>
      <c r="AY175" s="154" t="s">
        <v>139</v>
      </c>
    </row>
    <row r="176" spans="2:65" s="13" customFormat="1" ht="11.25">
      <c r="B176" s="153"/>
      <c r="D176" s="147" t="s">
        <v>148</v>
      </c>
      <c r="E176" s="154" t="s">
        <v>1</v>
      </c>
      <c r="F176" s="155" t="s">
        <v>198</v>
      </c>
      <c r="H176" s="156">
        <v>1.1499999999999999</v>
      </c>
      <c r="I176" s="157"/>
      <c r="L176" s="153"/>
      <c r="M176" s="158"/>
      <c r="T176" s="159"/>
      <c r="AT176" s="154" t="s">
        <v>148</v>
      </c>
      <c r="AU176" s="154" t="s">
        <v>91</v>
      </c>
      <c r="AV176" s="13" t="s">
        <v>91</v>
      </c>
      <c r="AW176" s="13" t="s">
        <v>36</v>
      </c>
      <c r="AX176" s="13" t="s">
        <v>81</v>
      </c>
      <c r="AY176" s="154" t="s">
        <v>139</v>
      </c>
    </row>
    <row r="177" spans="2:65" s="12" customFormat="1" ht="11.25">
      <c r="B177" s="146"/>
      <c r="D177" s="147" t="s">
        <v>148</v>
      </c>
      <c r="E177" s="148" t="s">
        <v>1</v>
      </c>
      <c r="F177" s="149" t="s">
        <v>171</v>
      </c>
      <c r="H177" s="148" t="s">
        <v>1</v>
      </c>
      <c r="I177" s="150"/>
      <c r="L177" s="146"/>
      <c r="M177" s="151"/>
      <c r="T177" s="152"/>
      <c r="AT177" s="148" t="s">
        <v>148</v>
      </c>
      <c r="AU177" s="148" t="s">
        <v>91</v>
      </c>
      <c r="AV177" s="12" t="s">
        <v>89</v>
      </c>
      <c r="AW177" s="12" t="s">
        <v>36</v>
      </c>
      <c r="AX177" s="12" t="s">
        <v>81</v>
      </c>
      <c r="AY177" s="148" t="s">
        <v>139</v>
      </c>
    </row>
    <row r="178" spans="2:65" s="13" customFormat="1" ht="11.25">
      <c r="B178" s="153"/>
      <c r="D178" s="147" t="s">
        <v>148</v>
      </c>
      <c r="E178" s="154" t="s">
        <v>1</v>
      </c>
      <c r="F178" s="155" t="s">
        <v>196</v>
      </c>
      <c r="H178" s="156">
        <v>1.1499999999999999</v>
      </c>
      <c r="I178" s="157"/>
      <c r="L178" s="153"/>
      <c r="M178" s="158"/>
      <c r="T178" s="159"/>
      <c r="AT178" s="154" t="s">
        <v>148</v>
      </c>
      <c r="AU178" s="154" t="s">
        <v>91</v>
      </c>
      <c r="AV178" s="13" t="s">
        <v>91</v>
      </c>
      <c r="AW178" s="13" t="s">
        <v>36</v>
      </c>
      <c r="AX178" s="13" t="s">
        <v>81</v>
      </c>
      <c r="AY178" s="154" t="s">
        <v>139</v>
      </c>
    </row>
    <row r="179" spans="2:65" s="13" customFormat="1" ht="11.25">
      <c r="B179" s="153"/>
      <c r="D179" s="147" t="s">
        <v>148</v>
      </c>
      <c r="E179" s="154" t="s">
        <v>1</v>
      </c>
      <c r="F179" s="155" t="s">
        <v>199</v>
      </c>
      <c r="H179" s="156">
        <v>1.1499999999999999</v>
      </c>
      <c r="I179" s="157"/>
      <c r="L179" s="153"/>
      <c r="M179" s="158"/>
      <c r="T179" s="159"/>
      <c r="AT179" s="154" t="s">
        <v>148</v>
      </c>
      <c r="AU179" s="154" t="s">
        <v>91</v>
      </c>
      <c r="AV179" s="13" t="s">
        <v>91</v>
      </c>
      <c r="AW179" s="13" t="s">
        <v>36</v>
      </c>
      <c r="AX179" s="13" t="s">
        <v>81</v>
      </c>
      <c r="AY179" s="154" t="s">
        <v>139</v>
      </c>
    </row>
    <row r="180" spans="2:65" s="13" customFormat="1" ht="11.25">
      <c r="B180" s="153"/>
      <c r="D180" s="147" t="s">
        <v>148</v>
      </c>
      <c r="E180" s="154" t="s">
        <v>1</v>
      </c>
      <c r="F180" s="155" t="s">
        <v>198</v>
      </c>
      <c r="H180" s="156">
        <v>1.1499999999999999</v>
      </c>
      <c r="I180" s="157"/>
      <c r="L180" s="153"/>
      <c r="M180" s="158"/>
      <c r="T180" s="159"/>
      <c r="AT180" s="154" t="s">
        <v>148</v>
      </c>
      <c r="AU180" s="154" t="s">
        <v>91</v>
      </c>
      <c r="AV180" s="13" t="s">
        <v>91</v>
      </c>
      <c r="AW180" s="13" t="s">
        <v>36</v>
      </c>
      <c r="AX180" s="13" t="s">
        <v>81</v>
      </c>
      <c r="AY180" s="154" t="s">
        <v>139</v>
      </c>
    </row>
    <row r="181" spans="2:65" s="14" customFormat="1" ht="11.25">
      <c r="B181" s="160"/>
      <c r="D181" s="147" t="s">
        <v>148</v>
      </c>
      <c r="E181" s="161" t="s">
        <v>1</v>
      </c>
      <c r="F181" s="162" t="s">
        <v>151</v>
      </c>
      <c r="H181" s="163">
        <v>17.7</v>
      </c>
      <c r="I181" s="164"/>
      <c r="L181" s="160"/>
      <c r="M181" s="165"/>
      <c r="T181" s="166"/>
      <c r="AT181" s="161" t="s">
        <v>148</v>
      </c>
      <c r="AU181" s="161" t="s">
        <v>91</v>
      </c>
      <c r="AV181" s="14" t="s">
        <v>146</v>
      </c>
      <c r="AW181" s="14" t="s">
        <v>36</v>
      </c>
      <c r="AX181" s="14" t="s">
        <v>89</v>
      </c>
      <c r="AY181" s="161" t="s">
        <v>139</v>
      </c>
    </row>
    <row r="182" spans="2:65" s="1" customFormat="1" ht="24.2" customHeight="1">
      <c r="B182" s="33"/>
      <c r="C182" s="133" t="s">
        <v>200</v>
      </c>
      <c r="D182" s="133" t="s">
        <v>141</v>
      </c>
      <c r="E182" s="134" t="s">
        <v>201</v>
      </c>
      <c r="F182" s="135" t="s">
        <v>202</v>
      </c>
      <c r="G182" s="136" t="s">
        <v>203</v>
      </c>
      <c r="H182" s="137">
        <v>80.040000000000006</v>
      </c>
      <c r="I182" s="138"/>
      <c r="J182" s="139">
        <f>ROUND(I182*H182,2)</f>
        <v>0</v>
      </c>
      <c r="K182" s="135" t="s">
        <v>145</v>
      </c>
      <c r="L182" s="33"/>
      <c r="M182" s="140" t="s">
        <v>1</v>
      </c>
      <c r="N182" s="141" t="s">
        <v>46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146</v>
      </c>
      <c r="AT182" s="144" t="s">
        <v>141</v>
      </c>
      <c r="AU182" s="144" t="s">
        <v>91</v>
      </c>
      <c r="AY182" s="18" t="s">
        <v>139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8" t="s">
        <v>89</v>
      </c>
      <c r="BK182" s="145">
        <f>ROUND(I182*H182,2)</f>
        <v>0</v>
      </c>
      <c r="BL182" s="18" t="s">
        <v>146</v>
      </c>
      <c r="BM182" s="144" t="s">
        <v>204</v>
      </c>
    </row>
    <row r="183" spans="2:65" s="12" customFormat="1" ht="11.25">
      <c r="B183" s="146"/>
      <c r="D183" s="147" t="s">
        <v>148</v>
      </c>
      <c r="E183" s="148" t="s">
        <v>1</v>
      </c>
      <c r="F183" s="149" t="s">
        <v>162</v>
      </c>
      <c r="H183" s="148" t="s">
        <v>1</v>
      </c>
      <c r="I183" s="150"/>
      <c r="L183" s="146"/>
      <c r="M183" s="151"/>
      <c r="T183" s="152"/>
      <c r="AT183" s="148" t="s">
        <v>148</v>
      </c>
      <c r="AU183" s="148" t="s">
        <v>91</v>
      </c>
      <c r="AV183" s="12" t="s">
        <v>89</v>
      </c>
      <c r="AW183" s="12" t="s">
        <v>36</v>
      </c>
      <c r="AX183" s="12" t="s">
        <v>81</v>
      </c>
      <c r="AY183" s="148" t="s">
        <v>139</v>
      </c>
    </row>
    <row r="184" spans="2:65" s="13" customFormat="1" ht="11.25">
      <c r="B184" s="153"/>
      <c r="D184" s="147" t="s">
        <v>148</v>
      </c>
      <c r="E184" s="154" t="s">
        <v>1</v>
      </c>
      <c r="F184" s="155" t="s">
        <v>205</v>
      </c>
      <c r="H184" s="156">
        <v>2.544</v>
      </c>
      <c r="I184" s="157"/>
      <c r="L184" s="153"/>
      <c r="M184" s="158"/>
      <c r="T184" s="159"/>
      <c r="AT184" s="154" t="s">
        <v>148</v>
      </c>
      <c r="AU184" s="154" t="s">
        <v>91</v>
      </c>
      <c r="AV184" s="13" t="s">
        <v>91</v>
      </c>
      <c r="AW184" s="13" t="s">
        <v>36</v>
      </c>
      <c r="AX184" s="13" t="s">
        <v>81</v>
      </c>
      <c r="AY184" s="154" t="s">
        <v>139</v>
      </c>
    </row>
    <row r="185" spans="2:65" s="13" customFormat="1" ht="11.25">
      <c r="B185" s="153"/>
      <c r="D185" s="147" t="s">
        <v>148</v>
      </c>
      <c r="E185" s="154" t="s">
        <v>1</v>
      </c>
      <c r="F185" s="155" t="s">
        <v>206</v>
      </c>
      <c r="H185" s="156">
        <v>4.1280000000000001</v>
      </c>
      <c r="I185" s="157"/>
      <c r="L185" s="153"/>
      <c r="M185" s="158"/>
      <c r="T185" s="159"/>
      <c r="AT185" s="154" t="s">
        <v>148</v>
      </c>
      <c r="AU185" s="154" t="s">
        <v>91</v>
      </c>
      <c r="AV185" s="13" t="s">
        <v>91</v>
      </c>
      <c r="AW185" s="13" t="s">
        <v>36</v>
      </c>
      <c r="AX185" s="13" t="s">
        <v>81</v>
      </c>
      <c r="AY185" s="154" t="s">
        <v>139</v>
      </c>
    </row>
    <row r="186" spans="2:65" s="13" customFormat="1" ht="11.25">
      <c r="B186" s="153"/>
      <c r="D186" s="147" t="s">
        <v>148</v>
      </c>
      <c r="E186" s="154" t="s">
        <v>1</v>
      </c>
      <c r="F186" s="155" t="s">
        <v>207</v>
      </c>
      <c r="H186" s="156">
        <v>4.32</v>
      </c>
      <c r="I186" s="157"/>
      <c r="L186" s="153"/>
      <c r="M186" s="158"/>
      <c r="T186" s="159"/>
      <c r="AT186" s="154" t="s">
        <v>148</v>
      </c>
      <c r="AU186" s="154" t="s">
        <v>91</v>
      </c>
      <c r="AV186" s="13" t="s">
        <v>91</v>
      </c>
      <c r="AW186" s="13" t="s">
        <v>36</v>
      </c>
      <c r="AX186" s="13" t="s">
        <v>81</v>
      </c>
      <c r="AY186" s="154" t="s">
        <v>139</v>
      </c>
    </row>
    <row r="187" spans="2:65" s="13" customFormat="1" ht="11.25">
      <c r="B187" s="153"/>
      <c r="D187" s="147" t="s">
        <v>148</v>
      </c>
      <c r="E187" s="154" t="s">
        <v>1</v>
      </c>
      <c r="F187" s="155" t="s">
        <v>208</v>
      </c>
      <c r="H187" s="156">
        <v>2.5680000000000001</v>
      </c>
      <c r="I187" s="157"/>
      <c r="L187" s="153"/>
      <c r="M187" s="158"/>
      <c r="T187" s="159"/>
      <c r="AT187" s="154" t="s">
        <v>148</v>
      </c>
      <c r="AU187" s="154" t="s">
        <v>91</v>
      </c>
      <c r="AV187" s="13" t="s">
        <v>91</v>
      </c>
      <c r="AW187" s="13" t="s">
        <v>36</v>
      </c>
      <c r="AX187" s="13" t="s">
        <v>81</v>
      </c>
      <c r="AY187" s="154" t="s">
        <v>139</v>
      </c>
    </row>
    <row r="188" spans="2:65" s="13" customFormat="1" ht="22.5">
      <c r="B188" s="153"/>
      <c r="D188" s="147" t="s">
        <v>148</v>
      </c>
      <c r="E188" s="154" t="s">
        <v>1</v>
      </c>
      <c r="F188" s="155" t="s">
        <v>209</v>
      </c>
      <c r="H188" s="156">
        <v>2.3279999999999998</v>
      </c>
      <c r="I188" s="157"/>
      <c r="L188" s="153"/>
      <c r="M188" s="158"/>
      <c r="T188" s="159"/>
      <c r="AT188" s="154" t="s">
        <v>148</v>
      </c>
      <c r="AU188" s="154" t="s">
        <v>91</v>
      </c>
      <c r="AV188" s="13" t="s">
        <v>91</v>
      </c>
      <c r="AW188" s="13" t="s">
        <v>36</v>
      </c>
      <c r="AX188" s="13" t="s">
        <v>81</v>
      </c>
      <c r="AY188" s="154" t="s">
        <v>139</v>
      </c>
    </row>
    <row r="189" spans="2:65" s="13" customFormat="1" ht="22.5">
      <c r="B189" s="153"/>
      <c r="D189" s="147" t="s">
        <v>148</v>
      </c>
      <c r="E189" s="154" t="s">
        <v>1</v>
      </c>
      <c r="F189" s="155" t="s">
        <v>210</v>
      </c>
      <c r="H189" s="156">
        <v>2.3279999999999998</v>
      </c>
      <c r="I189" s="157"/>
      <c r="L189" s="153"/>
      <c r="M189" s="158"/>
      <c r="T189" s="159"/>
      <c r="AT189" s="154" t="s">
        <v>148</v>
      </c>
      <c r="AU189" s="154" t="s">
        <v>91</v>
      </c>
      <c r="AV189" s="13" t="s">
        <v>91</v>
      </c>
      <c r="AW189" s="13" t="s">
        <v>36</v>
      </c>
      <c r="AX189" s="13" t="s">
        <v>81</v>
      </c>
      <c r="AY189" s="154" t="s">
        <v>139</v>
      </c>
    </row>
    <row r="190" spans="2:65" s="13" customFormat="1" ht="11.25">
      <c r="B190" s="153"/>
      <c r="D190" s="147" t="s">
        <v>148</v>
      </c>
      <c r="E190" s="154" t="s">
        <v>1</v>
      </c>
      <c r="F190" s="155" t="s">
        <v>211</v>
      </c>
      <c r="H190" s="156">
        <v>6.5519999999999996</v>
      </c>
      <c r="I190" s="157"/>
      <c r="L190" s="153"/>
      <c r="M190" s="158"/>
      <c r="T190" s="159"/>
      <c r="AT190" s="154" t="s">
        <v>148</v>
      </c>
      <c r="AU190" s="154" t="s">
        <v>91</v>
      </c>
      <c r="AV190" s="13" t="s">
        <v>91</v>
      </c>
      <c r="AW190" s="13" t="s">
        <v>36</v>
      </c>
      <c r="AX190" s="13" t="s">
        <v>81</v>
      </c>
      <c r="AY190" s="154" t="s">
        <v>139</v>
      </c>
    </row>
    <row r="191" spans="2:65" s="13" customFormat="1" ht="11.25">
      <c r="B191" s="153"/>
      <c r="D191" s="147" t="s">
        <v>148</v>
      </c>
      <c r="E191" s="154" t="s">
        <v>1</v>
      </c>
      <c r="F191" s="155" t="s">
        <v>212</v>
      </c>
      <c r="H191" s="156">
        <v>12.672000000000001</v>
      </c>
      <c r="I191" s="157"/>
      <c r="L191" s="153"/>
      <c r="M191" s="158"/>
      <c r="T191" s="159"/>
      <c r="AT191" s="154" t="s">
        <v>148</v>
      </c>
      <c r="AU191" s="154" t="s">
        <v>91</v>
      </c>
      <c r="AV191" s="13" t="s">
        <v>91</v>
      </c>
      <c r="AW191" s="13" t="s">
        <v>36</v>
      </c>
      <c r="AX191" s="13" t="s">
        <v>81</v>
      </c>
      <c r="AY191" s="154" t="s">
        <v>139</v>
      </c>
    </row>
    <row r="192" spans="2:65" s="13" customFormat="1" ht="11.25">
      <c r="B192" s="153"/>
      <c r="D192" s="147" t="s">
        <v>148</v>
      </c>
      <c r="E192" s="154" t="s">
        <v>1</v>
      </c>
      <c r="F192" s="155" t="s">
        <v>213</v>
      </c>
      <c r="H192" s="156">
        <v>3.24</v>
      </c>
      <c r="I192" s="157"/>
      <c r="L192" s="153"/>
      <c r="M192" s="158"/>
      <c r="T192" s="159"/>
      <c r="AT192" s="154" t="s">
        <v>148</v>
      </c>
      <c r="AU192" s="154" t="s">
        <v>91</v>
      </c>
      <c r="AV192" s="13" t="s">
        <v>91</v>
      </c>
      <c r="AW192" s="13" t="s">
        <v>36</v>
      </c>
      <c r="AX192" s="13" t="s">
        <v>81</v>
      </c>
      <c r="AY192" s="154" t="s">
        <v>139</v>
      </c>
    </row>
    <row r="193" spans="2:51" s="13" customFormat="1" ht="11.25">
      <c r="B193" s="153"/>
      <c r="D193" s="147" t="s">
        <v>148</v>
      </c>
      <c r="E193" s="154" t="s">
        <v>1</v>
      </c>
      <c r="F193" s="155" t="s">
        <v>214</v>
      </c>
      <c r="H193" s="156">
        <v>9.7200000000000006</v>
      </c>
      <c r="I193" s="157"/>
      <c r="L193" s="153"/>
      <c r="M193" s="158"/>
      <c r="T193" s="159"/>
      <c r="AT193" s="154" t="s">
        <v>148</v>
      </c>
      <c r="AU193" s="154" t="s">
        <v>91</v>
      </c>
      <c r="AV193" s="13" t="s">
        <v>91</v>
      </c>
      <c r="AW193" s="13" t="s">
        <v>36</v>
      </c>
      <c r="AX193" s="13" t="s">
        <v>81</v>
      </c>
      <c r="AY193" s="154" t="s">
        <v>139</v>
      </c>
    </row>
    <row r="194" spans="2:51" s="12" customFormat="1" ht="11.25">
      <c r="B194" s="146"/>
      <c r="D194" s="147" t="s">
        <v>148</v>
      </c>
      <c r="E194" s="148" t="s">
        <v>1</v>
      </c>
      <c r="F194" s="149" t="s">
        <v>165</v>
      </c>
      <c r="H194" s="148" t="s">
        <v>1</v>
      </c>
      <c r="I194" s="150"/>
      <c r="L194" s="146"/>
      <c r="M194" s="151"/>
      <c r="T194" s="152"/>
      <c r="AT194" s="148" t="s">
        <v>148</v>
      </c>
      <c r="AU194" s="148" t="s">
        <v>91</v>
      </c>
      <c r="AV194" s="12" t="s">
        <v>89</v>
      </c>
      <c r="AW194" s="12" t="s">
        <v>36</v>
      </c>
      <c r="AX194" s="12" t="s">
        <v>81</v>
      </c>
      <c r="AY194" s="148" t="s">
        <v>139</v>
      </c>
    </row>
    <row r="195" spans="2:51" s="13" customFormat="1" ht="11.25">
      <c r="B195" s="153"/>
      <c r="D195" s="147" t="s">
        <v>148</v>
      </c>
      <c r="E195" s="154" t="s">
        <v>1</v>
      </c>
      <c r="F195" s="155" t="s">
        <v>215</v>
      </c>
      <c r="H195" s="156">
        <v>2.3540000000000001</v>
      </c>
      <c r="I195" s="157"/>
      <c r="L195" s="153"/>
      <c r="M195" s="158"/>
      <c r="T195" s="159"/>
      <c r="AT195" s="154" t="s">
        <v>148</v>
      </c>
      <c r="AU195" s="154" t="s">
        <v>91</v>
      </c>
      <c r="AV195" s="13" t="s">
        <v>91</v>
      </c>
      <c r="AW195" s="13" t="s">
        <v>36</v>
      </c>
      <c r="AX195" s="13" t="s">
        <v>81</v>
      </c>
      <c r="AY195" s="154" t="s">
        <v>139</v>
      </c>
    </row>
    <row r="196" spans="2:51" s="13" customFormat="1" ht="11.25">
      <c r="B196" s="153"/>
      <c r="D196" s="147" t="s">
        <v>148</v>
      </c>
      <c r="E196" s="154" t="s">
        <v>1</v>
      </c>
      <c r="F196" s="155" t="s">
        <v>216</v>
      </c>
      <c r="H196" s="156">
        <v>2.3540000000000001</v>
      </c>
      <c r="I196" s="157"/>
      <c r="L196" s="153"/>
      <c r="M196" s="158"/>
      <c r="T196" s="159"/>
      <c r="AT196" s="154" t="s">
        <v>148</v>
      </c>
      <c r="AU196" s="154" t="s">
        <v>91</v>
      </c>
      <c r="AV196" s="13" t="s">
        <v>91</v>
      </c>
      <c r="AW196" s="13" t="s">
        <v>36</v>
      </c>
      <c r="AX196" s="13" t="s">
        <v>81</v>
      </c>
      <c r="AY196" s="154" t="s">
        <v>139</v>
      </c>
    </row>
    <row r="197" spans="2:51" s="12" customFormat="1" ht="11.25">
      <c r="B197" s="146"/>
      <c r="D197" s="147" t="s">
        <v>148</v>
      </c>
      <c r="E197" s="148" t="s">
        <v>1</v>
      </c>
      <c r="F197" s="149" t="s">
        <v>185</v>
      </c>
      <c r="H197" s="148" t="s">
        <v>1</v>
      </c>
      <c r="I197" s="150"/>
      <c r="L197" s="146"/>
      <c r="M197" s="151"/>
      <c r="T197" s="152"/>
      <c r="AT197" s="148" t="s">
        <v>148</v>
      </c>
      <c r="AU197" s="148" t="s">
        <v>91</v>
      </c>
      <c r="AV197" s="12" t="s">
        <v>89</v>
      </c>
      <c r="AW197" s="12" t="s">
        <v>36</v>
      </c>
      <c r="AX197" s="12" t="s">
        <v>81</v>
      </c>
      <c r="AY197" s="148" t="s">
        <v>139</v>
      </c>
    </row>
    <row r="198" spans="2:51" s="13" customFormat="1" ht="11.25">
      <c r="B198" s="153"/>
      <c r="D198" s="147" t="s">
        <v>148</v>
      </c>
      <c r="E198" s="154" t="s">
        <v>1</v>
      </c>
      <c r="F198" s="155" t="s">
        <v>217</v>
      </c>
      <c r="H198" s="156">
        <v>2.9670000000000001</v>
      </c>
      <c r="I198" s="157"/>
      <c r="L198" s="153"/>
      <c r="M198" s="158"/>
      <c r="T198" s="159"/>
      <c r="AT198" s="154" t="s">
        <v>148</v>
      </c>
      <c r="AU198" s="154" t="s">
        <v>91</v>
      </c>
      <c r="AV198" s="13" t="s">
        <v>91</v>
      </c>
      <c r="AW198" s="13" t="s">
        <v>36</v>
      </c>
      <c r="AX198" s="13" t="s">
        <v>81</v>
      </c>
      <c r="AY198" s="154" t="s">
        <v>139</v>
      </c>
    </row>
    <row r="199" spans="2:51" s="13" customFormat="1" ht="11.25">
      <c r="B199" s="153"/>
      <c r="D199" s="147" t="s">
        <v>148</v>
      </c>
      <c r="E199" s="154" t="s">
        <v>1</v>
      </c>
      <c r="F199" s="155" t="s">
        <v>218</v>
      </c>
      <c r="H199" s="156">
        <v>2.9209999999999998</v>
      </c>
      <c r="I199" s="157"/>
      <c r="L199" s="153"/>
      <c r="M199" s="158"/>
      <c r="T199" s="159"/>
      <c r="AT199" s="154" t="s">
        <v>148</v>
      </c>
      <c r="AU199" s="154" t="s">
        <v>91</v>
      </c>
      <c r="AV199" s="13" t="s">
        <v>91</v>
      </c>
      <c r="AW199" s="13" t="s">
        <v>36</v>
      </c>
      <c r="AX199" s="13" t="s">
        <v>81</v>
      </c>
      <c r="AY199" s="154" t="s">
        <v>139</v>
      </c>
    </row>
    <row r="200" spans="2:51" s="13" customFormat="1" ht="11.25">
      <c r="B200" s="153"/>
      <c r="D200" s="147" t="s">
        <v>148</v>
      </c>
      <c r="E200" s="154" t="s">
        <v>1</v>
      </c>
      <c r="F200" s="155" t="s">
        <v>219</v>
      </c>
      <c r="H200" s="156">
        <v>2.9209999999999998</v>
      </c>
      <c r="I200" s="157"/>
      <c r="L200" s="153"/>
      <c r="M200" s="158"/>
      <c r="T200" s="159"/>
      <c r="AT200" s="154" t="s">
        <v>148</v>
      </c>
      <c r="AU200" s="154" t="s">
        <v>91</v>
      </c>
      <c r="AV200" s="13" t="s">
        <v>91</v>
      </c>
      <c r="AW200" s="13" t="s">
        <v>36</v>
      </c>
      <c r="AX200" s="13" t="s">
        <v>81</v>
      </c>
      <c r="AY200" s="154" t="s">
        <v>139</v>
      </c>
    </row>
    <row r="201" spans="2:51" s="13" customFormat="1" ht="11.25">
      <c r="B201" s="153"/>
      <c r="D201" s="147" t="s">
        <v>148</v>
      </c>
      <c r="E201" s="154" t="s">
        <v>1</v>
      </c>
      <c r="F201" s="155" t="s">
        <v>220</v>
      </c>
      <c r="H201" s="156">
        <v>2.9209999999999998</v>
      </c>
      <c r="I201" s="157"/>
      <c r="L201" s="153"/>
      <c r="M201" s="158"/>
      <c r="T201" s="159"/>
      <c r="AT201" s="154" t="s">
        <v>148</v>
      </c>
      <c r="AU201" s="154" t="s">
        <v>91</v>
      </c>
      <c r="AV201" s="13" t="s">
        <v>91</v>
      </c>
      <c r="AW201" s="13" t="s">
        <v>36</v>
      </c>
      <c r="AX201" s="13" t="s">
        <v>81</v>
      </c>
      <c r="AY201" s="154" t="s">
        <v>139</v>
      </c>
    </row>
    <row r="202" spans="2:51" s="13" customFormat="1" ht="11.25">
      <c r="B202" s="153"/>
      <c r="D202" s="147" t="s">
        <v>148</v>
      </c>
      <c r="E202" s="154" t="s">
        <v>1</v>
      </c>
      <c r="F202" s="155" t="s">
        <v>221</v>
      </c>
      <c r="H202" s="156">
        <v>2.76</v>
      </c>
      <c r="I202" s="157"/>
      <c r="L202" s="153"/>
      <c r="M202" s="158"/>
      <c r="T202" s="159"/>
      <c r="AT202" s="154" t="s">
        <v>148</v>
      </c>
      <c r="AU202" s="154" t="s">
        <v>91</v>
      </c>
      <c r="AV202" s="13" t="s">
        <v>91</v>
      </c>
      <c r="AW202" s="13" t="s">
        <v>36</v>
      </c>
      <c r="AX202" s="13" t="s">
        <v>81</v>
      </c>
      <c r="AY202" s="154" t="s">
        <v>139</v>
      </c>
    </row>
    <row r="203" spans="2:51" s="12" customFormat="1" ht="11.25">
      <c r="B203" s="146"/>
      <c r="D203" s="147" t="s">
        <v>148</v>
      </c>
      <c r="E203" s="148" t="s">
        <v>1</v>
      </c>
      <c r="F203" s="149" t="s">
        <v>171</v>
      </c>
      <c r="H203" s="148" t="s">
        <v>1</v>
      </c>
      <c r="I203" s="150"/>
      <c r="L203" s="146"/>
      <c r="M203" s="151"/>
      <c r="T203" s="152"/>
      <c r="AT203" s="148" t="s">
        <v>148</v>
      </c>
      <c r="AU203" s="148" t="s">
        <v>91</v>
      </c>
      <c r="AV203" s="12" t="s">
        <v>89</v>
      </c>
      <c r="AW203" s="12" t="s">
        <v>36</v>
      </c>
      <c r="AX203" s="12" t="s">
        <v>81</v>
      </c>
      <c r="AY203" s="148" t="s">
        <v>139</v>
      </c>
    </row>
    <row r="204" spans="2:51" s="13" customFormat="1" ht="11.25">
      <c r="B204" s="153"/>
      <c r="D204" s="147" t="s">
        <v>148</v>
      </c>
      <c r="E204" s="154" t="s">
        <v>1</v>
      </c>
      <c r="F204" s="155" t="s">
        <v>222</v>
      </c>
      <c r="H204" s="156">
        <v>1.8169999999999999</v>
      </c>
      <c r="I204" s="157"/>
      <c r="L204" s="153"/>
      <c r="M204" s="158"/>
      <c r="T204" s="159"/>
      <c r="AT204" s="154" t="s">
        <v>148</v>
      </c>
      <c r="AU204" s="154" t="s">
        <v>91</v>
      </c>
      <c r="AV204" s="13" t="s">
        <v>91</v>
      </c>
      <c r="AW204" s="13" t="s">
        <v>36</v>
      </c>
      <c r="AX204" s="13" t="s">
        <v>81</v>
      </c>
      <c r="AY204" s="154" t="s">
        <v>139</v>
      </c>
    </row>
    <row r="205" spans="2:51" s="13" customFormat="1" ht="11.25">
      <c r="B205" s="153"/>
      <c r="D205" s="147" t="s">
        <v>148</v>
      </c>
      <c r="E205" s="154" t="s">
        <v>1</v>
      </c>
      <c r="F205" s="155" t="s">
        <v>223</v>
      </c>
      <c r="H205" s="156">
        <v>3.1739999999999999</v>
      </c>
      <c r="I205" s="157"/>
      <c r="L205" s="153"/>
      <c r="M205" s="158"/>
      <c r="T205" s="159"/>
      <c r="AT205" s="154" t="s">
        <v>148</v>
      </c>
      <c r="AU205" s="154" t="s">
        <v>91</v>
      </c>
      <c r="AV205" s="13" t="s">
        <v>91</v>
      </c>
      <c r="AW205" s="13" t="s">
        <v>36</v>
      </c>
      <c r="AX205" s="13" t="s">
        <v>81</v>
      </c>
      <c r="AY205" s="154" t="s">
        <v>139</v>
      </c>
    </row>
    <row r="206" spans="2:51" s="13" customFormat="1" ht="11.25">
      <c r="B206" s="153"/>
      <c r="D206" s="147" t="s">
        <v>148</v>
      </c>
      <c r="E206" s="154" t="s">
        <v>1</v>
      </c>
      <c r="F206" s="155" t="s">
        <v>224</v>
      </c>
      <c r="H206" s="156">
        <v>1.9319999999999999</v>
      </c>
      <c r="I206" s="157"/>
      <c r="L206" s="153"/>
      <c r="M206" s="158"/>
      <c r="T206" s="159"/>
      <c r="AT206" s="154" t="s">
        <v>148</v>
      </c>
      <c r="AU206" s="154" t="s">
        <v>91</v>
      </c>
      <c r="AV206" s="13" t="s">
        <v>91</v>
      </c>
      <c r="AW206" s="13" t="s">
        <v>36</v>
      </c>
      <c r="AX206" s="13" t="s">
        <v>81</v>
      </c>
      <c r="AY206" s="154" t="s">
        <v>139</v>
      </c>
    </row>
    <row r="207" spans="2:51" s="13" customFormat="1" ht="11.25">
      <c r="B207" s="153"/>
      <c r="D207" s="147" t="s">
        <v>148</v>
      </c>
      <c r="E207" s="154" t="s">
        <v>1</v>
      </c>
      <c r="F207" s="155" t="s">
        <v>225</v>
      </c>
      <c r="H207" s="156">
        <v>1.702</v>
      </c>
      <c r="I207" s="157"/>
      <c r="L207" s="153"/>
      <c r="M207" s="158"/>
      <c r="T207" s="159"/>
      <c r="AT207" s="154" t="s">
        <v>148</v>
      </c>
      <c r="AU207" s="154" t="s">
        <v>91</v>
      </c>
      <c r="AV207" s="13" t="s">
        <v>91</v>
      </c>
      <c r="AW207" s="13" t="s">
        <v>36</v>
      </c>
      <c r="AX207" s="13" t="s">
        <v>81</v>
      </c>
      <c r="AY207" s="154" t="s">
        <v>139</v>
      </c>
    </row>
    <row r="208" spans="2:51" s="13" customFormat="1" ht="11.25">
      <c r="B208" s="153"/>
      <c r="D208" s="147" t="s">
        <v>148</v>
      </c>
      <c r="E208" s="154" t="s">
        <v>1</v>
      </c>
      <c r="F208" s="155" t="s">
        <v>226</v>
      </c>
      <c r="H208" s="156">
        <v>1.8169999999999999</v>
      </c>
      <c r="I208" s="157"/>
      <c r="L208" s="153"/>
      <c r="M208" s="158"/>
      <c r="T208" s="159"/>
      <c r="AT208" s="154" t="s">
        <v>148</v>
      </c>
      <c r="AU208" s="154" t="s">
        <v>91</v>
      </c>
      <c r="AV208" s="13" t="s">
        <v>91</v>
      </c>
      <c r="AW208" s="13" t="s">
        <v>36</v>
      </c>
      <c r="AX208" s="13" t="s">
        <v>81</v>
      </c>
      <c r="AY208" s="154" t="s">
        <v>139</v>
      </c>
    </row>
    <row r="209" spans="2:65" s="14" customFormat="1" ht="11.25">
      <c r="B209" s="160"/>
      <c r="D209" s="147" t="s">
        <v>148</v>
      </c>
      <c r="E209" s="161" t="s">
        <v>1</v>
      </c>
      <c r="F209" s="162" t="s">
        <v>151</v>
      </c>
      <c r="H209" s="163">
        <v>80.040000000000006</v>
      </c>
      <c r="I209" s="164"/>
      <c r="L209" s="160"/>
      <c r="M209" s="165"/>
      <c r="T209" s="166"/>
      <c r="AT209" s="161" t="s">
        <v>148</v>
      </c>
      <c r="AU209" s="161" t="s">
        <v>91</v>
      </c>
      <c r="AV209" s="14" t="s">
        <v>146</v>
      </c>
      <c r="AW209" s="14" t="s">
        <v>36</v>
      </c>
      <c r="AX209" s="14" t="s">
        <v>89</v>
      </c>
      <c r="AY209" s="161" t="s">
        <v>139</v>
      </c>
    </row>
    <row r="210" spans="2:65" s="1" customFormat="1" ht="33" customHeight="1">
      <c r="B210" s="33"/>
      <c r="C210" s="133" t="s">
        <v>227</v>
      </c>
      <c r="D210" s="133" t="s">
        <v>141</v>
      </c>
      <c r="E210" s="134" t="s">
        <v>228</v>
      </c>
      <c r="F210" s="135" t="s">
        <v>229</v>
      </c>
      <c r="G210" s="136" t="s">
        <v>203</v>
      </c>
      <c r="H210" s="137">
        <v>247.40199999999999</v>
      </c>
      <c r="I210" s="138"/>
      <c r="J210" s="139">
        <f>ROUND(I210*H210,2)</f>
        <v>0</v>
      </c>
      <c r="K210" s="135" t="s">
        <v>145</v>
      </c>
      <c r="L210" s="33"/>
      <c r="M210" s="140" t="s">
        <v>1</v>
      </c>
      <c r="N210" s="141" t="s">
        <v>46</v>
      </c>
      <c r="P210" s="142">
        <f>O210*H210</f>
        <v>0</v>
      </c>
      <c r="Q210" s="142">
        <v>0</v>
      </c>
      <c r="R210" s="142">
        <f>Q210*H210</f>
        <v>0</v>
      </c>
      <c r="S210" s="142">
        <v>0</v>
      </c>
      <c r="T210" s="143">
        <f>S210*H210</f>
        <v>0</v>
      </c>
      <c r="AR210" s="144" t="s">
        <v>146</v>
      </c>
      <c r="AT210" s="144" t="s">
        <v>141</v>
      </c>
      <c r="AU210" s="144" t="s">
        <v>91</v>
      </c>
      <c r="AY210" s="18" t="s">
        <v>139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8" t="s">
        <v>89</v>
      </c>
      <c r="BK210" s="145">
        <f>ROUND(I210*H210,2)</f>
        <v>0</v>
      </c>
      <c r="BL210" s="18" t="s">
        <v>146</v>
      </c>
      <c r="BM210" s="144" t="s">
        <v>230</v>
      </c>
    </row>
    <row r="211" spans="2:65" s="12" customFormat="1" ht="11.25">
      <c r="B211" s="146"/>
      <c r="D211" s="147" t="s">
        <v>148</v>
      </c>
      <c r="E211" s="148" t="s">
        <v>1</v>
      </c>
      <c r="F211" s="149" t="s">
        <v>231</v>
      </c>
      <c r="H211" s="148" t="s">
        <v>1</v>
      </c>
      <c r="I211" s="150"/>
      <c r="L211" s="146"/>
      <c r="M211" s="151"/>
      <c r="T211" s="152"/>
      <c r="AT211" s="148" t="s">
        <v>148</v>
      </c>
      <c r="AU211" s="148" t="s">
        <v>91</v>
      </c>
      <c r="AV211" s="12" t="s">
        <v>89</v>
      </c>
      <c r="AW211" s="12" t="s">
        <v>36</v>
      </c>
      <c r="AX211" s="12" t="s">
        <v>81</v>
      </c>
      <c r="AY211" s="148" t="s">
        <v>139</v>
      </c>
    </row>
    <row r="212" spans="2:65" s="12" customFormat="1" ht="11.25">
      <c r="B212" s="146"/>
      <c r="D212" s="147" t="s">
        <v>148</v>
      </c>
      <c r="E212" s="148" t="s">
        <v>1</v>
      </c>
      <c r="F212" s="149" t="s">
        <v>232</v>
      </c>
      <c r="H212" s="148" t="s">
        <v>1</v>
      </c>
      <c r="I212" s="150"/>
      <c r="L212" s="146"/>
      <c r="M212" s="151"/>
      <c r="T212" s="152"/>
      <c r="AT212" s="148" t="s">
        <v>148</v>
      </c>
      <c r="AU212" s="148" t="s">
        <v>91</v>
      </c>
      <c r="AV212" s="12" t="s">
        <v>89</v>
      </c>
      <c r="AW212" s="12" t="s">
        <v>36</v>
      </c>
      <c r="AX212" s="12" t="s">
        <v>81</v>
      </c>
      <c r="AY212" s="148" t="s">
        <v>139</v>
      </c>
    </row>
    <row r="213" spans="2:65" s="12" customFormat="1" ht="11.25">
      <c r="B213" s="146"/>
      <c r="D213" s="147" t="s">
        <v>148</v>
      </c>
      <c r="E213" s="148" t="s">
        <v>1</v>
      </c>
      <c r="F213" s="149" t="s">
        <v>233</v>
      </c>
      <c r="H213" s="148" t="s">
        <v>1</v>
      </c>
      <c r="I213" s="150"/>
      <c r="L213" s="146"/>
      <c r="M213" s="151"/>
      <c r="T213" s="152"/>
      <c r="AT213" s="148" t="s">
        <v>148</v>
      </c>
      <c r="AU213" s="148" t="s">
        <v>91</v>
      </c>
      <c r="AV213" s="12" t="s">
        <v>89</v>
      </c>
      <c r="AW213" s="12" t="s">
        <v>36</v>
      </c>
      <c r="AX213" s="12" t="s">
        <v>81</v>
      </c>
      <c r="AY213" s="148" t="s">
        <v>139</v>
      </c>
    </row>
    <row r="214" spans="2:65" s="13" customFormat="1" ht="11.25">
      <c r="B214" s="153"/>
      <c r="D214" s="147" t="s">
        <v>148</v>
      </c>
      <c r="E214" s="154" t="s">
        <v>1</v>
      </c>
      <c r="F214" s="155" t="s">
        <v>234</v>
      </c>
      <c r="H214" s="156">
        <v>247.40199999999999</v>
      </c>
      <c r="I214" s="157"/>
      <c r="L214" s="153"/>
      <c r="M214" s="158"/>
      <c r="T214" s="159"/>
      <c r="AT214" s="154" t="s">
        <v>148</v>
      </c>
      <c r="AU214" s="154" t="s">
        <v>91</v>
      </c>
      <c r="AV214" s="13" t="s">
        <v>91</v>
      </c>
      <c r="AW214" s="13" t="s">
        <v>36</v>
      </c>
      <c r="AX214" s="13" t="s">
        <v>89</v>
      </c>
      <c r="AY214" s="154" t="s">
        <v>139</v>
      </c>
    </row>
    <row r="215" spans="2:65" s="1" customFormat="1" ht="33" customHeight="1">
      <c r="B215" s="33"/>
      <c r="C215" s="133" t="s">
        <v>235</v>
      </c>
      <c r="D215" s="133" t="s">
        <v>141</v>
      </c>
      <c r="E215" s="134" t="s">
        <v>236</v>
      </c>
      <c r="F215" s="135" t="s">
        <v>237</v>
      </c>
      <c r="G215" s="136" t="s">
        <v>203</v>
      </c>
      <c r="H215" s="137">
        <v>247.40199999999999</v>
      </c>
      <c r="I215" s="138"/>
      <c r="J215" s="139">
        <f>ROUND(I215*H215,2)</f>
        <v>0</v>
      </c>
      <c r="K215" s="135" t="s">
        <v>145</v>
      </c>
      <c r="L215" s="33"/>
      <c r="M215" s="140" t="s">
        <v>1</v>
      </c>
      <c r="N215" s="141" t="s">
        <v>46</v>
      </c>
      <c r="P215" s="142">
        <f>O215*H215</f>
        <v>0</v>
      </c>
      <c r="Q215" s="142">
        <v>0</v>
      </c>
      <c r="R215" s="142">
        <f>Q215*H215</f>
        <v>0</v>
      </c>
      <c r="S215" s="142">
        <v>0</v>
      </c>
      <c r="T215" s="143">
        <f>S215*H215</f>
        <v>0</v>
      </c>
      <c r="AR215" s="144" t="s">
        <v>146</v>
      </c>
      <c r="AT215" s="144" t="s">
        <v>141</v>
      </c>
      <c r="AU215" s="144" t="s">
        <v>91</v>
      </c>
      <c r="AY215" s="18" t="s">
        <v>139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8" t="s">
        <v>89</v>
      </c>
      <c r="BK215" s="145">
        <f>ROUND(I215*H215,2)</f>
        <v>0</v>
      </c>
      <c r="BL215" s="18" t="s">
        <v>146</v>
      </c>
      <c r="BM215" s="144" t="s">
        <v>238</v>
      </c>
    </row>
    <row r="216" spans="2:65" s="12" customFormat="1" ht="11.25">
      <c r="B216" s="146"/>
      <c r="D216" s="147" t="s">
        <v>148</v>
      </c>
      <c r="E216" s="148" t="s">
        <v>1</v>
      </c>
      <c r="F216" s="149" t="s">
        <v>231</v>
      </c>
      <c r="H216" s="148" t="s">
        <v>1</v>
      </c>
      <c r="I216" s="150"/>
      <c r="L216" s="146"/>
      <c r="M216" s="151"/>
      <c r="T216" s="152"/>
      <c r="AT216" s="148" t="s">
        <v>148</v>
      </c>
      <c r="AU216" s="148" t="s">
        <v>91</v>
      </c>
      <c r="AV216" s="12" t="s">
        <v>89</v>
      </c>
      <c r="AW216" s="12" t="s">
        <v>36</v>
      </c>
      <c r="AX216" s="12" t="s">
        <v>81</v>
      </c>
      <c r="AY216" s="148" t="s">
        <v>139</v>
      </c>
    </row>
    <row r="217" spans="2:65" s="12" customFormat="1" ht="22.5">
      <c r="B217" s="146"/>
      <c r="D217" s="147" t="s">
        <v>148</v>
      </c>
      <c r="E217" s="148" t="s">
        <v>1</v>
      </c>
      <c r="F217" s="149" t="s">
        <v>239</v>
      </c>
      <c r="H217" s="148" t="s">
        <v>1</v>
      </c>
      <c r="I217" s="150"/>
      <c r="L217" s="146"/>
      <c r="M217" s="151"/>
      <c r="T217" s="152"/>
      <c r="AT217" s="148" t="s">
        <v>148</v>
      </c>
      <c r="AU217" s="148" t="s">
        <v>91</v>
      </c>
      <c r="AV217" s="12" t="s">
        <v>89</v>
      </c>
      <c r="AW217" s="12" t="s">
        <v>36</v>
      </c>
      <c r="AX217" s="12" t="s">
        <v>81</v>
      </c>
      <c r="AY217" s="148" t="s">
        <v>139</v>
      </c>
    </row>
    <row r="218" spans="2:65" s="12" customFormat="1" ht="11.25">
      <c r="B218" s="146"/>
      <c r="D218" s="147" t="s">
        <v>148</v>
      </c>
      <c r="E218" s="148" t="s">
        <v>1</v>
      </c>
      <c r="F218" s="149" t="s">
        <v>240</v>
      </c>
      <c r="H218" s="148" t="s">
        <v>1</v>
      </c>
      <c r="I218" s="150"/>
      <c r="L218" s="146"/>
      <c r="M218" s="151"/>
      <c r="T218" s="152"/>
      <c r="AT218" s="148" t="s">
        <v>148</v>
      </c>
      <c r="AU218" s="148" t="s">
        <v>91</v>
      </c>
      <c r="AV218" s="12" t="s">
        <v>89</v>
      </c>
      <c r="AW218" s="12" t="s">
        <v>36</v>
      </c>
      <c r="AX218" s="12" t="s">
        <v>81</v>
      </c>
      <c r="AY218" s="148" t="s">
        <v>139</v>
      </c>
    </row>
    <row r="219" spans="2:65" s="13" customFormat="1" ht="22.5">
      <c r="B219" s="153"/>
      <c r="D219" s="147" t="s">
        <v>148</v>
      </c>
      <c r="E219" s="154" t="s">
        <v>1</v>
      </c>
      <c r="F219" s="155" t="s">
        <v>241</v>
      </c>
      <c r="H219" s="156">
        <v>31.893000000000001</v>
      </c>
      <c r="I219" s="157"/>
      <c r="L219" s="153"/>
      <c r="M219" s="158"/>
      <c r="T219" s="159"/>
      <c r="AT219" s="154" t="s">
        <v>148</v>
      </c>
      <c r="AU219" s="154" t="s">
        <v>91</v>
      </c>
      <c r="AV219" s="13" t="s">
        <v>91</v>
      </c>
      <c r="AW219" s="13" t="s">
        <v>36</v>
      </c>
      <c r="AX219" s="13" t="s">
        <v>81</v>
      </c>
      <c r="AY219" s="154" t="s">
        <v>139</v>
      </c>
    </row>
    <row r="220" spans="2:65" s="13" customFormat="1" ht="22.5">
      <c r="B220" s="153"/>
      <c r="D220" s="147" t="s">
        <v>148</v>
      </c>
      <c r="E220" s="154" t="s">
        <v>1</v>
      </c>
      <c r="F220" s="155" t="s">
        <v>242</v>
      </c>
      <c r="H220" s="156">
        <v>86.305999999999997</v>
      </c>
      <c r="I220" s="157"/>
      <c r="L220" s="153"/>
      <c r="M220" s="158"/>
      <c r="T220" s="159"/>
      <c r="AT220" s="154" t="s">
        <v>148</v>
      </c>
      <c r="AU220" s="154" t="s">
        <v>91</v>
      </c>
      <c r="AV220" s="13" t="s">
        <v>91</v>
      </c>
      <c r="AW220" s="13" t="s">
        <v>36</v>
      </c>
      <c r="AX220" s="13" t="s">
        <v>81</v>
      </c>
      <c r="AY220" s="154" t="s">
        <v>139</v>
      </c>
    </row>
    <row r="221" spans="2:65" s="13" customFormat="1" ht="22.5">
      <c r="B221" s="153"/>
      <c r="D221" s="147" t="s">
        <v>148</v>
      </c>
      <c r="E221" s="154" t="s">
        <v>1</v>
      </c>
      <c r="F221" s="155" t="s">
        <v>243</v>
      </c>
      <c r="H221" s="156">
        <v>137.84299999999999</v>
      </c>
      <c r="I221" s="157"/>
      <c r="L221" s="153"/>
      <c r="M221" s="158"/>
      <c r="T221" s="159"/>
      <c r="AT221" s="154" t="s">
        <v>148</v>
      </c>
      <c r="AU221" s="154" t="s">
        <v>91</v>
      </c>
      <c r="AV221" s="13" t="s">
        <v>91</v>
      </c>
      <c r="AW221" s="13" t="s">
        <v>36</v>
      </c>
      <c r="AX221" s="13" t="s">
        <v>81</v>
      </c>
      <c r="AY221" s="154" t="s">
        <v>139</v>
      </c>
    </row>
    <row r="222" spans="2:65" s="13" customFormat="1" ht="22.5">
      <c r="B222" s="153"/>
      <c r="D222" s="147" t="s">
        <v>148</v>
      </c>
      <c r="E222" s="154" t="s">
        <v>1</v>
      </c>
      <c r="F222" s="155" t="s">
        <v>244</v>
      </c>
      <c r="H222" s="156">
        <v>197.084</v>
      </c>
      <c r="I222" s="157"/>
      <c r="L222" s="153"/>
      <c r="M222" s="158"/>
      <c r="T222" s="159"/>
      <c r="AT222" s="154" t="s">
        <v>148</v>
      </c>
      <c r="AU222" s="154" t="s">
        <v>91</v>
      </c>
      <c r="AV222" s="13" t="s">
        <v>91</v>
      </c>
      <c r="AW222" s="13" t="s">
        <v>36</v>
      </c>
      <c r="AX222" s="13" t="s">
        <v>81</v>
      </c>
      <c r="AY222" s="154" t="s">
        <v>139</v>
      </c>
    </row>
    <row r="223" spans="2:65" s="12" customFormat="1" ht="11.25">
      <c r="B223" s="146"/>
      <c r="D223" s="147" t="s">
        <v>148</v>
      </c>
      <c r="E223" s="148" t="s">
        <v>1</v>
      </c>
      <c r="F223" s="149" t="s">
        <v>245</v>
      </c>
      <c r="H223" s="148" t="s">
        <v>1</v>
      </c>
      <c r="I223" s="150"/>
      <c r="L223" s="146"/>
      <c r="M223" s="151"/>
      <c r="T223" s="152"/>
      <c r="AT223" s="148" t="s">
        <v>148</v>
      </c>
      <c r="AU223" s="148" t="s">
        <v>91</v>
      </c>
      <c r="AV223" s="12" t="s">
        <v>89</v>
      </c>
      <c r="AW223" s="12" t="s">
        <v>36</v>
      </c>
      <c r="AX223" s="12" t="s">
        <v>81</v>
      </c>
      <c r="AY223" s="148" t="s">
        <v>139</v>
      </c>
    </row>
    <row r="224" spans="2:65" s="13" customFormat="1" ht="11.25">
      <c r="B224" s="153"/>
      <c r="D224" s="147" t="s">
        <v>148</v>
      </c>
      <c r="E224" s="154" t="s">
        <v>1</v>
      </c>
      <c r="F224" s="155" t="s">
        <v>246</v>
      </c>
      <c r="H224" s="156">
        <v>3.6840000000000002</v>
      </c>
      <c r="I224" s="157"/>
      <c r="L224" s="153"/>
      <c r="M224" s="158"/>
      <c r="T224" s="159"/>
      <c r="AT224" s="154" t="s">
        <v>148</v>
      </c>
      <c r="AU224" s="154" t="s">
        <v>91</v>
      </c>
      <c r="AV224" s="13" t="s">
        <v>91</v>
      </c>
      <c r="AW224" s="13" t="s">
        <v>36</v>
      </c>
      <c r="AX224" s="13" t="s">
        <v>81</v>
      </c>
      <c r="AY224" s="154" t="s">
        <v>139</v>
      </c>
    </row>
    <row r="225" spans="2:65" s="12" customFormat="1" ht="11.25">
      <c r="B225" s="146"/>
      <c r="D225" s="147" t="s">
        <v>148</v>
      </c>
      <c r="E225" s="148" t="s">
        <v>1</v>
      </c>
      <c r="F225" s="149" t="s">
        <v>165</v>
      </c>
      <c r="H225" s="148" t="s">
        <v>1</v>
      </c>
      <c r="I225" s="150"/>
      <c r="L225" s="146"/>
      <c r="M225" s="151"/>
      <c r="T225" s="152"/>
      <c r="AT225" s="148" t="s">
        <v>148</v>
      </c>
      <c r="AU225" s="148" t="s">
        <v>91</v>
      </c>
      <c r="AV225" s="12" t="s">
        <v>89</v>
      </c>
      <c r="AW225" s="12" t="s">
        <v>36</v>
      </c>
      <c r="AX225" s="12" t="s">
        <v>81</v>
      </c>
      <c r="AY225" s="148" t="s">
        <v>139</v>
      </c>
    </row>
    <row r="226" spans="2:65" s="13" customFormat="1" ht="22.5">
      <c r="B226" s="153"/>
      <c r="D226" s="147" t="s">
        <v>148</v>
      </c>
      <c r="E226" s="154" t="s">
        <v>1</v>
      </c>
      <c r="F226" s="155" t="s">
        <v>247</v>
      </c>
      <c r="H226" s="156">
        <v>12.185</v>
      </c>
      <c r="I226" s="157"/>
      <c r="L226" s="153"/>
      <c r="M226" s="158"/>
      <c r="T226" s="159"/>
      <c r="AT226" s="154" t="s">
        <v>148</v>
      </c>
      <c r="AU226" s="154" t="s">
        <v>91</v>
      </c>
      <c r="AV226" s="13" t="s">
        <v>91</v>
      </c>
      <c r="AW226" s="13" t="s">
        <v>36</v>
      </c>
      <c r="AX226" s="13" t="s">
        <v>81</v>
      </c>
      <c r="AY226" s="154" t="s">
        <v>139</v>
      </c>
    </row>
    <row r="227" spans="2:65" s="12" customFormat="1" ht="11.25">
      <c r="B227" s="146"/>
      <c r="D227" s="147" t="s">
        <v>148</v>
      </c>
      <c r="E227" s="148" t="s">
        <v>1</v>
      </c>
      <c r="F227" s="149" t="s">
        <v>248</v>
      </c>
      <c r="H227" s="148" t="s">
        <v>1</v>
      </c>
      <c r="I227" s="150"/>
      <c r="L227" s="146"/>
      <c r="M227" s="151"/>
      <c r="T227" s="152"/>
      <c r="AT227" s="148" t="s">
        <v>148</v>
      </c>
      <c r="AU227" s="148" t="s">
        <v>91</v>
      </c>
      <c r="AV227" s="12" t="s">
        <v>89</v>
      </c>
      <c r="AW227" s="12" t="s">
        <v>36</v>
      </c>
      <c r="AX227" s="12" t="s">
        <v>81</v>
      </c>
      <c r="AY227" s="148" t="s">
        <v>139</v>
      </c>
    </row>
    <row r="228" spans="2:65" s="13" customFormat="1" ht="22.5">
      <c r="B228" s="153"/>
      <c r="D228" s="147" t="s">
        <v>148</v>
      </c>
      <c r="E228" s="154" t="s">
        <v>1</v>
      </c>
      <c r="F228" s="155" t="s">
        <v>249</v>
      </c>
      <c r="H228" s="156">
        <v>3.6859999999999999</v>
      </c>
      <c r="I228" s="157"/>
      <c r="L228" s="153"/>
      <c r="M228" s="158"/>
      <c r="T228" s="159"/>
      <c r="AT228" s="154" t="s">
        <v>148</v>
      </c>
      <c r="AU228" s="154" t="s">
        <v>91</v>
      </c>
      <c r="AV228" s="13" t="s">
        <v>91</v>
      </c>
      <c r="AW228" s="13" t="s">
        <v>36</v>
      </c>
      <c r="AX228" s="13" t="s">
        <v>81</v>
      </c>
      <c r="AY228" s="154" t="s">
        <v>139</v>
      </c>
    </row>
    <row r="229" spans="2:65" s="12" customFormat="1" ht="11.25">
      <c r="B229" s="146"/>
      <c r="D229" s="147" t="s">
        <v>148</v>
      </c>
      <c r="E229" s="148" t="s">
        <v>1</v>
      </c>
      <c r="F229" s="149" t="s">
        <v>171</v>
      </c>
      <c r="H229" s="148" t="s">
        <v>1</v>
      </c>
      <c r="I229" s="150"/>
      <c r="L229" s="146"/>
      <c r="M229" s="151"/>
      <c r="T229" s="152"/>
      <c r="AT229" s="148" t="s">
        <v>148</v>
      </c>
      <c r="AU229" s="148" t="s">
        <v>91</v>
      </c>
      <c r="AV229" s="12" t="s">
        <v>89</v>
      </c>
      <c r="AW229" s="12" t="s">
        <v>36</v>
      </c>
      <c r="AX229" s="12" t="s">
        <v>81</v>
      </c>
      <c r="AY229" s="148" t="s">
        <v>139</v>
      </c>
    </row>
    <row r="230" spans="2:65" s="13" customFormat="1" ht="22.5">
      <c r="B230" s="153"/>
      <c r="D230" s="147" t="s">
        <v>148</v>
      </c>
      <c r="E230" s="154" t="s">
        <v>1</v>
      </c>
      <c r="F230" s="155" t="s">
        <v>250</v>
      </c>
      <c r="H230" s="156">
        <v>11.036</v>
      </c>
      <c r="I230" s="157"/>
      <c r="L230" s="153"/>
      <c r="M230" s="158"/>
      <c r="T230" s="159"/>
      <c r="AT230" s="154" t="s">
        <v>148</v>
      </c>
      <c r="AU230" s="154" t="s">
        <v>91</v>
      </c>
      <c r="AV230" s="13" t="s">
        <v>91</v>
      </c>
      <c r="AW230" s="13" t="s">
        <v>36</v>
      </c>
      <c r="AX230" s="13" t="s">
        <v>81</v>
      </c>
      <c r="AY230" s="154" t="s">
        <v>139</v>
      </c>
    </row>
    <row r="231" spans="2:65" s="12" customFormat="1" ht="11.25">
      <c r="B231" s="146"/>
      <c r="D231" s="147" t="s">
        <v>148</v>
      </c>
      <c r="E231" s="148" t="s">
        <v>1</v>
      </c>
      <c r="F231" s="149" t="s">
        <v>251</v>
      </c>
      <c r="H231" s="148" t="s">
        <v>1</v>
      </c>
      <c r="I231" s="150"/>
      <c r="L231" s="146"/>
      <c r="M231" s="151"/>
      <c r="T231" s="152"/>
      <c r="AT231" s="148" t="s">
        <v>148</v>
      </c>
      <c r="AU231" s="148" t="s">
        <v>91</v>
      </c>
      <c r="AV231" s="12" t="s">
        <v>89</v>
      </c>
      <c r="AW231" s="12" t="s">
        <v>36</v>
      </c>
      <c r="AX231" s="12" t="s">
        <v>81</v>
      </c>
      <c r="AY231" s="148" t="s">
        <v>139</v>
      </c>
    </row>
    <row r="232" spans="2:65" s="12" customFormat="1" ht="11.25">
      <c r="B232" s="146"/>
      <c r="D232" s="147" t="s">
        <v>148</v>
      </c>
      <c r="E232" s="148" t="s">
        <v>1</v>
      </c>
      <c r="F232" s="149" t="s">
        <v>248</v>
      </c>
      <c r="H232" s="148" t="s">
        <v>1</v>
      </c>
      <c r="I232" s="150"/>
      <c r="L232" s="146"/>
      <c r="M232" s="151"/>
      <c r="T232" s="152"/>
      <c r="AT232" s="148" t="s">
        <v>148</v>
      </c>
      <c r="AU232" s="148" t="s">
        <v>91</v>
      </c>
      <c r="AV232" s="12" t="s">
        <v>89</v>
      </c>
      <c r="AW232" s="12" t="s">
        <v>36</v>
      </c>
      <c r="AX232" s="12" t="s">
        <v>81</v>
      </c>
      <c r="AY232" s="148" t="s">
        <v>139</v>
      </c>
    </row>
    <row r="233" spans="2:65" s="13" customFormat="1" ht="22.5">
      <c r="B233" s="153"/>
      <c r="D233" s="147" t="s">
        <v>148</v>
      </c>
      <c r="E233" s="154" t="s">
        <v>1</v>
      </c>
      <c r="F233" s="155" t="s">
        <v>252</v>
      </c>
      <c r="H233" s="156">
        <v>11.086</v>
      </c>
      <c r="I233" s="157"/>
      <c r="L233" s="153"/>
      <c r="M233" s="158"/>
      <c r="T233" s="159"/>
      <c r="AT233" s="154" t="s">
        <v>148</v>
      </c>
      <c r="AU233" s="154" t="s">
        <v>91</v>
      </c>
      <c r="AV233" s="13" t="s">
        <v>91</v>
      </c>
      <c r="AW233" s="13" t="s">
        <v>36</v>
      </c>
      <c r="AX233" s="13" t="s">
        <v>81</v>
      </c>
      <c r="AY233" s="154" t="s">
        <v>139</v>
      </c>
    </row>
    <row r="234" spans="2:65" s="15" customFormat="1" ht="11.25">
      <c r="B234" s="167"/>
      <c r="D234" s="147" t="s">
        <v>148</v>
      </c>
      <c r="E234" s="168" t="s">
        <v>1</v>
      </c>
      <c r="F234" s="169" t="s">
        <v>253</v>
      </c>
      <c r="H234" s="170">
        <v>494.803</v>
      </c>
      <c r="I234" s="171"/>
      <c r="L234" s="167"/>
      <c r="M234" s="172"/>
      <c r="T234" s="173"/>
      <c r="AT234" s="168" t="s">
        <v>148</v>
      </c>
      <c r="AU234" s="168" t="s">
        <v>91</v>
      </c>
      <c r="AV234" s="15" t="s">
        <v>157</v>
      </c>
      <c r="AW234" s="15" t="s">
        <v>36</v>
      </c>
      <c r="AX234" s="15" t="s">
        <v>81</v>
      </c>
      <c r="AY234" s="168" t="s">
        <v>139</v>
      </c>
    </row>
    <row r="235" spans="2:65" s="12" customFormat="1" ht="11.25">
      <c r="B235" s="146"/>
      <c r="D235" s="147" t="s">
        <v>148</v>
      </c>
      <c r="E235" s="148" t="s">
        <v>1</v>
      </c>
      <c r="F235" s="149" t="s">
        <v>254</v>
      </c>
      <c r="H235" s="148" t="s">
        <v>1</v>
      </c>
      <c r="I235" s="150"/>
      <c r="L235" s="146"/>
      <c r="M235" s="151"/>
      <c r="T235" s="152"/>
      <c r="AT235" s="148" t="s">
        <v>148</v>
      </c>
      <c r="AU235" s="148" t="s">
        <v>91</v>
      </c>
      <c r="AV235" s="12" t="s">
        <v>89</v>
      </c>
      <c r="AW235" s="12" t="s">
        <v>36</v>
      </c>
      <c r="AX235" s="12" t="s">
        <v>81</v>
      </c>
      <c r="AY235" s="148" t="s">
        <v>139</v>
      </c>
    </row>
    <row r="236" spans="2:65" s="13" customFormat="1" ht="11.25">
      <c r="B236" s="153"/>
      <c r="D236" s="147" t="s">
        <v>148</v>
      </c>
      <c r="E236" s="154" t="s">
        <v>1</v>
      </c>
      <c r="F236" s="155" t="s">
        <v>234</v>
      </c>
      <c r="H236" s="156">
        <v>247.40199999999999</v>
      </c>
      <c r="I236" s="157"/>
      <c r="L236" s="153"/>
      <c r="M236" s="158"/>
      <c r="T236" s="159"/>
      <c r="AT236" s="154" t="s">
        <v>148</v>
      </c>
      <c r="AU236" s="154" t="s">
        <v>91</v>
      </c>
      <c r="AV236" s="13" t="s">
        <v>91</v>
      </c>
      <c r="AW236" s="13" t="s">
        <v>36</v>
      </c>
      <c r="AX236" s="13" t="s">
        <v>89</v>
      </c>
      <c r="AY236" s="154" t="s">
        <v>139</v>
      </c>
    </row>
    <row r="237" spans="2:65" s="1" customFormat="1" ht="33" customHeight="1">
      <c r="B237" s="33"/>
      <c r="C237" s="133" t="s">
        <v>255</v>
      </c>
      <c r="D237" s="133" t="s">
        <v>141</v>
      </c>
      <c r="E237" s="134" t="s">
        <v>256</v>
      </c>
      <c r="F237" s="135" t="s">
        <v>257</v>
      </c>
      <c r="G237" s="136" t="s">
        <v>203</v>
      </c>
      <c r="H237" s="137">
        <v>1.425</v>
      </c>
      <c r="I237" s="138"/>
      <c r="J237" s="139">
        <f>ROUND(I237*H237,2)</f>
        <v>0</v>
      </c>
      <c r="K237" s="135" t="s">
        <v>145</v>
      </c>
      <c r="L237" s="33"/>
      <c r="M237" s="140" t="s">
        <v>1</v>
      </c>
      <c r="N237" s="141" t="s">
        <v>46</v>
      </c>
      <c r="P237" s="142">
        <f>O237*H237</f>
        <v>0</v>
      </c>
      <c r="Q237" s="142">
        <v>0</v>
      </c>
      <c r="R237" s="142">
        <f>Q237*H237</f>
        <v>0</v>
      </c>
      <c r="S237" s="142">
        <v>0</v>
      </c>
      <c r="T237" s="143">
        <f>S237*H237</f>
        <v>0</v>
      </c>
      <c r="AR237" s="144" t="s">
        <v>146</v>
      </c>
      <c r="AT237" s="144" t="s">
        <v>141</v>
      </c>
      <c r="AU237" s="144" t="s">
        <v>91</v>
      </c>
      <c r="AY237" s="18" t="s">
        <v>139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8" t="s">
        <v>89</v>
      </c>
      <c r="BK237" s="145">
        <f>ROUND(I237*H237,2)</f>
        <v>0</v>
      </c>
      <c r="BL237" s="18" t="s">
        <v>146</v>
      </c>
      <c r="BM237" s="144" t="s">
        <v>258</v>
      </c>
    </row>
    <row r="238" spans="2:65" s="12" customFormat="1" ht="11.25">
      <c r="B238" s="146"/>
      <c r="D238" s="147" t="s">
        <v>148</v>
      </c>
      <c r="E238" s="148" t="s">
        <v>1</v>
      </c>
      <c r="F238" s="149" t="s">
        <v>259</v>
      </c>
      <c r="H238" s="148" t="s">
        <v>1</v>
      </c>
      <c r="I238" s="150"/>
      <c r="L238" s="146"/>
      <c r="M238" s="151"/>
      <c r="T238" s="152"/>
      <c r="AT238" s="148" t="s">
        <v>148</v>
      </c>
      <c r="AU238" s="148" t="s">
        <v>91</v>
      </c>
      <c r="AV238" s="12" t="s">
        <v>89</v>
      </c>
      <c r="AW238" s="12" t="s">
        <v>36</v>
      </c>
      <c r="AX238" s="12" t="s">
        <v>81</v>
      </c>
      <c r="AY238" s="148" t="s">
        <v>139</v>
      </c>
    </row>
    <row r="239" spans="2:65" s="12" customFormat="1" ht="11.25">
      <c r="B239" s="146"/>
      <c r="D239" s="147" t="s">
        <v>148</v>
      </c>
      <c r="E239" s="148" t="s">
        <v>1</v>
      </c>
      <c r="F239" s="149" t="s">
        <v>245</v>
      </c>
      <c r="H239" s="148" t="s">
        <v>1</v>
      </c>
      <c r="I239" s="150"/>
      <c r="L239" s="146"/>
      <c r="M239" s="151"/>
      <c r="T239" s="152"/>
      <c r="AT239" s="148" t="s">
        <v>148</v>
      </c>
      <c r="AU239" s="148" t="s">
        <v>91</v>
      </c>
      <c r="AV239" s="12" t="s">
        <v>89</v>
      </c>
      <c r="AW239" s="12" t="s">
        <v>36</v>
      </c>
      <c r="AX239" s="12" t="s">
        <v>81</v>
      </c>
      <c r="AY239" s="148" t="s">
        <v>139</v>
      </c>
    </row>
    <row r="240" spans="2:65" s="13" customFormat="1" ht="22.5">
      <c r="B240" s="153"/>
      <c r="D240" s="147" t="s">
        <v>148</v>
      </c>
      <c r="E240" s="154" t="s">
        <v>1</v>
      </c>
      <c r="F240" s="155" t="s">
        <v>260</v>
      </c>
      <c r="H240" s="156">
        <v>1.425</v>
      </c>
      <c r="I240" s="157"/>
      <c r="L240" s="153"/>
      <c r="M240" s="158"/>
      <c r="T240" s="159"/>
      <c r="AT240" s="154" t="s">
        <v>148</v>
      </c>
      <c r="AU240" s="154" t="s">
        <v>91</v>
      </c>
      <c r="AV240" s="13" t="s">
        <v>91</v>
      </c>
      <c r="AW240" s="13" t="s">
        <v>36</v>
      </c>
      <c r="AX240" s="13" t="s">
        <v>81</v>
      </c>
      <c r="AY240" s="154" t="s">
        <v>139</v>
      </c>
    </row>
    <row r="241" spans="2:65" s="14" customFormat="1" ht="11.25">
      <c r="B241" s="160"/>
      <c r="D241" s="147" t="s">
        <v>148</v>
      </c>
      <c r="E241" s="161" t="s">
        <v>1</v>
      </c>
      <c r="F241" s="162" t="s">
        <v>151</v>
      </c>
      <c r="H241" s="163">
        <v>1.425</v>
      </c>
      <c r="I241" s="164"/>
      <c r="L241" s="160"/>
      <c r="M241" s="165"/>
      <c r="T241" s="166"/>
      <c r="AT241" s="161" t="s">
        <v>148</v>
      </c>
      <c r="AU241" s="161" t="s">
        <v>91</v>
      </c>
      <c r="AV241" s="14" t="s">
        <v>146</v>
      </c>
      <c r="AW241" s="14" t="s">
        <v>36</v>
      </c>
      <c r="AX241" s="14" t="s">
        <v>89</v>
      </c>
      <c r="AY241" s="161" t="s">
        <v>139</v>
      </c>
    </row>
    <row r="242" spans="2:65" s="1" customFormat="1" ht="21.75" customHeight="1">
      <c r="B242" s="33"/>
      <c r="C242" s="133" t="s">
        <v>8</v>
      </c>
      <c r="D242" s="133" t="s">
        <v>141</v>
      </c>
      <c r="E242" s="134" t="s">
        <v>261</v>
      </c>
      <c r="F242" s="135" t="s">
        <v>262</v>
      </c>
      <c r="G242" s="136" t="s">
        <v>263</v>
      </c>
      <c r="H242" s="137">
        <v>828.94500000000005</v>
      </c>
      <c r="I242" s="138"/>
      <c r="J242" s="139">
        <f>ROUND(I242*H242,2)</f>
        <v>0</v>
      </c>
      <c r="K242" s="135" t="s">
        <v>145</v>
      </c>
      <c r="L242" s="33"/>
      <c r="M242" s="140" t="s">
        <v>1</v>
      </c>
      <c r="N242" s="141" t="s">
        <v>46</v>
      </c>
      <c r="P242" s="142">
        <f>O242*H242</f>
        <v>0</v>
      </c>
      <c r="Q242" s="142">
        <v>1.99E-3</v>
      </c>
      <c r="R242" s="142">
        <f>Q242*H242</f>
        <v>1.6496005500000002</v>
      </c>
      <c r="S242" s="142">
        <v>0</v>
      </c>
      <c r="T242" s="143">
        <f>S242*H242</f>
        <v>0</v>
      </c>
      <c r="AR242" s="144" t="s">
        <v>146</v>
      </c>
      <c r="AT242" s="144" t="s">
        <v>141</v>
      </c>
      <c r="AU242" s="144" t="s">
        <v>91</v>
      </c>
      <c r="AY242" s="18" t="s">
        <v>139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8" t="s">
        <v>89</v>
      </c>
      <c r="BK242" s="145">
        <f>ROUND(I242*H242,2)</f>
        <v>0</v>
      </c>
      <c r="BL242" s="18" t="s">
        <v>146</v>
      </c>
      <c r="BM242" s="144" t="s">
        <v>264</v>
      </c>
    </row>
    <row r="243" spans="2:65" s="12" customFormat="1" ht="11.25">
      <c r="B243" s="146"/>
      <c r="D243" s="147" t="s">
        <v>148</v>
      </c>
      <c r="E243" s="148" t="s">
        <v>1</v>
      </c>
      <c r="F243" s="149" t="s">
        <v>231</v>
      </c>
      <c r="H243" s="148" t="s">
        <v>1</v>
      </c>
      <c r="I243" s="150"/>
      <c r="L243" s="146"/>
      <c r="M243" s="151"/>
      <c r="T243" s="152"/>
      <c r="AT243" s="148" t="s">
        <v>148</v>
      </c>
      <c r="AU243" s="148" t="s">
        <v>91</v>
      </c>
      <c r="AV243" s="12" t="s">
        <v>89</v>
      </c>
      <c r="AW243" s="12" t="s">
        <v>36</v>
      </c>
      <c r="AX243" s="12" t="s">
        <v>81</v>
      </c>
      <c r="AY243" s="148" t="s">
        <v>139</v>
      </c>
    </row>
    <row r="244" spans="2:65" s="12" customFormat="1" ht="22.5">
      <c r="B244" s="146"/>
      <c r="D244" s="147" t="s">
        <v>148</v>
      </c>
      <c r="E244" s="148" t="s">
        <v>1</v>
      </c>
      <c r="F244" s="149" t="s">
        <v>239</v>
      </c>
      <c r="H244" s="148" t="s">
        <v>1</v>
      </c>
      <c r="I244" s="150"/>
      <c r="L244" s="146"/>
      <c r="M244" s="151"/>
      <c r="T244" s="152"/>
      <c r="AT244" s="148" t="s">
        <v>148</v>
      </c>
      <c r="AU244" s="148" t="s">
        <v>91</v>
      </c>
      <c r="AV244" s="12" t="s">
        <v>89</v>
      </c>
      <c r="AW244" s="12" t="s">
        <v>36</v>
      </c>
      <c r="AX244" s="12" t="s">
        <v>81</v>
      </c>
      <c r="AY244" s="148" t="s">
        <v>139</v>
      </c>
    </row>
    <row r="245" spans="2:65" s="12" customFormat="1" ht="11.25">
      <c r="B245" s="146"/>
      <c r="D245" s="147" t="s">
        <v>148</v>
      </c>
      <c r="E245" s="148" t="s">
        <v>1</v>
      </c>
      <c r="F245" s="149" t="s">
        <v>240</v>
      </c>
      <c r="H245" s="148" t="s">
        <v>1</v>
      </c>
      <c r="I245" s="150"/>
      <c r="L245" s="146"/>
      <c r="M245" s="151"/>
      <c r="T245" s="152"/>
      <c r="AT245" s="148" t="s">
        <v>148</v>
      </c>
      <c r="AU245" s="148" t="s">
        <v>91</v>
      </c>
      <c r="AV245" s="12" t="s">
        <v>89</v>
      </c>
      <c r="AW245" s="12" t="s">
        <v>36</v>
      </c>
      <c r="AX245" s="12" t="s">
        <v>81</v>
      </c>
      <c r="AY245" s="148" t="s">
        <v>139</v>
      </c>
    </row>
    <row r="246" spans="2:65" s="13" customFormat="1" ht="22.5">
      <c r="B246" s="153"/>
      <c r="D246" s="147" t="s">
        <v>148</v>
      </c>
      <c r="E246" s="154" t="s">
        <v>1</v>
      </c>
      <c r="F246" s="155" t="s">
        <v>265</v>
      </c>
      <c r="H246" s="156">
        <v>53.154000000000003</v>
      </c>
      <c r="I246" s="157"/>
      <c r="L246" s="153"/>
      <c r="M246" s="158"/>
      <c r="T246" s="159"/>
      <c r="AT246" s="154" t="s">
        <v>148</v>
      </c>
      <c r="AU246" s="154" t="s">
        <v>91</v>
      </c>
      <c r="AV246" s="13" t="s">
        <v>91</v>
      </c>
      <c r="AW246" s="13" t="s">
        <v>36</v>
      </c>
      <c r="AX246" s="13" t="s">
        <v>81</v>
      </c>
      <c r="AY246" s="154" t="s">
        <v>139</v>
      </c>
    </row>
    <row r="247" spans="2:65" s="13" customFormat="1" ht="22.5">
      <c r="B247" s="153"/>
      <c r="D247" s="147" t="s">
        <v>148</v>
      </c>
      <c r="E247" s="154" t="s">
        <v>1</v>
      </c>
      <c r="F247" s="155" t="s">
        <v>266</v>
      </c>
      <c r="H247" s="156">
        <v>143.84299999999999</v>
      </c>
      <c r="I247" s="157"/>
      <c r="L247" s="153"/>
      <c r="M247" s="158"/>
      <c r="T247" s="159"/>
      <c r="AT247" s="154" t="s">
        <v>148</v>
      </c>
      <c r="AU247" s="154" t="s">
        <v>91</v>
      </c>
      <c r="AV247" s="13" t="s">
        <v>91</v>
      </c>
      <c r="AW247" s="13" t="s">
        <v>36</v>
      </c>
      <c r="AX247" s="13" t="s">
        <v>81</v>
      </c>
      <c r="AY247" s="154" t="s">
        <v>139</v>
      </c>
    </row>
    <row r="248" spans="2:65" s="13" customFormat="1" ht="22.5">
      <c r="B248" s="153"/>
      <c r="D248" s="147" t="s">
        <v>148</v>
      </c>
      <c r="E248" s="154" t="s">
        <v>1</v>
      </c>
      <c r="F248" s="155" t="s">
        <v>267</v>
      </c>
      <c r="H248" s="156">
        <v>229.738</v>
      </c>
      <c r="I248" s="157"/>
      <c r="L248" s="153"/>
      <c r="M248" s="158"/>
      <c r="T248" s="159"/>
      <c r="AT248" s="154" t="s">
        <v>148</v>
      </c>
      <c r="AU248" s="154" t="s">
        <v>91</v>
      </c>
      <c r="AV248" s="13" t="s">
        <v>91</v>
      </c>
      <c r="AW248" s="13" t="s">
        <v>36</v>
      </c>
      <c r="AX248" s="13" t="s">
        <v>81</v>
      </c>
      <c r="AY248" s="154" t="s">
        <v>139</v>
      </c>
    </row>
    <row r="249" spans="2:65" s="13" customFormat="1" ht="22.5">
      <c r="B249" s="153"/>
      <c r="D249" s="147" t="s">
        <v>148</v>
      </c>
      <c r="E249" s="154" t="s">
        <v>1</v>
      </c>
      <c r="F249" s="155" t="s">
        <v>268</v>
      </c>
      <c r="H249" s="156">
        <v>328.47399999999999</v>
      </c>
      <c r="I249" s="157"/>
      <c r="L249" s="153"/>
      <c r="M249" s="158"/>
      <c r="T249" s="159"/>
      <c r="AT249" s="154" t="s">
        <v>148</v>
      </c>
      <c r="AU249" s="154" t="s">
        <v>91</v>
      </c>
      <c r="AV249" s="13" t="s">
        <v>91</v>
      </c>
      <c r="AW249" s="13" t="s">
        <v>36</v>
      </c>
      <c r="AX249" s="13" t="s">
        <v>81</v>
      </c>
      <c r="AY249" s="154" t="s">
        <v>139</v>
      </c>
    </row>
    <row r="250" spans="2:65" s="12" customFormat="1" ht="11.25">
      <c r="B250" s="146"/>
      <c r="D250" s="147" t="s">
        <v>148</v>
      </c>
      <c r="E250" s="148" t="s">
        <v>1</v>
      </c>
      <c r="F250" s="149" t="s">
        <v>245</v>
      </c>
      <c r="H250" s="148" t="s">
        <v>1</v>
      </c>
      <c r="I250" s="150"/>
      <c r="L250" s="146"/>
      <c r="M250" s="151"/>
      <c r="T250" s="152"/>
      <c r="AT250" s="148" t="s">
        <v>148</v>
      </c>
      <c r="AU250" s="148" t="s">
        <v>91</v>
      </c>
      <c r="AV250" s="12" t="s">
        <v>89</v>
      </c>
      <c r="AW250" s="12" t="s">
        <v>36</v>
      </c>
      <c r="AX250" s="12" t="s">
        <v>81</v>
      </c>
      <c r="AY250" s="148" t="s">
        <v>139</v>
      </c>
    </row>
    <row r="251" spans="2:65" s="13" customFormat="1" ht="11.25">
      <c r="B251" s="153"/>
      <c r="D251" s="147" t="s">
        <v>148</v>
      </c>
      <c r="E251" s="154" t="s">
        <v>1</v>
      </c>
      <c r="F251" s="155" t="s">
        <v>269</v>
      </c>
      <c r="H251" s="156">
        <v>6.6980000000000004</v>
      </c>
      <c r="I251" s="157"/>
      <c r="L251" s="153"/>
      <c r="M251" s="158"/>
      <c r="T251" s="159"/>
      <c r="AT251" s="154" t="s">
        <v>148</v>
      </c>
      <c r="AU251" s="154" t="s">
        <v>91</v>
      </c>
      <c r="AV251" s="13" t="s">
        <v>91</v>
      </c>
      <c r="AW251" s="13" t="s">
        <v>36</v>
      </c>
      <c r="AX251" s="13" t="s">
        <v>81</v>
      </c>
      <c r="AY251" s="154" t="s">
        <v>139</v>
      </c>
    </row>
    <row r="252" spans="2:65" s="12" customFormat="1" ht="11.25">
      <c r="B252" s="146"/>
      <c r="D252" s="147" t="s">
        <v>148</v>
      </c>
      <c r="E252" s="148" t="s">
        <v>1</v>
      </c>
      <c r="F252" s="149" t="s">
        <v>165</v>
      </c>
      <c r="H252" s="148" t="s">
        <v>1</v>
      </c>
      <c r="I252" s="150"/>
      <c r="L252" s="146"/>
      <c r="M252" s="151"/>
      <c r="T252" s="152"/>
      <c r="AT252" s="148" t="s">
        <v>148</v>
      </c>
      <c r="AU252" s="148" t="s">
        <v>91</v>
      </c>
      <c r="AV252" s="12" t="s">
        <v>89</v>
      </c>
      <c r="AW252" s="12" t="s">
        <v>36</v>
      </c>
      <c r="AX252" s="12" t="s">
        <v>81</v>
      </c>
      <c r="AY252" s="148" t="s">
        <v>139</v>
      </c>
    </row>
    <row r="253" spans="2:65" s="13" customFormat="1" ht="11.25">
      <c r="B253" s="153"/>
      <c r="D253" s="147" t="s">
        <v>148</v>
      </c>
      <c r="E253" s="154" t="s">
        <v>1</v>
      </c>
      <c r="F253" s="155" t="s">
        <v>270</v>
      </c>
      <c r="H253" s="156">
        <v>22.154</v>
      </c>
      <c r="I253" s="157"/>
      <c r="L253" s="153"/>
      <c r="M253" s="158"/>
      <c r="T253" s="159"/>
      <c r="AT253" s="154" t="s">
        <v>148</v>
      </c>
      <c r="AU253" s="154" t="s">
        <v>91</v>
      </c>
      <c r="AV253" s="13" t="s">
        <v>91</v>
      </c>
      <c r="AW253" s="13" t="s">
        <v>36</v>
      </c>
      <c r="AX253" s="13" t="s">
        <v>81</v>
      </c>
      <c r="AY253" s="154" t="s">
        <v>139</v>
      </c>
    </row>
    <row r="254" spans="2:65" s="12" customFormat="1" ht="11.25">
      <c r="B254" s="146"/>
      <c r="D254" s="147" t="s">
        <v>148</v>
      </c>
      <c r="E254" s="148" t="s">
        <v>1</v>
      </c>
      <c r="F254" s="149" t="s">
        <v>248</v>
      </c>
      <c r="H254" s="148" t="s">
        <v>1</v>
      </c>
      <c r="I254" s="150"/>
      <c r="L254" s="146"/>
      <c r="M254" s="151"/>
      <c r="T254" s="152"/>
      <c r="AT254" s="148" t="s">
        <v>148</v>
      </c>
      <c r="AU254" s="148" t="s">
        <v>91</v>
      </c>
      <c r="AV254" s="12" t="s">
        <v>89</v>
      </c>
      <c r="AW254" s="12" t="s">
        <v>36</v>
      </c>
      <c r="AX254" s="12" t="s">
        <v>81</v>
      </c>
      <c r="AY254" s="148" t="s">
        <v>139</v>
      </c>
    </row>
    <row r="255" spans="2:65" s="13" customFormat="1" ht="22.5">
      <c r="B255" s="153"/>
      <c r="D255" s="147" t="s">
        <v>148</v>
      </c>
      <c r="E255" s="154" t="s">
        <v>1</v>
      </c>
      <c r="F255" s="155" t="s">
        <v>271</v>
      </c>
      <c r="H255" s="156">
        <v>6.41</v>
      </c>
      <c r="I255" s="157"/>
      <c r="L255" s="153"/>
      <c r="M255" s="158"/>
      <c r="T255" s="159"/>
      <c r="AT255" s="154" t="s">
        <v>148</v>
      </c>
      <c r="AU255" s="154" t="s">
        <v>91</v>
      </c>
      <c r="AV255" s="13" t="s">
        <v>91</v>
      </c>
      <c r="AW255" s="13" t="s">
        <v>36</v>
      </c>
      <c r="AX255" s="13" t="s">
        <v>81</v>
      </c>
      <c r="AY255" s="154" t="s">
        <v>139</v>
      </c>
    </row>
    <row r="256" spans="2:65" s="12" customFormat="1" ht="11.25">
      <c r="B256" s="146"/>
      <c r="D256" s="147" t="s">
        <v>148</v>
      </c>
      <c r="E256" s="148" t="s">
        <v>1</v>
      </c>
      <c r="F256" s="149" t="s">
        <v>171</v>
      </c>
      <c r="H256" s="148" t="s">
        <v>1</v>
      </c>
      <c r="I256" s="150"/>
      <c r="L256" s="146"/>
      <c r="M256" s="151"/>
      <c r="T256" s="152"/>
      <c r="AT256" s="148" t="s">
        <v>148</v>
      </c>
      <c r="AU256" s="148" t="s">
        <v>91</v>
      </c>
      <c r="AV256" s="12" t="s">
        <v>89</v>
      </c>
      <c r="AW256" s="12" t="s">
        <v>36</v>
      </c>
      <c r="AX256" s="12" t="s">
        <v>81</v>
      </c>
      <c r="AY256" s="148" t="s">
        <v>139</v>
      </c>
    </row>
    <row r="257" spans="2:65" s="13" customFormat="1" ht="22.5">
      <c r="B257" s="153"/>
      <c r="D257" s="147" t="s">
        <v>148</v>
      </c>
      <c r="E257" s="154" t="s">
        <v>1</v>
      </c>
      <c r="F257" s="155" t="s">
        <v>272</v>
      </c>
      <c r="H257" s="156">
        <v>19.193000000000001</v>
      </c>
      <c r="I257" s="157"/>
      <c r="L257" s="153"/>
      <c r="M257" s="158"/>
      <c r="T257" s="159"/>
      <c r="AT257" s="154" t="s">
        <v>148</v>
      </c>
      <c r="AU257" s="154" t="s">
        <v>91</v>
      </c>
      <c r="AV257" s="13" t="s">
        <v>91</v>
      </c>
      <c r="AW257" s="13" t="s">
        <v>36</v>
      </c>
      <c r="AX257" s="13" t="s">
        <v>81</v>
      </c>
      <c r="AY257" s="154" t="s">
        <v>139</v>
      </c>
    </row>
    <row r="258" spans="2:65" s="12" customFormat="1" ht="11.25">
      <c r="B258" s="146"/>
      <c r="D258" s="147" t="s">
        <v>148</v>
      </c>
      <c r="E258" s="148" t="s">
        <v>1</v>
      </c>
      <c r="F258" s="149" t="s">
        <v>251</v>
      </c>
      <c r="H258" s="148" t="s">
        <v>1</v>
      </c>
      <c r="I258" s="150"/>
      <c r="L258" s="146"/>
      <c r="M258" s="151"/>
      <c r="T258" s="152"/>
      <c r="AT258" s="148" t="s">
        <v>148</v>
      </c>
      <c r="AU258" s="148" t="s">
        <v>91</v>
      </c>
      <c r="AV258" s="12" t="s">
        <v>89</v>
      </c>
      <c r="AW258" s="12" t="s">
        <v>36</v>
      </c>
      <c r="AX258" s="12" t="s">
        <v>81</v>
      </c>
      <c r="AY258" s="148" t="s">
        <v>139</v>
      </c>
    </row>
    <row r="259" spans="2:65" s="12" customFormat="1" ht="11.25">
      <c r="B259" s="146"/>
      <c r="D259" s="147" t="s">
        <v>148</v>
      </c>
      <c r="E259" s="148" t="s">
        <v>1</v>
      </c>
      <c r="F259" s="149" t="s">
        <v>248</v>
      </c>
      <c r="H259" s="148" t="s">
        <v>1</v>
      </c>
      <c r="I259" s="150"/>
      <c r="L259" s="146"/>
      <c r="M259" s="151"/>
      <c r="T259" s="152"/>
      <c r="AT259" s="148" t="s">
        <v>148</v>
      </c>
      <c r="AU259" s="148" t="s">
        <v>91</v>
      </c>
      <c r="AV259" s="12" t="s">
        <v>89</v>
      </c>
      <c r="AW259" s="12" t="s">
        <v>36</v>
      </c>
      <c r="AX259" s="12" t="s">
        <v>81</v>
      </c>
      <c r="AY259" s="148" t="s">
        <v>139</v>
      </c>
    </row>
    <row r="260" spans="2:65" s="13" customFormat="1" ht="22.5">
      <c r="B260" s="153"/>
      <c r="D260" s="147" t="s">
        <v>148</v>
      </c>
      <c r="E260" s="154" t="s">
        <v>1</v>
      </c>
      <c r="F260" s="155" t="s">
        <v>273</v>
      </c>
      <c r="H260" s="156">
        <v>19.280999999999999</v>
      </c>
      <c r="I260" s="157"/>
      <c r="L260" s="153"/>
      <c r="M260" s="158"/>
      <c r="T260" s="159"/>
      <c r="AT260" s="154" t="s">
        <v>148</v>
      </c>
      <c r="AU260" s="154" t="s">
        <v>91</v>
      </c>
      <c r="AV260" s="13" t="s">
        <v>91</v>
      </c>
      <c r="AW260" s="13" t="s">
        <v>36</v>
      </c>
      <c r="AX260" s="13" t="s">
        <v>81</v>
      </c>
      <c r="AY260" s="154" t="s">
        <v>139</v>
      </c>
    </row>
    <row r="261" spans="2:65" s="14" customFormat="1" ht="11.25">
      <c r="B261" s="160"/>
      <c r="D261" s="147" t="s">
        <v>148</v>
      </c>
      <c r="E261" s="161" t="s">
        <v>1</v>
      </c>
      <c r="F261" s="162" t="s">
        <v>151</v>
      </c>
      <c r="H261" s="163">
        <v>828.94500000000005</v>
      </c>
      <c r="I261" s="164"/>
      <c r="L261" s="160"/>
      <c r="M261" s="165"/>
      <c r="T261" s="166"/>
      <c r="AT261" s="161" t="s">
        <v>148</v>
      </c>
      <c r="AU261" s="161" t="s">
        <v>91</v>
      </c>
      <c r="AV261" s="14" t="s">
        <v>146</v>
      </c>
      <c r="AW261" s="14" t="s">
        <v>36</v>
      </c>
      <c r="AX261" s="14" t="s">
        <v>89</v>
      </c>
      <c r="AY261" s="161" t="s">
        <v>139</v>
      </c>
    </row>
    <row r="262" spans="2:65" s="1" customFormat="1" ht="24.2" customHeight="1">
      <c r="B262" s="33"/>
      <c r="C262" s="133" t="s">
        <v>274</v>
      </c>
      <c r="D262" s="133" t="s">
        <v>141</v>
      </c>
      <c r="E262" s="134" t="s">
        <v>275</v>
      </c>
      <c r="F262" s="135" t="s">
        <v>276</v>
      </c>
      <c r="G262" s="136" t="s">
        <v>263</v>
      </c>
      <c r="H262" s="137">
        <v>828.94500000000005</v>
      </c>
      <c r="I262" s="138"/>
      <c r="J262" s="139">
        <f>ROUND(I262*H262,2)</f>
        <v>0</v>
      </c>
      <c r="K262" s="135" t="s">
        <v>145</v>
      </c>
      <c r="L262" s="33"/>
      <c r="M262" s="140" t="s">
        <v>1</v>
      </c>
      <c r="N262" s="141" t="s">
        <v>46</v>
      </c>
      <c r="P262" s="142">
        <f>O262*H262</f>
        <v>0</v>
      </c>
      <c r="Q262" s="142">
        <v>0</v>
      </c>
      <c r="R262" s="142">
        <f>Q262*H262</f>
        <v>0</v>
      </c>
      <c r="S262" s="142">
        <v>0</v>
      </c>
      <c r="T262" s="143">
        <f>S262*H262</f>
        <v>0</v>
      </c>
      <c r="AR262" s="144" t="s">
        <v>146</v>
      </c>
      <c r="AT262" s="144" t="s">
        <v>141</v>
      </c>
      <c r="AU262" s="144" t="s">
        <v>91</v>
      </c>
      <c r="AY262" s="18" t="s">
        <v>139</v>
      </c>
      <c r="BE262" s="145">
        <f>IF(N262="základní",J262,0)</f>
        <v>0</v>
      </c>
      <c r="BF262" s="145">
        <f>IF(N262="snížená",J262,0)</f>
        <v>0</v>
      </c>
      <c r="BG262" s="145">
        <f>IF(N262="zákl. přenesená",J262,0)</f>
        <v>0</v>
      </c>
      <c r="BH262" s="145">
        <f>IF(N262="sníž. přenesená",J262,0)</f>
        <v>0</v>
      </c>
      <c r="BI262" s="145">
        <f>IF(N262="nulová",J262,0)</f>
        <v>0</v>
      </c>
      <c r="BJ262" s="18" t="s">
        <v>89</v>
      </c>
      <c r="BK262" s="145">
        <f>ROUND(I262*H262,2)</f>
        <v>0</v>
      </c>
      <c r="BL262" s="18" t="s">
        <v>146</v>
      </c>
      <c r="BM262" s="144" t="s">
        <v>277</v>
      </c>
    </row>
    <row r="263" spans="2:65" s="13" customFormat="1" ht="11.25">
      <c r="B263" s="153"/>
      <c r="D263" s="147" t="s">
        <v>148</v>
      </c>
      <c r="E263" s="154" t="s">
        <v>1</v>
      </c>
      <c r="F263" s="155" t="s">
        <v>278</v>
      </c>
      <c r="H263" s="156">
        <v>828.94500000000005</v>
      </c>
      <c r="I263" s="157"/>
      <c r="L263" s="153"/>
      <c r="M263" s="158"/>
      <c r="T263" s="159"/>
      <c r="AT263" s="154" t="s">
        <v>148</v>
      </c>
      <c r="AU263" s="154" t="s">
        <v>91</v>
      </c>
      <c r="AV263" s="13" t="s">
        <v>91</v>
      </c>
      <c r="AW263" s="13" t="s">
        <v>36</v>
      </c>
      <c r="AX263" s="13" t="s">
        <v>89</v>
      </c>
      <c r="AY263" s="154" t="s">
        <v>139</v>
      </c>
    </row>
    <row r="264" spans="2:65" s="1" customFormat="1" ht="33" customHeight="1">
      <c r="B264" s="33"/>
      <c r="C264" s="133" t="s">
        <v>279</v>
      </c>
      <c r="D264" s="133" t="s">
        <v>141</v>
      </c>
      <c r="E264" s="134" t="s">
        <v>280</v>
      </c>
      <c r="F264" s="135" t="s">
        <v>281</v>
      </c>
      <c r="G264" s="136" t="s">
        <v>203</v>
      </c>
      <c r="H264" s="137">
        <v>496.22800000000001</v>
      </c>
      <c r="I264" s="138"/>
      <c r="J264" s="139">
        <f>ROUND(I264*H264,2)</f>
        <v>0</v>
      </c>
      <c r="K264" s="135" t="s">
        <v>145</v>
      </c>
      <c r="L264" s="33"/>
      <c r="M264" s="140" t="s">
        <v>1</v>
      </c>
      <c r="N264" s="141" t="s">
        <v>46</v>
      </c>
      <c r="P264" s="142">
        <f>O264*H264</f>
        <v>0</v>
      </c>
      <c r="Q264" s="142">
        <v>0</v>
      </c>
      <c r="R264" s="142">
        <f>Q264*H264</f>
        <v>0</v>
      </c>
      <c r="S264" s="142">
        <v>0</v>
      </c>
      <c r="T264" s="143">
        <f>S264*H264</f>
        <v>0</v>
      </c>
      <c r="AR264" s="144" t="s">
        <v>146</v>
      </c>
      <c r="AT264" s="144" t="s">
        <v>141</v>
      </c>
      <c r="AU264" s="144" t="s">
        <v>91</v>
      </c>
      <c r="AY264" s="18" t="s">
        <v>139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8" t="s">
        <v>89</v>
      </c>
      <c r="BK264" s="145">
        <f>ROUND(I264*H264,2)</f>
        <v>0</v>
      </c>
      <c r="BL264" s="18" t="s">
        <v>146</v>
      </c>
      <c r="BM264" s="144" t="s">
        <v>282</v>
      </c>
    </row>
    <row r="265" spans="2:65" s="13" customFormat="1" ht="11.25">
      <c r="B265" s="153"/>
      <c r="D265" s="147" t="s">
        <v>148</v>
      </c>
      <c r="E265" s="154" t="s">
        <v>1</v>
      </c>
      <c r="F265" s="155" t="s">
        <v>283</v>
      </c>
      <c r="H265" s="156">
        <v>494.803</v>
      </c>
      <c r="I265" s="157"/>
      <c r="L265" s="153"/>
      <c r="M265" s="158"/>
      <c r="T265" s="159"/>
      <c r="AT265" s="154" t="s">
        <v>148</v>
      </c>
      <c r="AU265" s="154" t="s">
        <v>91</v>
      </c>
      <c r="AV265" s="13" t="s">
        <v>91</v>
      </c>
      <c r="AW265" s="13" t="s">
        <v>36</v>
      </c>
      <c r="AX265" s="13" t="s">
        <v>81</v>
      </c>
      <c r="AY265" s="154" t="s">
        <v>139</v>
      </c>
    </row>
    <row r="266" spans="2:65" s="13" customFormat="1" ht="11.25">
      <c r="B266" s="153"/>
      <c r="D266" s="147" t="s">
        <v>148</v>
      </c>
      <c r="E266" s="154" t="s">
        <v>1</v>
      </c>
      <c r="F266" s="155" t="s">
        <v>284</v>
      </c>
      <c r="H266" s="156">
        <v>1.425</v>
      </c>
      <c r="I266" s="157"/>
      <c r="L266" s="153"/>
      <c r="M266" s="158"/>
      <c r="T266" s="159"/>
      <c r="AT266" s="154" t="s">
        <v>148</v>
      </c>
      <c r="AU266" s="154" t="s">
        <v>91</v>
      </c>
      <c r="AV266" s="13" t="s">
        <v>91</v>
      </c>
      <c r="AW266" s="13" t="s">
        <v>36</v>
      </c>
      <c r="AX266" s="13" t="s">
        <v>81</v>
      </c>
      <c r="AY266" s="154" t="s">
        <v>139</v>
      </c>
    </row>
    <row r="267" spans="2:65" s="14" customFormat="1" ht="11.25">
      <c r="B267" s="160"/>
      <c r="D267" s="147" t="s">
        <v>148</v>
      </c>
      <c r="E267" s="161" t="s">
        <v>1</v>
      </c>
      <c r="F267" s="162" t="s">
        <v>151</v>
      </c>
      <c r="H267" s="163">
        <v>496.22800000000001</v>
      </c>
      <c r="I267" s="164"/>
      <c r="L267" s="160"/>
      <c r="M267" s="165"/>
      <c r="T267" s="166"/>
      <c r="AT267" s="161" t="s">
        <v>148</v>
      </c>
      <c r="AU267" s="161" t="s">
        <v>91</v>
      </c>
      <c r="AV267" s="14" t="s">
        <v>146</v>
      </c>
      <c r="AW267" s="14" t="s">
        <v>36</v>
      </c>
      <c r="AX267" s="14" t="s">
        <v>89</v>
      </c>
      <c r="AY267" s="161" t="s">
        <v>139</v>
      </c>
    </row>
    <row r="268" spans="2:65" s="1" customFormat="1" ht="37.9" customHeight="1">
      <c r="B268" s="33"/>
      <c r="C268" s="133" t="s">
        <v>285</v>
      </c>
      <c r="D268" s="133" t="s">
        <v>141</v>
      </c>
      <c r="E268" s="134" t="s">
        <v>286</v>
      </c>
      <c r="F268" s="135" t="s">
        <v>287</v>
      </c>
      <c r="G268" s="136" t="s">
        <v>203</v>
      </c>
      <c r="H268" s="137">
        <v>7939.6480000000001</v>
      </c>
      <c r="I268" s="138"/>
      <c r="J268" s="139">
        <f>ROUND(I268*H268,2)</f>
        <v>0</v>
      </c>
      <c r="K268" s="135" t="s">
        <v>145</v>
      </c>
      <c r="L268" s="33"/>
      <c r="M268" s="140" t="s">
        <v>1</v>
      </c>
      <c r="N268" s="141" t="s">
        <v>46</v>
      </c>
      <c r="P268" s="142">
        <f>O268*H268</f>
        <v>0</v>
      </c>
      <c r="Q268" s="142">
        <v>0</v>
      </c>
      <c r="R268" s="142">
        <f>Q268*H268</f>
        <v>0</v>
      </c>
      <c r="S268" s="142">
        <v>0</v>
      </c>
      <c r="T268" s="143">
        <f>S268*H268</f>
        <v>0</v>
      </c>
      <c r="AR268" s="144" t="s">
        <v>146</v>
      </c>
      <c r="AT268" s="144" t="s">
        <v>141</v>
      </c>
      <c r="AU268" s="144" t="s">
        <v>91</v>
      </c>
      <c r="AY268" s="18" t="s">
        <v>139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8" t="s">
        <v>89</v>
      </c>
      <c r="BK268" s="145">
        <f>ROUND(I268*H268,2)</f>
        <v>0</v>
      </c>
      <c r="BL268" s="18" t="s">
        <v>146</v>
      </c>
      <c r="BM268" s="144" t="s">
        <v>288</v>
      </c>
    </row>
    <row r="269" spans="2:65" s="12" customFormat="1" ht="11.25">
      <c r="B269" s="146"/>
      <c r="D269" s="147" t="s">
        <v>148</v>
      </c>
      <c r="E269" s="148" t="s">
        <v>1</v>
      </c>
      <c r="F269" s="149" t="s">
        <v>289</v>
      </c>
      <c r="H269" s="148" t="s">
        <v>1</v>
      </c>
      <c r="I269" s="150"/>
      <c r="L269" s="146"/>
      <c r="M269" s="151"/>
      <c r="T269" s="152"/>
      <c r="AT269" s="148" t="s">
        <v>148</v>
      </c>
      <c r="AU269" s="148" t="s">
        <v>91</v>
      </c>
      <c r="AV269" s="12" t="s">
        <v>89</v>
      </c>
      <c r="AW269" s="12" t="s">
        <v>36</v>
      </c>
      <c r="AX269" s="12" t="s">
        <v>81</v>
      </c>
      <c r="AY269" s="148" t="s">
        <v>139</v>
      </c>
    </row>
    <row r="270" spans="2:65" s="13" customFormat="1" ht="11.25">
      <c r="B270" s="153"/>
      <c r="D270" s="147" t="s">
        <v>148</v>
      </c>
      <c r="E270" s="154" t="s">
        <v>1</v>
      </c>
      <c r="F270" s="155" t="s">
        <v>290</v>
      </c>
      <c r="H270" s="156">
        <v>7939.6480000000001</v>
      </c>
      <c r="I270" s="157"/>
      <c r="L270" s="153"/>
      <c r="M270" s="158"/>
      <c r="T270" s="159"/>
      <c r="AT270" s="154" t="s">
        <v>148</v>
      </c>
      <c r="AU270" s="154" t="s">
        <v>91</v>
      </c>
      <c r="AV270" s="13" t="s">
        <v>91</v>
      </c>
      <c r="AW270" s="13" t="s">
        <v>36</v>
      </c>
      <c r="AX270" s="13" t="s">
        <v>81</v>
      </c>
      <c r="AY270" s="154" t="s">
        <v>139</v>
      </c>
    </row>
    <row r="271" spans="2:65" s="14" customFormat="1" ht="11.25">
      <c r="B271" s="160"/>
      <c r="D271" s="147" t="s">
        <v>148</v>
      </c>
      <c r="E271" s="161" t="s">
        <v>1</v>
      </c>
      <c r="F271" s="162" t="s">
        <v>151</v>
      </c>
      <c r="H271" s="163">
        <v>7939.6480000000001</v>
      </c>
      <c r="I271" s="164"/>
      <c r="L271" s="160"/>
      <c r="M271" s="165"/>
      <c r="T271" s="166"/>
      <c r="AT271" s="161" t="s">
        <v>148</v>
      </c>
      <c r="AU271" s="161" t="s">
        <v>91</v>
      </c>
      <c r="AV271" s="14" t="s">
        <v>146</v>
      </c>
      <c r="AW271" s="14" t="s">
        <v>36</v>
      </c>
      <c r="AX271" s="14" t="s">
        <v>89</v>
      </c>
      <c r="AY271" s="161" t="s">
        <v>139</v>
      </c>
    </row>
    <row r="272" spans="2:65" s="1" customFormat="1" ht="16.5" customHeight="1">
      <c r="B272" s="33"/>
      <c r="C272" s="133" t="s">
        <v>291</v>
      </c>
      <c r="D272" s="133" t="s">
        <v>141</v>
      </c>
      <c r="E272" s="134" t="s">
        <v>292</v>
      </c>
      <c r="F272" s="135" t="s">
        <v>293</v>
      </c>
      <c r="G272" s="136" t="s">
        <v>203</v>
      </c>
      <c r="H272" s="137">
        <v>496.22800000000001</v>
      </c>
      <c r="I272" s="138"/>
      <c r="J272" s="139">
        <f>ROUND(I272*H272,2)</f>
        <v>0</v>
      </c>
      <c r="K272" s="135" t="s">
        <v>145</v>
      </c>
      <c r="L272" s="33"/>
      <c r="M272" s="140" t="s">
        <v>1</v>
      </c>
      <c r="N272" s="141" t="s">
        <v>46</v>
      </c>
      <c r="P272" s="142">
        <f>O272*H272</f>
        <v>0</v>
      </c>
      <c r="Q272" s="142">
        <v>0</v>
      </c>
      <c r="R272" s="142">
        <f>Q272*H272</f>
        <v>0</v>
      </c>
      <c r="S272" s="142">
        <v>0</v>
      </c>
      <c r="T272" s="143">
        <f>S272*H272</f>
        <v>0</v>
      </c>
      <c r="AR272" s="144" t="s">
        <v>146</v>
      </c>
      <c r="AT272" s="144" t="s">
        <v>141</v>
      </c>
      <c r="AU272" s="144" t="s">
        <v>91</v>
      </c>
      <c r="AY272" s="18" t="s">
        <v>139</v>
      </c>
      <c r="BE272" s="145">
        <f>IF(N272="základní",J272,0)</f>
        <v>0</v>
      </c>
      <c r="BF272" s="145">
        <f>IF(N272="snížená",J272,0)</f>
        <v>0</v>
      </c>
      <c r="BG272" s="145">
        <f>IF(N272="zákl. přenesená",J272,0)</f>
        <v>0</v>
      </c>
      <c r="BH272" s="145">
        <f>IF(N272="sníž. přenesená",J272,0)</f>
        <v>0</v>
      </c>
      <c r="BI272" s="145">
        <f>IF(N272="nulová",J272,0)</f>
        <v>0</v>
      </c>
      <c r="BJ272" s="18" t="s">
        <v>89</v>
      </c>
      <c r="BK272" s="145">
        <f>ROUND(I272*H272,2)</f>
        <v>0</v>
      </c>
      <c r="BL272" s="18" t="s">
        <v>146</v>
      </c>
      <c r="BM272" s="144" t="s">
        <v>294</v>
      </c>
    </row>
    <row r="273" spans="2:65" s="13" customFormat="1" ht="11.25">
      <c r="B273" s="153"/>
      <c r="D273" s="147" t="s">
        <v>148</v>
      </c>
      <c r="E273" s="154" t="s">
        <v>1</v>
      </c>
      <c r="F273" s="155" t="s">
        <v>295</v>
      </c>
      <c r="H273" s="156">
        <v>496.22800000000001</v>
      </c>
      <c r="I273" s="157"/>
      <c r="L273" s="153"/>
      <c r="M273" s="158"/>
      <c r="T273" s="159"/>
      <c r="AT273" s="154" t="s">
        <v>148</v>
      </c>
      <c r="AU273" s="154" t="s">
        <v>91</v>
      </c>
      <c r="AV273" s="13" t="s">
        <v>91</v>
      </c>
      <c r="AW273" s="13" t="s">
        <v>36</v>
      </c>
      <c r="AX273" s="13" t="s">
        <v>81</v>
      </c>
      <c r="AY273" s="154" t="s">
        <v>139</v>
      </c>
    </row>
    <row r="274" spans="2:65" s="14" customFormat="1" ht="11.25">
      <c r="B274" s="160"/>
      <c r="D274" s="147" t="s">
        <v>148</v>
      </c>
      <c r="E274" s="161" t="s">
        <v>1</v>
      </c>
      <c r="F274" s="162" t="s">
        <v>151</v>
      </c>
      <c r="H274" s="163">
        <v>496.22800000000001</v>
      </c>
      <c r="I274" s="164"/>
      <c r="L274" s="160"/>
      <c r="M274" s="165"/>
      <c r="T274" s="166"/>
      <c r="AT274" s="161" t="s">
        <v>148</v>
      </c>
      <c r="AU274" s="161" t="s">
        <v>91</v>
      </c>
      <c r="AV274" s="14" t="s">
        <v>146</v>
      </c>
      <c r="AW274" s="14" t="s">
        <v>36</v>
      </c>
      <c r="AX274" s="14" t="s">
        <v>89</v>
      </c>
      <c r="AY274" s="161" t="s">
        <v>139</v>
      </c>
    </row>
    <row r="275" spans="2:65" s="1" customFormat="1" ht="33" customHeight="1">
      <c r="B275" s="33"/>
      <c r="C275" s="133" t="s">
        <v>296</v>
      </c>
      <c r="D275" s="133" t="s">
        <v>141</v>
      </c>
      <c r="E275" s="134" t="s">
        <v>297</v>
      </c>
      <c r="F275" s="135" t="s">
        <v>298</v>
      </c>
      <c r="G275" s="136" t="s">
        <v>299</v>
      </c>
      <c r="H275" s="137">
        <v>843.58799999999997</v>
      </c>
      <c r="I275" s="138"/>
      <c r="J275" s="139">
        <f>ROUND(I275*H275,2)</f>
        <v>0</v>
      </c>
      <c r="K275" s="135" t="s">
        <v>145</v>
      </c>
      <c r="L275" s="33"/>
      <c r="M275" s="140" t="s">
        <v>1</v>
      </c>
      <c r="N275" s="141" t="s">
        <v>46</v>
      </c>
      <c r="P275" s="142">
        <f>O275*H275</f>
        <v>0</v>
      </c>
      <c r="Q275" s="142">
        <v>0</v>
      </c>
      <c r="R275" s="142">
        <f>Q275*H275</f>
        <v>0</v>
      </c>
      <c r="S275" s="142">
        <v>0</v>
      </c>
      <c r="T275" s="143">
        <f>S275*H275</f>
        <v>0</v>
      </c>
      <c r="AR275" s="144" t="s">
        <v>146</v>
      </c>
      <c r="AT275" s="144" t="s">
        <v>141</v>
      </c>
      <c r="AU275" s="144" t="s">
        <v>91</v>
      </c>
      <c r="AY275" s="18" t="s">
        <v>139</v>
      </c>
      <c r="BE275" s="145">
        <f>IF(N275="základní",J275,0)</f>
        <v>0</v>
      </c>
      <c r="BF275" s="145">
        <f>IF(N275="snížená",J275,0)</f>
        <v>0</v>
      </c>
      <c r="BG275" s="145">
        <f>IF(N275="zákl. přenesená",J275,0)</f>
        <v>0</v>
      </c>
      <c r="BH275" s="145">
        <f>IF(N275="sníž. přenesená",J275,0)</f>
        <v>0</v>
      </c>
      <c r="BI275" s="145">
        <f>IF(N275="nulová",J275,0)</f>
        <v>0</v>
      </c>
      <c r="BJ275" s="18" t="s">
        <v>89</v>
      </c>
      <c r="BK275" s="145">
        <f>ROUND(I275*H275,2)</f>
        <v>0</v>
      </c>
      <c r="BL275" s="18" t="s">
        <v>146</v>
      </c>
      <c r="BM275" s="144" t="s">
        <v>300</v>
      </c>
    </row>
    <row r="276" spans="2:65" s="13" customFormat="1" ht="11.25">
      <c r="B276" s="153"/>
      <c r="D276" s="147" t="s">
        <v>148</v>
      </c>
      <c r="E276" s="154" t="s">
        <v>1</v>
      </c>
      <c r="F276" s="155" t="s">
        <v>301</v>
      </c>
      <c r="H276" s="156">
        <v>843.58799999999997</v>
      </c>
      <c r="I276" s="157"/>
      <c r="L276" s="153"/>
      <c r="M276" s="158"/>
      <c r="T276" s="159"/>
      <c r="AT276" s="154" t="s">
        <v>148</v>
      </c>
      <c r="AU276" s="154" t="s">
        <v>91</v>
      </c>
      <c r="AV276" s="13" t="s">
        <v>91</v>
      </c>
      <c r="AW276" s="13" t="s">
        <v>36</v>
      </c>
      <c r="AX276" s="13" t="s">
        <v>89</v>
      </c>
      <c r="AY276" s="154" t="s">
        <v>139</v>
      </c>
    </row>
    <row r="277" spans="2:65" s="1" customFormat="1" ht="24.2" customHeight="1">
      <c r="B277" s="33"/>
      <c r="C277" s="133" t="s">
        <v>302</v>
      </c>
      <c r="D277" s="133" t="s">
        <v>141</v>
      </c>
      <c r="E277" s="134" t="s">
        <v>303</v>
      </c>
      <c r="F277" s="135" t="s">
        <v>304</v>
      </c>
      <c r="G277" s="136" t="s">
        <v>203</v>
      </c>
      <c r="H277" s="137">
        <v>192.452</v>
      </c>
      <c r="I277" s="138"/>
      <c r="J277" s="139">
        <f>ROUND(I277*H277,2)</f>
        <v>0</v>
      </c>
      <c r="K277" s="135" t="s">
        <v>145</v>
      </c>
      <c r="L277" s="33"/>
      <c r="M277" s="140" t="s">
        <v>1</v>
      </c>
      <c r="N277" s="141" t="s">
        <v>46</v>
      </c>
      <c r="P277" s="142">
        <f>O277*H277</f>
        <v>0</v>
      </c>
      <c r="Q277" s="142">
        <v>0</v>
      </c>
      <c r="R277" s="142">
        <f>Q277*H277</f>
        <v>0</v>
      </c>
      <c r="S277" s="142">
        <v>0</v>
      </c>
      <c r="T277" s="143">
        <f>S277*H277</f>
        <v>0</v>
      </c>
      <c r="AR277" s="144" t="s">
        <v>146</v>
      </c>
      <c r="AT277" s="144" t="s">
        <v>141</v>
      </c>
      <c r="AU277" s="144" t="s">
        <v>91</v>
      </c>
      <c r="AY277" s="18" t="s">
        <v>139</v>
      </c>
      <c r="BE277" s="145">
        <f>IF(N277="základní",J277,0)</f>
        <v>0</v>
      </c>
      <c r="BF277" s="145">
        <f>IF(N277="snížená",J277,0)</f>
        <v>0</v>
      </c>
      <c r="BG277" s="145">
        <f>IF(N277="zákl. přenesená",J277,0)</f>
        <v>0</v>
      </c>
      <c r="BH277" s="145">
        <f>IF(N277="sníž. přenesená",J277,0)</f>
        <v>0</v>
      </c>
      <c r="BI277" s="145">
        <f>IF(N277="nulová",J277,0)</f>
        <v>0</v>
      </c>
      <c r="BJ277" s="18" t="s">
        <v>89</v>
      </c>
      <c r="BK277" s="145">
        <f>ROUND(I277*H277,2)</f>
        <v>0</v>
      </c>
      <c r="BL277" s="18" t="s">
        <v>146</v>
      </c>
      <c r="BM277" s="144" t="s">
        <v>305</v>
      </c>
    </row>
    <row r="278" spans="2:65" s="1" customFormat="1" ht="29.25">
      <c r="B278" s="33"/>
      <c r="D278" s="147" t="s">
        <v>306</v>
      </c>
      <c r="F278" s="174" t="s">
        <v>307</v>
      </c>
      <c r="I278" s="175"/>
      <c r="L278" s="33"/>
      <c r="M278" s="176"/>
      <c r="T278" s="57"/>
      <c r="AT278" s="18" t="s">
        <v>306</v>
      </c>
      <c r="AU278" s="18" t="s">
        <v>91</v>
      </c>
    </row>
    <row r="279" spans="2:65" s="13" customFormat="1" ht="11.25">
      <c r="B279" s="153"/>
      <c r="D279" s="147" t="s">
        <v>148</v>
      </c>
      <c r="E279" s="154" t="s">
        <v>1</v>
      </c>
      <c r="F279" s="155" t="s">
        <v>283</v>
      </c>
      <c r="H279" s="156">
        <v>494.803</v>
      </c>
      <c r="I279" s="157"/>
      <c r="L279" s="153"/>
      <c r="M279" s="158"/>
      <c r="T279" s="159"/>
      <c r="AT279" s="154" t="s">
        <v>148</v>
      </c>
      <c r="AU279" s="154" t="s">
        <v>91</v>
      </c>
      <c r="AV279" s="13" t="s">
        <v>91</v>
      </c>
      <c r="AW279" s="13" t="s">
        <v>36</v>
      </c>
      <c r="AX279" s="13" t="s">
        <v>81</v>
      </c>
      <c r="AY279" s="154" t="s">
        <v>139</v>
      </c>
    </row>
    <row r="280" spans="2:65" s="13" customFormat="1" ht="11.25">
      <c r="B280" s="153"/>
      <c r="D280" s="147" t="s">
        <v>148</v>
      </c>
      <c r="E280" s="154" t="s">
        <v>1</v>
      </c>
      <c r="F280" s="155" t="s">
        <v>284</v>
      </c>
      <c r="H280" s="156">
        <v>1.425</v>
      </c>
      <c r="I280" s="157"/>
      <c r="L280" s="153"/>
      <c r="M280" s="158"/>
      <c r="T280" s="159"/>
      <c r="AT280" s="154" t="s">
        <v>148</v>
      </c>
      <c r="AU280" s="154" t="s">
        <v>91</v>
      </c>
      <c r="AV280" s="13" t="s">
        <v>91</v>
      </c>
      <c r="AW280" s="13" t="s">
        <v>36</v>
      </c>
      <c r="AX280" s="13" t="s">
        <v>81</v>
      </c>
      <c r="AY280" s="154" t="s">
        <v>139</v>
      </c>
    </row>
    <row r="281" spans="2:65" s="12" customFormat="1" ht="11.25">
      <c r="B281" s="146"/>
      <c r="D281" s="147" t="s">
        <v>148</v>
      </c>
      <c r="E281" s="148" t="s">
        <v>1</v>
      </c>
      <c r="F281" s="149" t="s">
        <v>308</v>
      </c>
      <c r="H281" s="148" t="s">
        <v>1</v>
      </c>
      <c r="I281" s="150"/>
      <c r="L281" s="146"/>
      <c r="M281" s="151"/>
      <c r="T281" s="152"/>
      <c r="AT281" s="148" t="s">
        <v>148</v>
      </c>
      <c r="AU281" s="148" t="s">
        <v>91</v>
      </c>
      <c r="AV281" s="12" t="s">
        <v>89</v>
      </c>
      <c r="AW281" s="12" t="s">
        <v>36</v>
      </c>
      <c r="AX281" s="12" t="s">
        <v>81</v>
      </c>
      <c r="AY281" s="148" t="s">
        <v>139</v>
      </c>
    </row>
    <row r="282" spans="2:65" s="13" customFormat="1" ht="11.25">
      <c r="B282" s="153"/>
      <c r="D282" s="147" t="s">
        <v>148</v>
      </c>
      <c r="E282" s="154" t="s">
        <v>1</v>
      </c>
      <c r="F282" s="155" t="s">
        <v>309</v>
      </c>
      <c r="H282" s="156">
        <v>-14.612</v>
      </c>
      <c r="I282" s="157"/>
      <c r="L282" s="153"/>
      <c r="M282" s="158"/>
      <c r="T282" s="159"/>
      <c r="AT282" s="154" t="s">
        <v>148</v>
      </c>
      <c r="AU282" s="154" t="s">
        <v>91</v>
      </c>
      <c r="AV282" s="13" t="s">
        <v>91</v>
      </c>
      <c r="AW282" s="13" t="s">
        <v>36</v>
      </c>
      <c r="AX282" s="13" t="s">
        <v>81</v>
      </c>
      <c r="AY282" s="154" t="s">
        <v>139</v>
      </c>
    </row>
    <row r="283" spans="2:65" s="13" customFormat="1" ht="11.25">
      <c r="B283" s="153"/>
      <c r="D283" s="147" t="s">
        <v>148</v>
      </c>
      <c r="E283" s="154" t="s">
        <v>1</v>
      </c>
      <c r="F283" s="155" t="s">
        <v>310</v>
      </c>
      <c r="H283" s="156">
        <v>-2.8000000000000001E-2</v>
      </c>
      <c r="I283" s="157"/>
      <c r="L283" s="153"/>
      <c r="M283" s="158"/>
      <c r="T283" s="159"/>
      <c r="AT283" s="154" t="s">
        <v>148</v>
      </c>
      <c r="AU283" s="154" t="s">
        <v>91</v>
      </c>
      <c r="AV283" s="13" t="s">
        <v>91</v>
      </c>
      <c r="AW283" s="13" t="s">
        <v>36</v>
      </c>
      <c r="AX283" s="13" t="s">
        <v>81</v>
      </c>
      <c r="AY283" s="154" t="s">
        <v>139</v>
      </c>
    </row>
    <row r="284" spans="2:65" s="13" customFormat="1" ht="11.25">
      <c r="B284" s="153"/>
      <c r="D284" s="147" t="s">
        <v>148</v>
      </c>
      <c r="E284" s="154" t="s">
        <v>1</v>
      </c>
      <c r="F284" s="155" t="s">
        <v>311</v>
      </c>
      <c r="H284" s="156">
        <v>-0.08</v>
      </c>
      <c r="I284" s="157"/>
      <c r="L284" s="153"/>
      <c r="M284" s="158"/>
      <c r="T284" s="159"/>
      <c r="AT284" s="154" t="s">
        <v>148</v>
      </c>
      <c r="AU284" s="154" t="s">
        <v>91</v>
      </c>
      <c r="AV284" s="13" t="s">
        <v>91</v>
      </c>
      <c r="AW284" s="13" t="s">
        <v>36</v>
      </c>
      <c r="AX284" s="13" t="s">
        <v>81</v>
      </c>
      <c r="AY284" s="154" t="s">
        <v>139</v>
      </c>
    </row>
    <row r="285" spans="2:65" s="13" customFormat="1" ht="11.25">
      <c r="B285" s="153"/>
      <c r="D285" s="147" t="s">
        <v>148</v>
      </c>
      <c r="E285" s="154" t="s">
        <v>1</v>
      </c>
      <c r="F285" s="155" t="s">
        <v>312</v>
      </c>
      <c r="H285" s="156">
        <v>-0.252</v>
      </c>
      <c r="I285" s="157"/>
      <c r="L285" s="153"/>
      <c r="M285" s="158"/>
      <c r="T285" s="159"/>
      <c r="AT285" s="154" t="s">
        <v>148</v>
      </c>
      <c r="AU285" s="154" t="s">
        <v>91</v>
      </c>
      <c r="AV285" s="13" t="s">
        <v>91</v>
      </c>
      <c r="AW285" s="13" t="s">
        <v>36</v>
      </c>
      <c r="AX285" s="13" t="s">
        <v>81</v>
      </c>
      <c r="AY285" s="154" t="s">
        <v>139</v>
      </c>
    </row>
    <row r="286" spans="2:65" s="13" customFormat="1" ht="11.25">
      <c r="B286" s="153"/>
      <c r="D286" s="147" t="s">
        <v>148</v>
      </c>
      <c r="E286" s="154" t="s">
        <v>1</v>
      </c>
      <c r="F286" s="155" t="s">
        <v>313</v>
      </c>
      <c r="H286" s="156">
        <v>-0.124</v>
      </c>
      <c r="I286" s="157"/>
      <c r="L286" s="153"/>
      <c r="M286" s="158"/>
      <c r="T286" s="159"/>
      <c r="AT286" s="154" t="s">
        <v>148</v>
      </c>
      <c r="AU286" s="154" t="s">
        <v>91</v>
      </c>
      <c r="AV286" s="13" t="s">
        <v>91</v>
      </c>
      <c r="AW286" s="13" t="s">
        <v>36</v>
      </c>
      <c r="AX286" s="13" t="s">
        <v>81</v>
      </c>
      <c r="AY286" s="154" t="s">
        <v>139</v>
      </c>
    </row>
    <row r="287" spans="2:65" s="13" customFormat="1" ht="11.25">
      <c r="B287" s="153"/>
      <c r="D287" s="147" t="s">
        <v>148</v>
      </c>
      <c r="E287" s="154" t="s">
        <v>1</v>
      </c>
      <c r="F287" s="155" t="s">
        <v>314</v>
      </c>
      <c r="H287" s="156">
        <v>-239.202</v>
      </c>
      <c r="I287" s="157"/>
      <c r="L287" s="153"/>
      <c r="M287" s="158"/>
      <c r="T287" s="159"/>
      <c r="AT287" s="154" t="s">
        <v>148</v>
      </c>
      <c r="AU287" s="154" t="s">
        <v>91</v>
      </c>
      <c r="AV287" s="13" t="s">
        <v>91</v>
      </c>
      <c r="AW287" s="13" t="s">
        <v>36</v>
      </c>
      <c r="AX287" s="13" t="s">
        <v>81</v>
      </c>
      <c r="AY287" s="154" t="s">
        <v>139</v>
      </c>
    </row>
    <row r="288" spans="2:65" s="13" customFormat="1" ht="11.25">
      <c r="B288" s="153"/>
      <c r="D288" s="147" t="s">
        <v>148</v>
      </c>
      <c r="E288" s="154" t="s">
        <v>1</v>
      </c>
      <c r="F288" s="155" t="s">
        <v>315</v>
      </c>
      <c r="H288" s="156">
        <v>-49.478000000000002</v>
      </c>
      <c r="I288" s="157"/>
      <c r="L288" s="153"/>
      <c r="M288" s="158"/>
      <c r="T288" s="159"/>
      <c r="AT288" s="154" t="s">
        <v>148</v>
      </c>
      <c r="AU288" s="154" t="s">
        <v>91</v>
      </c>
      <c r="AV288" s="13" t="s">
        <v>91</v>
      </c>
      <c r="AW288" s="13" t="s">
        <v>36</v>
      </c>
      <c r="AX288" s="13" t="s">
        <v>81</v>
      </c>
      <c r="AY288" s="154" t="s">
        <v>139</v>
      </c>
    </row>
    <row r="289" spans="2:65" s="14" customFormat="1" ht="11.25">
      <c r="B289" s="160"/>
      <c r="D289" s="147" t="s">
        <v>148</v>
      </c>
      <c r="E289" s="161" t="s">
        <v>1</v>
      </c>
      <c r="F289" s="162" t="s">
        <v>151</v>
      </c>
      <c r="H289" s="163">
        <v>192.452</v>
      </c>
      <c r="I289" s="164"/>
      <c r="L289" s="160"/>
      <c r="M289" s="165"/>
      <c r="T289" s="166"/>
      <c r="AT289" s="161" t="s">
        <v>148</v>
      </c>
      <c r="AU289" s="161" t="s">
        <v>91</v>
      </c>
      <c r="AV289" s="14" t="s">
        <v>146</v>
      </c>
      <c r="AW289" s="14" t="s">
        <v>36</v>
      </c>
      <c r="AX289" s="14" t="s">
        <v>89</v>
      </c>
      <c r="AY289" s="161" t="s">
        <v>139</v>
      </c>
    </row>
    <row r="290" spans="2:65" s="1" customFormat="1" ht="16.5" customHeight="1">
      <c r="B290" s="33"/>
      <c r="C290" s="177" t="s">
        <v>316</v>
      </c>
      <c r="D290" s="177" t="s">
        <v>317</v>
      </c>
      <c r="E290" s="178" t="s">
        <v>318</v>
      </c>
      <c r="F290" s="179" t="s">
        <v>319</v>
      </c>
      <c r="G290" s="180" t="s">
        <v>299</v>
      </c>
      <c r="H290" s="181">
        <v>357.07</v>
      </c>
      <c r="I290" s="182"/>
      <c r="J290" s="183">
        <f>ROUND(I290*H290,2)</f>
        <v>0</v>
      </c>
      <c r="K290" s="179" t="s">
        <v>145</v>
      </c>
      <c r="L290" s="184"/>
      <c r="M290" s="185" t="s">
        <v>1</v>
      </c>
      <c r="N290" s="186" t="s">
        <v>46</v>
      </c>
      <c r="P290" s="142">
        <f>O290*H290</f>
        <v>0</v>
      </c>
      <c r="Q290" s="142">
        <v>1</v>
      </c>
      <c r="R290" s="142">
        <f>Q290*H290</f>
        <v>357.07</v>
      </c>
      <c r="S290" s="142">
        <v>0</v>
      </c>
      <c r="T290" s="143">
        <f>S290*H290</f>
        <v>0</v>
      </c>
      <c r="AR290" s="144" t="s">
        <v>200</v>
      </c>
      <c r="AT290" s="144" t="s">
        <v>317</v>
      </c>
      <c r="AU290" s="144" t="s">
        <v>91</v>
      </c>
      <c r="AY290" s="18" t="s">
        <v>139</v>
      </c>
      <c r="BE290" s="145">
        <f>IF(N290="základní",J290,0)</f>
        <v>0</v>
      </c>
      <c r="BF290" s="145">
        <f>IF(N290="snížená",J290,0)</f>
        <v>0</v>
      </c>
      <c r="BG290" s="145">
        <f>IF(N290="zákl. přenesená",J290,0)</f>
        <v>0</v>
      </c>
      <c r="BH290" s="145">
        <f>IF(N290="sníž. přenesená",J290,0)</f>
        <v>0</v>
      </c>
      <c r="BI290" s="145">
        <f>IF(N290="nulová",J290,0)</f>
        <v>0</v>
      </c>
      <c r="BJ290" s="18" t="s">
        <v>89</v>
      </c>
      <c r="BK290" s="145">
        <f>ROUND(I290*H290,2)</f>
        <v>0</v>
      </c>
      <c r="BL290" s="18" t="s">
        <v>146</v>
      </c>
      <c r="BM290" s="144" t="s">
        <v>320</v>
      </c>
    </row>
    <row r="291" spans="2:65" s="12" customFormat="1" ht="11.25">
      <c r="B291" s="146"/>
      <c r="D291" s="147" t="s">
        <v>148</v>
      </c>
      <c r="E291" s="148" t="s">
        <v>1</v>
      </c>
      <c r="F291" s="149" t="s">
        <v>321</v>
      </c>
      <c r="H291" s="148" t="s">
        <v>1</v>
      </c>
      <c r="I291" s="150"/>
      <c r="L291" s="146"/>
      <c r="M291" s="151"/>
      <c r="T291" s="152"/>
      <c r="AT291" s="148" t="s">
        <v>148</v>
      </c>
      <c r="AU291" s="148" t="s">
        <v>91</v>
      </c>
      <c r="AV291" s="12" t="s">
        <v>89</v>
      </c>
      <c r="AW291" s="12" t="s">
        <v>36</v>
      </c>
      <c r="AX291" s="12" t="s">
        <v>81</v>
      </c>
      <c r="AY291" s="148" t="s">
        <v>139</v>
      </c>
    </row>
    <row r="292" spans="2:65" s="13" customFormat="1" ht="11.25">
      <c r="B292" s="153"/>
      <c r="D292" s="147" t="s">
        <v>148</v>
      </c>
      <c r="E292" s="154" t="s">
        <v>1</v>
      </c>
      <c r="F292" s="155" t="s">
        <v>322</v>
      </c>
      <c r="H292" s="156">
        <v>357.07</v>
      </c>
      <c r="I292" s="157"/>
      <c r="L292" s="153"/>
      <c r="M292" s="158"/>
      <c r="T292" s="159"/>
      <c r="AT292" s="154" t="s">
        <v>148</v>
      </c>
      <c r="AU292" s="154" t="s">
        <v>91</v>
      </c>
      <c r="AV292" s="13" t="s">
        <v>91</v>
      </c>
      <c r="AW292" s="13" t="s">
        <v>36</v>
      </c>
      <c r="AX292" s="13" t="s">
        <v>81</v>
      </c>
      <c r="AY292" s="154" t="s">
        <v>139</v>
      </c>
    </row>
    <row r="293" spans="2:65" s="14" customFormat="1" ht="11.25">
      <c r="B293" s="160"/>
      <c r="D293" s="147" t="s">
        <v>148</v>
      </c>
      <c r="E293" s="161" t="s">
        <v>1</v>
      </c>
      <c r="F293" s="162" t="s">
        <v>151</v>
      </c>
      <c r="H293" s="163">
        <v>357.07</v>
      </c>
      <c r="I293" s="164"/>
      <c r="L293" s="160"/>
      <c r="M293" s="165"/>
      <c r="T293" s="166"/>
      <c r="AT293" s="161" t="s">
        <v>148</v>
      </c>
      <c r="AU293" s="161" t="s">
        <v>91</v>
      </c>
      <c r="AV293" s="14" t="s">
        <v>146</v>
      </c>
      <c r="AW293" s="14" t="s">
        <v>36</v>
      </c>
      <c r="AX293" s="14" t="s">
        <v>89</v>
      </c>
      <c r="AY293" s="161" t="s">
        <v>139</v>
      </c>
    </row>
    <row r="294" spans="2:65" s="1" customFormat="1" ht="24.2" customHeight="1">
      <c r="B294" s="33"/>
      <c r="C294" s="133" t="s">
        <v>323</v>
      </c>
      <c r="D294" s="133" t="s">
        <v>141</v>
      </c>
      <c r="E294" s="134" t="s">
        <v>324</v>
      </c>
      <c r="F294" s="135" t="s">
        <v>325</v>
      </c>
      <c r="G294" s="136" t="s">
        <v>203</v>
      </c>
      <c r="H294" s="137">
        <v>239.202</v>
      </c>
      <c r="I294" s="138"/>
      <c r="J294" s="139">
        <f>ROUND(I294*H294,2)</f>
        <v>0</v>
      </c>
      <c r="K294" s="135" t="s">
        <v>145</v>
      </c>
      <c r="L294" s="33"/>
      <c r="M294" s="140" t="s">
        <v>1</v>
      </c>
      <c r="N294" s="141" t="s">
        <v>46</v>
      </c>
      <c r="P294" s="142">
        <f>O294*H294</f>
        <v>0</v>
      </c>
      <c r="Q294" s="142">
        <v>0</v>
      </c>
      <c r="R294" s="142">
        <f>Q294*H294</f>
        <v>0</v>
      </c>
      <c r="S294" s="142">
        <v>0</v>
      </c>
      <c r="T294" s="143">
        <f>S294*H294</f>
        <v>0</v>
      </c>
      <c r="AR294" s="144" t="s">
        <v>146</v>
      </c>
      <c r="AT294" s="144" t="s">
        <v>141</v>
      </c>
      <c r="AU294" s="144" t="s">
        <v>91</v>
      </c>
      <c r="AY294" s="18" t="s">
        <v>139</v>
      </c>
      <c r="BE294" s="145">
        <f>IF(N294="základní",J294,0)</f>
        <v>0</v>
      </c>
      <c r="BF294" s="145">
        <f>IF(N294="snížená",J294,0)</f>
        <v>0</v>
      </c>
      <c r="BG294" s="145">
        <f>IF(N294="zákl. přenesená",J294,0)</f>
        <v>0</v>
      </c>
      <c r="BH294" s="145">
        <f>IF(N294="sníž. přenesená",J294,0)</f>
        <v>0</v>
      </c>
      <c r="BI294" s="145">
        <f>IF(N294="nulová",J294,0)</f>
        <v>0</v>
      </c>
      <c r="BJ294" s="18" t="s">
        <v>89</v>
      </c>
      <c r="BK294" s="145">
        <f>ROUND(I294*H294,2)</f>
        <v>0</v>
      </c>
      <c r="BL294" s="18" t="s">
        <v>146</v>
      </c>
      <c r="BM294" s="144" t="s">
        <v>326</v>
      </c>
    </row>
    <row r="295" spans="2:65" s="12" customFormat="1" ht="11.25">
      <c r="B295" s="146"/>
      <c r="D295" s="147" t="s">
        <v>148</v>
      </c>
      <c r="E295" s="148" t="s">
        <v>1</v>
      </c>
      <c r="F295" s="149" t="s">
        <v>231</v>
      </c>
      <c r="H295" s="148" t="s">
        <v>1</v>
      </c>
      <c r="I295" s="150"/>
      <c r="L295" s="146"/>
      <c r="M295" s="151"/>
      <c r="T295" s="152"/>
      <c r="AT295" s="148" t="s">
        <v>148</v>
      </c>
      <c r="AU295" s="148" t="s">
        <v>91</v>
      </c>
      <c r="AV295" s="12" t="s">
        <v>89</v>
      </c>
      <c r="AW295" s="12" t="s">
        <v>36</v>
      </c>
      <c r="AX295" s="12" t="s">
        <v>81</v>
      </c>
      <c r="AY295" s="148" t="s">
        <v>139</v>
      </c>
    </row>
    <row r="296" spans="2:65" s="12" customFormat="1" ht="22.5">
      <c r="B296" s="146"/>
      <c r="D296" s="147" t="s">
        <v>148</v>
      </c>
      <c r="E296" s="148" t="s">
        <v>1</v>
      </c>
      <c r="F296" s="149" t="s">
        <v>239</v>
      </c>
      <c r="H296" s="148" t="s">
        <v>1</v>
      </c>
      <c r="I296" s="150"/>
      <c r="L296" s="146"/>
      <c r="M296" s="151"/>
      <c r="T296" s="152"/>
      <c r="AT296" s="148" t="s">
        <v>148</v>
      </c>
      <c r="AU296" s="148" t="s">
        <v>91</v>
      </c>
      <c r="AV296" s="12" t="s">
        <v>89</v>
      </c>
      <c r="AW296" s="12" t="s">
        <v>36</v>
      </c>
      <c r="AX296" s="12" t="s">
        <v>81</v>
      </c>
      <c r="AY296" s="148" t="s">
        <v>139</v>
      </c>
    </row>
    <row r="297" spans="2:65" s="13" customFormat="1" ht="11.25">
      <c r="B297" s="153"/>
      <c r="D297" s="147" t="s">
        <v>148</v>
      </c>
      <c r="E297" s="154" t="s">
        <v>1</v>
      </c>
      <c r="F297" s="155" t="s">
        <v>327</v>
      </c>
      <c r="H297" s="156">
        <v>236.57900000000001</v>
      </c>
      <c r="I297" s="157"/>
      <c r="L297" s="153"/>
      <c r="M297" s="158"/>
      <c r="T297" s="159"/>
      <c r="AT297" s="154" t="s">
        <v>148</v>
      </c>
      <c r="AU297" s="154" t="s">
        <v>91</v>
      </c>
      <c r="AV297" s="13" t="s">
        <v>91</v>
      </c>
      <c r="AW297" s="13" t="s">
        <v>36</v>
      </c>
      <c r="AX297" s="13" t="s">
        <v>81</v>
      </c>
      <c r="AY297" s="154" t="s">
        <v>139</v>
      </c>
    </row>
    <row r="298" spans="2:65" s="13" customFormat="1" ht="11.25">
      <c r="B298" s="153"/>
      <c r="D298" s="147" t="s">
        <v>148</v>
      </c>
      <c r="E298" s="154" t="s">
        <v>1</v>
      </c>
      <c r="F298" s="155" t="s">
        <v>328</v>
      </c>
      <c r="H298" s="156">
        <v>1.6020000000000001</v>
      </c>
      <c r="I298" s="157"/>
      <c r="L298" s="153"/>
      <c r="M298" s="158"/>
      <c r="T298" s="159"/>
      <c r="AT298" s="154" t="s">
        <v>148</v>
      </c>
      <c r="AU298" s="154" t="s">
        <v>91</v>
      </c>
      <c r="AV298" s="13" t="s">
        <v>91</v>
      </c>
      <c r="AW298" s="13" t="s">
        <v>36</v>
      </c>
      <c r="AX298" s="13" t="s">
        <v>81</v>
      </c>
      <c r="AY298" s="154" t="s">
        <v>139</v>
      </c>
    </row>
    <row r="299" spans="2:65" s="13" customFormat="1" ht="11.25">
      <c r="B299" s="153"/>
      <c r="D299" s="147" t="s">
        <v>148</v>
      </c>
      <c r="E299" s="154" t="s">
        <v>1</v>
      </c>
      <c r="F299" s="155" t="s">
        <v>329</v>
      </c>
      <c r="H299" s="156">
        <v>4.641</v>
      </c>
      <c r="I299" s="157"/>
      <c r="L299" s="153"/>
      <c r="M299" s="158"/>
      <c r="T299" s="159"/>
      <c r="AT299" s="154" t="s">
        <v>148</v>
      </c>
      <c r="AU299" s="154" t="s">
        <v>91</v>
      </c>
      <c r="AV299" s="13" t="s">
        <v>91</v>
      </c>
      <c r="AW299" s="13" t="s">
        <v>36</v>
      </c>
      <c r="AX299" s="13" t="s">
        <v>81</v>
      </c>
      <c r="AY299" s="154" t="s">
        <v>139</v>
      </c>
    </row>
    <row r="300" spans="2:65" s="13" customFormat="1" ht="11.25">
      <c r="B300" s="153"/>
      <c r="D300" s="147" t="s">
        <v>148</v>
      </c>
      <c r="E300" s="154" t="s">
        <v>1</v>
      </c>
      <c r="F300" s="155" t="s">
        <v>330</v>
      </c>
      <c r="H300" s="156">
        <v>6.01</v>
      </c>
      <c r="I300" s="157"/>
      <c r="L300" s="153"/>
      <c r="M300" s="158"/>
      <c r="T300" s="159"/>
      <c r="AT300" s="154" t="s">
        <v>148</v>
      </c>
      <c r="AU300" s="154" t="s">
        <v>91</v>
      </c>
      <c r="AV300" s="13" t="s">
        <v>91</v>
      </c>
      <c r="AW300" s="13" t="s">
        <v>36</v>
      </c>
      <c r="AX300" s="13" t="s">
        <v>81</v>
      </c>
      <c r="AY300" s="154" t="s">
        <v>139</v>
      </c>
    </row>
    <row r="301" spans="2:65" s="13" customFormat="1" ht="11.25">
      <c r="B301" s="153"/>
      <c r="D301" s="147" t="s">
        <v>148</v>
      </c>
      <c r="E301" s="154" t="s">
        <v>1</v>
      </c>
      <c r="F301" s="155" t="s">
        <v>331</v>
      </c>
      <c r="H301" s="156">
        <v>5.4660000000000002</v>
      </c>
      <c r="I301" s="157"/>
      <c r="L301" s="153"/>
      <c r="M301" s="158"/>
      <c r="T301" s="159"/>
      <c r="AT301" s="154" t="s">
        <v>148</v>
      </c>
      <c r="AU301" s="154" t="s">
        <v>91</v>
      </c>
      <c r="AV301" s="13" t="s">
        <v>91</v>
      </c>
      <c r="AW301" s="13" t="s">
        <v>36</v>
      </c>
      <c r="AX301" s="13" t="s">
        <v>81</v>
      </c>
      <c r="AY301" s="154" t="s">
        <v>139</v>
      </c>
    </row>
    <row r="302" spans="2:65" s="12" customFormat="1" ht="11.25">
      <c r="B302" s="146"/>
      <c r="D302" s="147" t="s">
        <v>148</v>
      </c>
      <c r="E302" s="148" t="s">
        <v>1</v>
      </c>
      <c r="F302" s="149" t="s">
        <v>332</v>
      </c>
      <c r="H302" s="148" t="s">
        <v>1</v>
      </c>
      <c r="I302" s="150"/>
      <c r="L302" s="146"/>
      <c r="M302" s="151"/>
      <c r="T302" s="152"/>
      <c r="AT302" s="148" t="s">
        <v>148</v>
      </c>
      <c r="AU302" s="148" t="s">
        <v>91</v>
      </c>
      <c r="AV302" s="12" t="s">
        <v>89</v>
      </c>
      <c r="AW302" s="12" t="s">
        <v>36</v>
      </c>
      <c r="AX302" s="12" t="s">
        <v>81</v>
      </c>
      <c r="AY302" s="148" t="s">
        <v>139</v>
      </c>
    </row>
    <row r="303" spans="2:65" s="13" customFormat="1" ht="11.25">
      <c r="B303" s="153"/>
      <c r="D303" s="147" t="s">
        <v>148</v>
      </c>
      <c r="E303" s="154" t="s">
        <v>1</v>
      </c>
      <c r="F303" s="155" t="s">
        <v>309</v>
      </c>
      <c r="H303" s="156">
        <v>-14.612</v>
      </c>
      <c r="I303" s="157"/>
      <c r="L303" s="153"/>
      <c r="M303" s="158"/>
      <c r="T303" s="159"/>
      <c r="AT303" s="154" t="s">
        <v>148</v>
      </c>
      <c r="AU303" s="154" t="s">
        <v>91</v>
      </c>
      <c r="AV303" s="13" t="s">
        <v>91</v>
      </c>
      <c r="AW303" s="13" t="s">
        <v>36</v>
      </c>
      <c r="AX303" s="13" t="s">
        <v>81</v>
      </c>
      <c r="AY303" s="154" t="s">
        <v>139</v>
      </c>
    </row>
    <row r="304" spans="2:65" s="13" customFormat="1" ht="11.25">
      <c r="B304" s="153"/>
      <c r="D304" s="147" t="s">
        <v>148</v>
      </c>
      <c r="E304" s="154" t="s">
        <v>1</v>
      </c>
      <c r="F304" s="155" t="s">
        <v>310</v>
      </c>
      <c r="H304" s="156">
        <v>-2.8000000000000001E-2</v>
      </c>
      <c r="I304" s="157"/>
      <c r="L304" s="153"/>
      <c r="M304" s="158"/>
      <c r="T304" s="159"/>
      <c r="AT304" s="154" t="s">
        <v>148</v>
      </c>
      <c r="AU304" s="154" t="s">
        <v>91</v>
      </c>
      <c r="AV304" s="13" t="s">
        <v>91</v>
      </c>
      <c r="AW304" s="13" t="s">
        <v>36</v>
      </c>
      <c r="AX304" s="13" t="s">
        <v>81</v>
      </c>
      <c r="AY304" s="154" t="s">
        <v>139</v>
      </c>
    </row>
    <row r="305" spans="2:65" s="13" customFormat="1" ht="11.25">
      <c r="B305" s="153"/>
      <c r="D305" s="147" t="s">
        <v>148</v>
      </c>
      <c r="E305" s="154" t="s">
        <v>1</v>
      </c>
      <c r="F305" s="155" t="s">
        <v>311</v>
      </c>
      <c r="H305" s="156">
        <v>-0.08</v>
      </c>
      <c r="I305" s="157"/>
      <c r="L305" s="153"/>
      <c r="M305" s="158"/>
      <c r="T305" s="159"/>
      <c r="AT305" s="154" t="s">
        <v>148</v>
      </c>
      <c r="AU305" s="154" t="s">
        <v>91</v>
      </c>
      <c r="AV305" s="13" t="s">
        <v>91</v>
      </c>
      <c r="AW305" s="13" t="s">
        <v>36</v>
      </c>
      <c r="AX305" s="13" t="s">
        <v>81</v>
      </c>
      <c r="AY305" s="154" t="s">
        <v>139</v>
      </c>
    </row>
    <row r="306" spans="2:65" s="13" customFormat="1" ht="11.25">
      <c r="B306" s="153"/>
      <c r="D306" s="147" t="s">
        <v>148</v>
      </c>
      <c r="E306" s="154" t="s">
        <v>1</v>
      </c>
      <c r="F306" s="155" t="s">
        <v>312</v>
      </c>
      <c r="H306" s="156">
        <v>-0.252</v>
      </c>
      <c r="I306" s="157"/>
      <c r="L306" s="153"/>
      <c r="M306" s="158"/>
      <c r="T306" s="159"/>
      <c r="AT306" s="154" t="s">
        <v>148</v>
      </c>
      <c r="AU306" s="154" t="s">
        <v>91</v>
      </c>
      <c r="AV306" s="13" t="s">
        <v>91</v>
      </c>
      <c r="AW306" s="13" t="s">
        <v>36</v>
      </c>
      <c r="AX306" s="13" t="s">
        <v>81</v>
      </c>
      <c r="AY306" s="154" t="s">
        <v>139</v>
      </c>
    </row>
    <row r="307" spans="2:65" s="13" customFormat="1" ht="11.25">
      <c r="B307" s="153"/>
      <c r="D307" s="147" t="s">
        <v>148</v>
      </c>
      <c r="E307" s="154" t="s">
        <v>1</v>
      </c>
      <c r="F307" s="155" t="s">
        <v>313</v>
      </c>
      <c r="H307" s="156">
        <v>-0.124</v>
      </c>
      <c r="I307" s="157"/>
      <c r="L307" s="153"/>
      <c r="M307" s="158"/>
      <c r="T307" s="159"/>
      <c r="AT307" s="154" t="s">
        <v>148</v>
      </c>
      <c r="AU307" s="154" t="s">
        <v>91</v>
      </c>
      <c r="AV307" s="13" t="s">
        <v>91</v>
      </c>
      <c r="AW307" s="13" t="s">
        <v>36</v>
      </c>
      <c r="AX307" s="13" t="s">
        <v>81</v>
      </c>
      <c r="AY307" s="154" t="s">
        <v>139</v>
      </c>
    </row>
    <row r="308" spans="2:65" s="14" customFormat="1" ht="11.25">
      <c r="B308" s="160"/>
      <c r="D308" s="147" t="s">
        <v>148</v>
      </c>
      <c r="E308" s="161" t="s">
        <v>1</v>
      </c>
      <c r="F308" s="162" t="s">
        <v>151</v>
      </c>
      <c r="H308" s="163">
        <v>239.202</v>
      </c>
      <c r="I308" s="164"/>
      <c r="L308" s="160"/>
      <c r="M308" s="165"/>
      <c r="T308" s="166"/>
      <c r="AT308" s="161" t="s">
        <v>148</v>
      </c>
      <c r="AU308" s="161" t="s">
        <v>91</v>
      </c>
      <c r="AV308" s="14" t="s">
        <v>146</v>
      </c>
      <c r="AW308" s="14" t="s">
        <v>36</v>
      </c>
      <c r="AX308" s="14" t="s">
        <v>89</v>
      </c>
      <c r="AY308" s="161" t="s">
        <v>139</v>
      </c>
    </row>
    <row r="309" spans="2:65" s="1" customFormat="1" ht="16.5" customHeight="1">
      <c r="B309" s="33"/>
      <c r="C309" s="177" t="s">
        <v>7</v>
      </c>
      <c r="D309" s="177" t="s">
        <v>317</v>
      </c>
      <c r="E309" s="178" t="s">
        <v>333</v>
      </c>
      <c r="F309" s="179" t="s">
        <v>334</v>
      </c>
      <c r="G309" s="180" t="s">
        <v>299</v>
      </c>
      <c r="H309" s="181">
        <v>443.80799999999999</v>
      </c>
      <c r="I309" s="182"/>
      <c r="J309" s="183">
        <f>ROUND(I309*H309,2)</f>
        <v>0</v>
      </c>
      <c r="K309" s="179" t="s">
        <v>145</v>
      </c>
      <c r="L309" s="184"/>
      <c r="M309" s="185" t="s">
        <v>1</v>
      </c>
      <c r="N309" s="186" t="s">
        <v>46</v>
      </c>
      <c r="P309" s="142">
        <f>O309*H309</f>
        <v>0</v>
      </c>
      <c r="Q309" s="142">
        <v>0</v>
      </c>
      <c r="R309" s="142">
        <f>Q309*H309</f>
        <v>0</v>
      </c>
      <c r="S309" s="142">
        <v>0</v>
      </c>
      <c r="T309" s="143">
        <f>S309*H309</f>
        <v>0</v>
      </c>
      <c r="AR309" s="144" t="s">
        <v>200</v>
      </c>
      <c r="AT309" s="144" t="s">
        <v>317</v>
      </c>
      <c r="AU309" s="144" t="s">
        <v>91</v>
      </c>
      <c r="AY309" s="18" t="s">
        <v>139</v>
      </c>
      <c r="BE309" s="145">
        <f>IF(N309="základní",J309,0)</f>
        <v>0</v>
      </c>
      <c r="BF309" s="145">
        <f>IF(N309="snížená",J309,0)</f>
        <v>0</v>
      </c>
      <c r="BG309" s="145">
        <f>IF(N309="zákl. přenesená",J309,0)</f>
        <v>0</v>
      </c>
      <c r="BH309" s="145">
        <f>IF(N309="sníž. přenesená",J309,0)</f>
        <v>0</v>
      </c>
      <c r="BI309" s="145">
        <f>IF(N309="nulová",J309,0)</f>
        <v>0</v>
      </c>
      <c r="BJ309" s="18" t="s">
        <v>89</v>
      </c>
      <c r="BK309" s="145">
        <f>ROUND(I309*H309,2)</f>
        <v>0</v>
      </c>
      <c r="BL309" s="18" t="s">
        <v>146</v>
      </c>
      <c r="BM309" s="144" t="s">
        <v>335</v>
      </c>
    </row>
    <row r="310" spans="2:65" s="12" customFormat="1" ht="11.25">
      <c r="B310" s="146"/>
      <c r="D310" s="147" t="s">
        <v>148</v>
      </c>
      <c r="E310" s="148" t="s">
        <v>1</v>
      </c>
      <c r="F310" s="149" t="s">
        <v>336</v>
      </c>
      <c r="H310" s="148" t="s">
        <v>1</v>
      </c>
      <c r="I310" s="150"/>
      <c r="L310" s="146"/>
      <c r="M310" s="151"/>
      <c r="T310" s="152"/>
      <c r="AT310" s="148" t="s">
        <v>148</v>
      </c>
      <c r="AU310" s="148" t="s">
        <v>91</v>
      </c>
      <c r="AV310" s="12" t="s">
        <v>89</v>
      </c>
      <c r="AW310" s="12" t="s">
        <v>36</v>
      </c>
      <c r="AX310" s="12" t="s">
        <v>81</v>
      </c>
      <c r="AY310" s="148" t="s">
        <v>139</v>
      </c>
    </row>
    <row r="311" spans="2:65" s="13" customFormat="1" ht="11.25">
      <c r="B311" s="153"/>
      <c r="D311" s="147" t="s">
        <v>148</v>
      </c>
      <c r="E311" s="154" t="s">
        <v>1</v>
      </c>
      <c r="F311" s="155" t="s">
        <v>337</v>
      </c>
      <c r="H311" s="156">
        <v>443.80799999999999</v>
      </c>
      <c r="I311" s="157"/>
      <c r="L311" s="153"/>
      <c r="M311" s="158"/>
      <c r="T311" s="159"/>
      <c r="AT311" s="154" t="s">
        <v>148</v>
      </c>
      <c r="AU311" s="154" t="s">
        <v>91</v>
      </c>
      <c r="AV311" s="13" t="s">
        <v>91</v>
      </c>
      <c r="AW311" s="13" t="s">
        <v>36</v>
      </c>
      <c r="AX311" s="13" t="s">
        <v>81</v>
      </c>
      <c r="AY311" s="154" t="s">
        <v>139</v>
      </c>
    </row>
    <row r="312" spans="2:65" s="14" customFormat="1" ht="11.25">
      <c r="B312" s="160"/>
      <c r="D312" s="147" t="s">
        <v>148</v>
      </c>
      <c r="E312" s="161" t="s">
        <v>1</v>
      </c>
      <c r="F312" s="162" t="s">
        <v>151</v>
      </c>
      <c r="H312" s="163">
        <v>443.80799999999999</v>
      </c>
      <c r="I312" s="164"/>
      <c r="L312" s="160"/>
      <c r="M312" s="165"/>
      <c r="T312" s="166"/>
      <c r="AT312" s="161" t="s">
        <v>148</v>
      </c>
      <c r="AU312" s="161" t="s">
        <v>91</v>
      </c>
      <c r="AV312" s="14" t="s">
        <v>146</v>
      </c>
      <c r="AW312" s="14" t="s">
        <v>36</v>
      </c>
      <c r="AX312" s="14" t="s">
        <v>89</v>
      </c>
      <c r="AY312" s="161" t="s">
        <v>139</v>
      </c>
    </row>
    <row r="313" spans="2:65" s="11" customFormat="1" ht="20.85" customHeight="1">
      <c r="B313" s="121"/>
      <c r="D313" s="122" t="s">
        <v>80</v>
      </c>
      <c r="E313" s="131" t="s">
        <v>255</v>
      </c>
      <c r="F313" s="131" t="s">
        <v>338</v>
      </c>
      <c r="I313" s="124"/>
      <c r="J313" s="132">
        <f>BK313</f>
        <v>0</v>
      </c>
      <c r="L313" s="121"/>
      <c r="M313" s="126"/>
      <c r="P313" s="127">
        <f>SUM(P314:P347)</f>
        <v>0</v>
      </c>
      <c r="R313" s="127">
        <f>SUM(R314:R347)</f>
        <v>0</v>
      </c>
      <c r="T313" s="128">
        <f>SUM(T314:T347)</f>
        <v>9.0736999999999988</v>
      </c>
      <c r="AR313" s="122" t="s">
        <v>89</v>
      </c>
      <c r="AT313" s="129" t="s">
        <v>80</v>
      </c>
      <c r="AU313" s="129" t="s">
        <v>91</v>
      </c>
      <c r="AY313" s="122" t="s">
        <v>139</v>
      </c>
      <c r="BK313" s="130">
        <f>SUM(BK314:BK347)</f>
        <v>0</v>
      </c>
    </row>
    <row r="314" spans="2:65" s="1" customFormat="1" ht="24.2" customHeight="1">
      <c r="B314" s="33"/>
      <c r="C314" s="133" t="s">
        <v>339</v>
      </c>
      <c r="D314" s="133" t="s">
        <v>141</v>
      </c>
      <c r="E314" s="134" t="s">
        <v>340</v>
      </c>
      <c r="F314" s="135" t="s">
        <v>341</v>
      </c>
      <c r="G314" s="136" t="s">
        <v>263</v>
      </c>
      <c r="H314" s="137">
        <v>16.018000000000001</v>
      </c>
      <c r="I314" s="138"/>
      <c r="J314" s="139">
        <f>ROUND(I314*H314,2)</f>
        <v>0</v>
      </c>
      <c r="K314" s="135" t="s">
        <v>145</v>
      </c>
      <c r="L314" s="33"/>
      <c r="M314" s="140" t="s">
        <v>1</v>
      </c>
      <c r="N314" s="141" t="s">
        <v>46</v>
      </c>
      <c r="P314" s="142">
        <f>O314*H314</f>
        <v>0</v>
      </c>
      <c r="Q314" s="142">
        <v>0</v>
      </c>
      <c r="R314" s="142">
        <f>Q314*H314</f>
        <v>0</v>
      </c>
      <c r="S314" s="142">
        <v>0.29499999999999998</v>
      </c>
      <c r="T314" s="143">
        <f>S314*H314</f>
        <v>4.7253100000000003</v>
      </c>
      <c r="AR314" s="144" t="s">
        <v>146</v>
      </c>
      <c r="AT314" s="144" t="s">
        <v>141</v>
      </c>
      <c r="AU314" s="144" t="s">
        <v>157</v>
      </c>
      <c r="AY314" s="18" t="s">
        <v>139</v>
      </c>
      <c r="BE314" s="145">
        <f>IF(N314="základní",J314,0)</f>
        <v>0</v>
      </c>
      <c r="BF314" s="145">
        <f>IF(N314="snížená",J314,0)</f>
        <v>0</v>
      </c>
      <c r="BG314" s="145">
        <f>IF(N314="zákl. přenesená",J314,0)</f>
        <v>0</v>
      </c>
      <c r="BH314" s="145">
        <f>IF(N314="sníž. přenesená",J314,0)</f>
        <v>0</v>
      </c>
      <c r="BI314" s="145">
        <f>IF(N314="nulová",J314,0)</f>
        <v>0</v>
      </c>
      <c r="BJ314" s="18" t="s">
        <v>89</v>
      </c>
      <c r="BK314" s="145">
        <f>ROUND(I314*H314,2)</f>
        <v>0</v>
      </c>
      <c r="BL314" s="18" t="s">
        <v>146</v>
      </c>
      <c r="BM314" s="144" t="s">
        <v>342</v>
      </c>
    </row>
    <row r="315" spans="2:65" s="1" customFormat="1" ht="19.5">
      <c r="B315" s="33"/>
      <c r="D315" s="147" t="s">
        <v>306</v>
      </c>
      <c r="F315" s="174" t="s">
        <v>343</v>
      </c>
      <c r="I315" s="175"/>
      <c r="L315" s="33"/>
      <c r="M315" s="176"/>
      <c r="T315" s="57"/>
      <c r="AT315" s="18" t="s">
        <v>306</v>
      </c>
      <c r="AU315" s="18" t="s">
        <v>157</v>
      </c>
    </row>
    <row r="316" spans="2:65" s="12" customFormat="1" ht="11.25">
      <c r="B316" s="146"/>
      <c r="D316" s="147" t="s">
        <v>148</v>
      </c>
      <c r="E316" s="148" t="s">
        <v>1</v>
      </c>
      <c r="F316" s="149" t="s">
        <v>344</v>
      </c>
      <c r="H316" s="148" t="s">
        <v>1</v>
      </c>
      <c r="I316" s="150"/>
      <c r="L316" s="146"/>
      <c r="M316" s="151"/>
      <c r="T316" s="152"/>
      <c r="AT316" s="148" t="s">
        <v>148</v>
      </c>
      <c r="AU316" s="148" t="s">
        <v>157</v>
      </c>
      <c r="AV316" s="12" t="s">
        <v>89</v>
      </c>
      <c r="AW316" s="12" t="s">
        <v>36</v>
      </c>
      <c r="AX316" s="12" t="s">
        <v>81</v>
      </c>
      <c r="AY316" s="148" t="s">
        <v>139</v>
      </c>
    </row>
    <row r="317" spans="2:65" s="12" customFormat="1" ht="11.25">
      <c r="B317" s="146"/>
      <c r="D317" s="147" t="s">
        <v>148</v>
      </c>
      <c r="E317" s="148" t="s">
        <v>1</v>
      </c>
      <c r="F317" s="149" t="s">
        <v>248</v>
      </c>
      <c r="H317" s="148" t="s">
        <v>1</v>
      </c>
      <c r="I317" s="150"/>
      <c r="L317" s="146"/>
      <c r="M317" s="151"/>
      <c r="T317" s="152"/>
      <c r="AT317" s="148" t="s">
        <v>148</v>
      </c>
      <c r="AU317" s="148" t="s">
        <v>157</v>
      </c>
      <c r="AV317" s="12" t="s">
        <v>89</v>
      </c>
      <c r="AW317" s="12" t="s">
        <v>36</v>
      </c>
      <c r="AX317" s="12" t="s">
        <v>81</v>
      </c>
      <c r="AY317" s="148" t="s">
        <v>139</v>
      </c>
    </row>
    <row r="318" spans="2:65" s="13" customFormat="1" ht="11.25">
      <c r="B318" s="153"/>
      <c r="D318" s="147" t="s">
        <v>148</v>
      </c>
      <c r="E318" s="154" t="s">
        <v>1</v>
      </c>
      <c r="F318" s="155" t="s">
        <v>345</v>
      </c>
      <c r="H318" s="156">
        <v>8.5679999999999996</v>
      </c>
      <c r="I318" s="157"/>
      <c r="L318" s="153"/>
      <c r="M318" s="158"/>
      <c r="T318" s="159"/>
      <c r="AT318" s="154" t="s">
        <v>148</v>
      </c>
      <c r="AU318" s="154" t="s">
        <v>157</v>
      </c>
      <c r="AV318" s="13" t="s">
        <v>91</v>
      </c>
      <c r="AW318" s="13" t="s">
        <v>36</v>
      </c>
      <c r="AX318" s="13" t="s">
        <v>81</v>
      </c>
      <c r="AY318" s="154" t="s">
        <v>139</v>
      </c>
    </row>
    <row r="319" spans="2:65" s="13" customFormat="1" ht="11.25">
      <c r="B319" s="153"/>
      <c r="D319" s="147" t="s">
        <v>148</v>
      </c>
      <c r="E319" s="154" t="s">
        <v>1</v>
      </c>
      <c r="F319" s="155" t="s">
        <v>346</v>
      </c>
      <c r="H319" s="156">
        <v>7.45</v>
      </c>
      <c r="I319" s="157"/>
      <c r="L319" s="153"/>
      <c r="M319" s="158"/>
      <c r="T319" s="159"/>
      <c r="AT319" s="154" t="s">
        <v>148</v>
      </c>
      <c r="AU319" s="154" t="s">
        <v>157</v>
      </c>
      <c r="AV319" s="13" t="s">
        <v>91</v>
      </c>
      <c r="AW319" s="13" t="s">
        <v>36</v>
      </c>
      <c r="AX319" s="13" t="s">
        <v>81</v>
      </c>
      <c r="AY319" s="154" t="s">
        <v>139</v>
      </c>
    </row>
    <row r="320" spans="2:65" s="14" customFormat="1" ht="11.25">
      <c r="B320" s="160"/>
      <c r="D320" s="147" t="s">
        <v>148</v>
      </c>
      <c r="E320" s="161" t="s">
        <v>1</v>
      </c>
      <c r="F320" s="162" t="s">
        <v>151</v>
      </c>
      <c r="H320" s="163">
        <v>16.018000000000001</v>
      </c>
      <c r="I320" s="164"/>
      <c r="L320" s="160"/>
      <c r="M320" s="165"/>
      <c r="T320" s="166"/>
      <c r="AT320" s="161" t="s">
        <v>148</v>
      </c>
      <c r="AU320" s="161" t="s">
        <v>157</v>
      </c>
      <c r="AV320" s="14" t="s">
        <v>146</v>
      </c>
      <c r="AW320" s="14" t="s">
        <v>36</v>
      </c>
      <c r="AX320" s="14" t="s">
        <v>89</v>
      </c>
      <c r="AY320" s="161" t="s">
        <v>139</v>
      </c>
    </row>
    <row r="321" spans="2:65" s="1" customFormat="1" ht="24.2" customHeight="1">
      <c r="B321" s="33"/>
      <c r="C321" s="133" t="s">
        <v>347</v>
      </c>
      <c r="D321" s="133" t="s">
        <v>141</v>
      </c>
      <c r="E321" s="134" t="s">
        <v>348</v>
      </c>
      <c r="F321" s="135" t="s">
        <v>349</v>
      </c>
      <c r="G321" s="136" t="s">
        <v>263</v>
      </c>
      <c r="H321" s="137">
        <v>8.5679999999999996</v>
      </c>
      <c r="I321" s="138"/>
      <c r="J321" s="139">
        <f>ROUND(I321*H321,2)</f>
        <v>0</v>
      </c>
      <c r="K321" s="135" t="s">
        <v>145</v>
      </c>
      <c r="L321" s="33"/>
      <c r="M321" s="140" t="s">
        <v>1</v>
      </c>
      <c r="N321" s="141" t="s">
        <v>46</v>
      </c>
      <c r="P321" s="142">
        <f>O321*H321</f>
        <v>0</v>
      </c>
      <c r="Q321" s="142">
        <v>0</v>
      </c>
      <c r="R321" s="142">
        <f>Q321*H321</f>
        <v>0</v>
      </c>
      <c r="S321" s="142">
        <v>0.18</v>
      </c>
      <c r="T321" s="143">
        <f>S321*H321</f>
        <v>1.5422399999999998</v>
      </c>
      <c r="AR321" s="144" t="s">
        <v>146</v>
      </c>
      <c r="AT321" s="144" t="s">
        <v>141</v>
      </c>
      <c r="AU321" s="144" t="s">
        <v>157</v>
      </c>
      <c r="AY321" s="18" t="s">
        <v>139</v>
      </c>
      <c r="BE321" s="145">
        <f>IF(N321="základní",J321,0)</f>
        <v>0</v>
      </c>
      <c r="BF321" s="145">
        <f>IF(N321="snížená",J321,0)</f>
        <v>0</v>
      </c>
      <c r="BG321" s="145">
        <f>IF(N321="zákl. přenesená",J321,0)</f>
        <v>0</v>
      </c>
      <c r="BH321" s="145">
        <f>IF(N321="sníž. přenesená",J321,0)</f>
        <v>0</v>
      </c>
      <c r="BI321" s="145">
        <f>IF(N321="nulová",J321,0)</f>
        <v>0</v>
      </c>
      <c r="BJ321" s="18" t="s">
        <v>89</v>
      </c>
      <c r="BK321" s="145">
        <f>ROUND(I321*H321,2)</f>
        <v>0</v>
      </c>
      <c r="BL321" s="18" t="s">
        <v>146</v>
      </c>
      <c r="BM321" s="144" t="s">
        <v>350</v>
      </c>
    </row>
    <row r="322" spans="2:65" s="12" customFormat="1" ht="11.25">
      <c r="B322" s="146"/>
      <c r="D322" s="147" t="s">
        <v>148</v>
      </c>
      <c r="E322" s="148" t="s">
        <v>1</v>
      </c>
      <c r="F322" s="149" t="s">
        <v>344</v>
      </c>
      <c r="H322" s="148" t="s">
        <v>1</v>
      </c>
      <c r="I322" s="150"/>
      <c r="L322" s="146"/>
      <c r="M322" s="151"/>
      <c r="T322" s="152"/>
      <c r="AT322" s="148" t="s">
        <v>148</v>
      </c>
      <c r="AU322" s="148" t="s">
        <v>157</v>
      </c>
      <c r="AV322" s="12" t="s">
        <v>89</v>
      </c>
      <c r="AW322" s="12" t="s">
        <v>36</v>
      </c>
      <c r="AX322" s="12" t="s">
        <v>81</v>
      </c>
      <c r="AY322" s="148" t="s">
        <v>139</v>
      </c>
    </row>
    <row r="323" spans="2:65" s="12" customFormat="1" ht="11.25">
      <c r="B323" s="146"/>
      <c r="D323" s="147" t="s">
        <v>148</v>
      </c>
      <c r="E323" s="148" t="s">
        <v>1</v>
      </c>
      <c r="F323" s="149" t="s">
        <v>351</v>
      </c>
      <c r="H323" s="148" t="s">
        <v>1</v>
      </c>
      <c r="I323" s="150"/>
      <c r="L323" s="146"/>
      <c r="M323" s="151"/>
      <c r="T323" s="152"/>
      <c r="AT323" s="148" t="s">
        <v>148</v>
      </c>
      <c r="AU323" s="148" t="s">
        <v>157</v>
      </c>
      <c r="AV323" s="12" t="s">
        <v>89</v>
      </c>
      <c r="AW323" s="12" t="s">
        <v>36</v>
      </c>
      <c r="AX323" s="12" t="s">
        <v>81</v>
      </c>
      <c r="AY323" s="148" t="s">
        <v>139</v>
      </c>
    </row>
    <row r="324" spans="2:65" s="12" customFormat="1" ht="11.25">
      <c r="B324" s="146"/>
      <c r="D324" s="147" t="s">
        <v>148</v>
      </c>
      <c r="E324" s="148" t="s">
        <v>1</v>
      </c>
      <c r="F324" s="149" t="s">
        <v>248</v>
      </c>
      <c r="H324" s="148" t="s">
        <v>1</v>
      </c>
      <c r="I324" s="150"/>
      <c r="L324" s="146"/>
      <c r="M324" s="151"/>
      <c r="T324" s="152"/>
      <c r="AT324" s="148" t="s">
        <v>148</v>
      </c>
      <c r="AU324" s="148" t="s">
        <v>157</v>
      </c>
      <c r="AV324" s="12" t="s">
        <v>89</v>
      </c>
      <c r="AW324" s="12" t="s">
        <v>36</v>
      </c>
      <c r="AX324" s="12" t="s">
        <v>81</v>
      </c>
      <c r="AY324" s="148" t="s">
        <v>139</v>
      </c>
    </row>
    <row r="325" spans="2:65" s="13" customFormat="1" ht="11.25">
      <c r="B325" s="153"/>
      <c r="D325" s="147" t="s">
        <v>148</v>
      </c>
      <c r="E325" s="154" t="s">
        <v>1</v>
      </c>
      <c r="F325" s="155" t="s">
        <v>345</v>
      </c>
      <c r="H325" s="156">
        <v>8.5679999999999996</v>
      </c>
      <c r="I325" s="157"/>
      <c r="L325" s="153"/>
      <c r="M325" s="158"/>
      <c r="T325" s="159"/>
      <c r="AT325" s="154" t="s">
        <v>148</v>
      </c>
      <c r="AU325" s="154" t="s">
        <v>157</v>
      </c>
      <c r="AV325" s="13" t="s">
        <v>91</v>
      </c>
      <c r="AW325" s="13" t="s">
        <v>36</v>
      </c>
      <c r="AX325" s="13" t="s">
        <v>81</v>
      </c>
      <c r="AY325" s="154" t="s">
        <v>139</v>
      </c>
    </row>
    <row r="326" spans="2:65" s="14" customFormat="1" ht="11.25">
      <c r="B326" s="160"/>
      <c r="D326" s="147" t="s">
        <v>148</v>
      </c>
      <c r="E326" s="161" t="s">
        <v>1</v>
      </c>
      <c r="F326" s="162" t="s">
        <v>151</v>
      </c>
      <c r="H326" s="163">
        <v>8.5679999999999996</v>
      </c>
      <c r="I326" s="164"/>
      <c r="L326" s="160"/>
      <c r="M326" s="165"/>
      <c r="T326" s="166"/>
      <c r="AT326" s="161" t="s">
        <v>148</v>
      </c>
      <c r="AU326" s="161" t="s">
        <v>157</v>
      </c>
      <c r="AV326" s="14" t="s">
        <v>146</v>
      </c>
      <c r="AW326" s="14" t="s">
        <v>36</v>
      </c>
      <c r="AX326" s="14" t="s">
        <v>89</v>
      </c>
      <c r="AY326" s="161" t="s">
        <v>139</v>
      </c>
    </row>
    <row r="327" spans="2:65" s="1" customFormat="1" ht="24.2" customHeight="1">
      <c r="B327" s="33"/>
      <c r="C327" s="133" t="s">
        <v>352</v>
      </c>
      <c r="D327" s="133" t="s">
        <v>141</v>
      </c>
      <c r="E327" s="134" t="s">
        <v>353</v>
      </c>
      <c r="F327" s="135" t="s">
        <v>354</v>
      </c>
      <c r="G327" s="136" t="s">
        <v>263</v>
      </c>
      <c r="H327" s="137">
        <v>8.5679999999999996</v>
      </c>
      <c r="I327" s="138"/>
      <c r="J327" s="139">
        <f>ROUND(I327*H327,2)</f>
        <v>0</v>
      </c>
      <c r="K327" s="135" t="s">
        <v>145</v>
      </c>
      <c r="L327" s="33"/>
      <c r="M327" s="140" t="s">
        <v>1</v>
      </c>
      <c r="N327" s="141" t="s">
        <v>46</v>
      </c>
      <c r="P327" s="142">
        <f>O327*H327</f>
        <v>0</v>
      </c>
      <c r="Q327" s="142">
        <v>0</v>
      </c>
      <c r="R327" s="142">
        <f>Q327*H327</f>
        <v>0</v>
      </c>
      <c r="S327" s="142">
        <v>0.3</v>
      </c>
      <c r="T327" s="143">
        <f>S327*H327</f>
        <v>2.5703999999999998</v>
      </c>
      <c r="AR327" s="144" t="s">
        <v>146</v>
      </c>
      <c r="AT327" s="144" t="s">
        <v>141</v>
      </c>
      <c r="AU327" s="144" t="s">
        <v>157</v>
      </c>
      <c r="AY327" s="18" t="s">
        <v>139</v>
      </c>
      <c r="BE327" s="145">
        <f>IF(N327="základní",J327,0)</f>
        <v>0</v>
      </c>
      <c r="BF327" s="145">
        <f>IF(N327="snížená",J327,0)</f>
        <v>0</v>
      </c>
      <c r="BG327" s="145">
        <f>IF(N327="zákl. přenesená",J327,0)</f>
        <v>0</v>
      </c>
      <c r="BH327" s="145">
        <f>IF(N327="sníž. přenesená",J327,0)</f>
        <v>0</v>
      </c>
      <c r="BI327" s="145">
        <f>IF(N327="nulová",J327,0)</f>
        <v>0</v>
      </c>
      <c r="BJ327" s="18" t="s">
        <v>89</v>
      </c>
      <c r="BK327" s="145">
        <f>ROUND(I327*H327,2)</f>
        <v>0</v>
      </c>
      <c r="BL327" s="18" t="s">
        <v>146</v>
      </c>
      <c r="BM327" s="144" t="s">
        <v>355</v>
      </c>
    </row>
    <row r="328" spans="2:65" s="12" customFormat="1" ht="11.25">
      <c r="B328" s="146"/>
      <c r="D328" s="147" t="s">
        <v>148</v>
      </c>
      <c r="E328" s="148" t="s">
        <v>1</v>
      </c>
      <c r="F328" s="149" t="s">
        <v>344</v>
      </c>
      <c r="H328" s="148" t="s">
        <v>1</v>
      </c>
      <c r="I328" s="150"/>
      <c r="L328" s="146"/>
      <c r="M328" s="151"/>
      <c r="T328" s="152"/>
      <c r="AT328" s="148" t="s">
        <v>148</v>
      </c>
      <c r="AU328" s="148" t="s">
        <v>157</v>
      </c>
      <c r="AV328" s="12" t="s">
        <v>89</v>
      </c>
      <c r="AW328" s="12" t="s">
        <v>36</v>
      </c>
      <c r="AX328" s="12" t="s">
        <v>81</v>
      </c>
      <c r="AY328" s="148" t="s">
        <v>139</v>
      </c>
    </row>
    <row r="329" spans="2:65" s="12" customFormat="1" ht="11.25">
      <c r="B329" s="146"/>
      <c r="D329" s="147" t="s">
        <v>148</v>
      </c>
      <c r="E329" s="148" t="s">
        <v>1</v>
      </c>
      <c r="F329" s="149" t="s">
        <v>356</v>
      </c>
      <c r="H329" s="148" t="s">
        <v>1</v>
      </c>
      <c r="I329" s="150"/>
      <c r="L329" s="146"/>
      <c r="M329" s="151"/>
      <c r="T329" s="152"/>
      <c r="AT329" s="148" t="s">
        <v>148</v>
      </c>
      <c r="AU329" s="148" t="s">
        <v>157</v>
      </c>
      <c r="AV329" s="12" t="s">
        <v>89</v>
      </c>
      <c r="AW329" s="12" t="s">
        <v>36</v>
      </c>
      <c r="AX329" s="12" t="s">
        <v>81</v>
      </c>
      <c r="AY329" s="148" t="s">
        <v>139</v>
      </c>
    </row>
    <row r="330" spans="2:65" s="12" customFormat="1" ht="11.25">
      <c r="B330" s="146"/>
      <c r="D330" s="147" t="s">
        <v>148</v>
      </c>
      <c r="E330" s="148" t="s">
        <v>1</v>
      </c>
      <c r="F330" s="149" t="s">
        <v>248</v>
      </c>
      <c r="H330" s="148" t="s">
        <v>1</v>
      </c>
      <c r="I330" s="150"/>
      <c r="L330" s="146"/>
      <c r="M330" s="151"/>
      <c r="T330" s="152"/>
      <c r="AT330" s="148" t="s">
        <v>148</v>
      </c>
      <c r="AU330" s="148" t="s">
        <v>157</v>
      </c>
      <c r="AV330" s="12" t="s">
        <v>89</v>
      </c>
      <c r="AW330" s="12" t="s">
        <v>36</v>
      </c>
      <c r="AX330" s="12" t="s">
        <v>81</v>
      </c>
      <c r="AY330" s="148" t="s">
        <v>139</v>
      </c>
    </row>
    <row r="331" spans="2:65" s="13" customFormat="1" ht="11.25">
      <c r="B331" s="153"/>
      <c r="D331" s="147" t="s">
        <v>148</v>
      </c>
      <c r="E331" s="154" t="s">
        <v>1</v>
      </c>
      <c r="F331" s="155" t="s">
        <v>345</v>
      </c>
      <c r="H331" s="156">
        <v>8.5679999999999996</v>
      </c>
      <c r="I331" s="157"/>
      <c r="L331" s="153"/>
      <c r="M331" s="158"/>
      <c r="T331" s="159"/>
      <c r="AT331" s="154" t="s">
        <v>148</v>
      </c>
      <c r="AU331" s="154" t="s">
        <v>157</v>
      </c>
      <c r="AV331" s="13" t="s">
        <v>91</v>
      </c>
      <c r="AW331" s="13" t="s">
        <v>36</v>
      </c>
      <c r="AX331" s="13" t="s">
        <v>81</v>
      </c>
      <c r="AY331" s="154" t="s">
        <v>139</v>
      </c>
    </row>
    <row r="332" spans="2:65" s="14" customFormat="1" ht="11.25">
      <c r="B332" s="160"/>
      <c r="D332" s="147" t="s">
        <v>148</v>
      </c>
      <c r="E332" s="161" t="s">
        <v>1</v>
      </c>
      <c r="F332" s="162" t="s">
        <v>151</v>
      </c>
      <c r="H332" s="163">
        <v>8.5679999999999996</v>
      </c>
      <c r="I332" s="164"/>
      <c r="L332" s="160"/>
      <c r="M332" s="165"/>
      <c r="T332" s="166"/>
      <c r="AT332" s="161" t="s">
        <v>148</v>
      </c>
      <c r="AU332" s="161" t="s">
        <v>157</v>
      </c>
      <c r="AV332" s="14" t="s">
        <v>146</v>
      </c>
      <c r="AW332" s="14" t="s">
        <v>36</v>
      </c>
      <c r="AX332" s="14" t="s">
        <v>89</v>
      </c>
      <c r="AY332" s="161" t="s">
        <v>139</v>
      </c>
    </row>
    <row r="333" spans="2:65" s="1" customFormat="1" ht="16.5" customHeight="1">
      <c r="B333" s="33"/>
      <c r="C333" s="133" t="s">
        <v>357</v>
      </c>
      <c r="D333" s="133" t="s">
        <v>141</v>
      </c>
      <c r="E333" s="134" t="s">
        <v>358</v>
      </c>
      <c r="F333" s="135" t="s">
        <v>359</v>
      </c>
      <c r="G333" s="136" t="s">
        <v>160</v>
      </c>
      <c r="H333" s="137">
        <v>1.1499999999999999</v>
      </c>
      <c r="I333" s="138"/>
      <c r="J333" s="139">
        <f>ROUND(I333*H333,2)</f>
        <v>0</v>
      </c>
      <c r="K333" s="135" t="s">
        <v>145</v>
      </c>
      <c r="L333" s="33"/>
      <c r="M333" s="140" t="s">
        <v>1</v>
      </c>
      <c r="N333" s="141" t="s">
        <v>46</v>
      </c>
      <c r="P333" s="142">
        <f>O333*H333</f>
        <v>0</v>
      </c>
      <c r="Q333" s="142">
        <v>0</v>
      </c>
      <c r="R333" s="142">
        <f>Q333*H333</f>
        <v>0</v>
      </c>
      <c r="S333" s="142">
        <v>0.20499999999999999</v>
      </c>
      <c r="T333" s="143">
        <f>S333*H333</f>
        <v>0.23574999999999996</v>
      </c>
      <c r="AR333" s="144" t="s">
        <v>146</v>
      </c>
      <c r="AT333" s="144" t="s">
        <v>141</v>
      </c>
      <c r="AU333" s="144" t="s">
        <v>157</v>
      </c>
      <c r="AY333" s="18" t="s">
        <v>139</v>
      </c>
      <c r="BE333" s="145">
        <f>IF(N333="základní",J333,0)</f>
        <v>0</v>
      </c>
      <c r="BF333" s="145">
        <f>IF(N333="snížená",J333,0)</f>
        <v>0</v>
      </c>
      <c r="BG333" s="145">
        <f>IF(N333="zákl. přenesená",J333,0)</f>
        <v>0</v>
      </c>
      <c r="BH333" s="145">
        <f>IF(N333="sníž. přenesená",J333,0)</f>
        <v>0</v>
      </c>
      <c r="BI333" s="145">
        <f>IF(N333="nulová",J333,0)</f>
        <v>0</v>
      </c>
      <c r="BJ333" s="18" t="s">
        <v>89</v>
      </c>
      <c r="BK333" s="145">
        <f>ROUND(I333*H333,2)</f>
        <v>0</v>
      </c>
      <c r="BL333" s="18" t="s">
        <v>146</v>
      </c>
      <c r="BM333" s="144" t="s">
        <v>360</v>
      </c>
    </row>
    <row r="334" spans="2:65" s="1" customFormat="1" ht="19.5">
      <c r="B334" s="33"/>
      <c r="D334" s="147" t="s">
        <v>306</v>
      </c>
      <c r="F334" s="174" t="s">
        <v>361</v>
      </c>
      <c r="I334" s="175"/>
      <c r="L334" s="33"/>
      <c r="M334" s="176"/>
      <c r="T334" s="57"/>
      <c r="AT334" s="18" t="s">
        <v>306</v>
      </c>
      <c r="AU334" s="18" t="s">
        <v>157</v>
      </c>
    </row>
    <row r="335" spans="2:65" s="12" customFormat="1" ht="11.25">
      <c r="B335" s="146"/>
      <c r="D335" s="147" t="s">
        <v>148</v>
      </c>
      <c r="E335" s="148" t="s">
        <v>1</v>
      </c>
      <c r="F335" s="149" t="s">
        <v>248</v>
      </c>
      <c r="H335" s="148" t="s">
        <v>1</v>
      </c>
      <c r="I335" s="150"/>
      <c r="L335" s="146"/>
      <c r="M335" s="151"/>
      <c r="T335" s="152"/>
      <c r="AT335" s="148" t="s">
        <v>148</v>
      </c>
      <c r="AU335" s="148" t="s">
        <v>157</v>
      </c>
      <c r="AV335" s="12" t="s">
        <v>89</v>
      </c>
      <c r="AW335" s="12" t="s">
        <v>36</v>
      </c>
      <c r="AX335" s="12" t="s">
        <v>81</v>
      </c>
      <c r="AY335" s="148" t="s">
        <v>139</v>
      </c>
    </row>
    <row r="336" spans="2:65" s="13" customFormat="1" ht="11.25">
      <c r="B336" s="153"/>
      <c r="D336" s="147" t="s">
        <v>148</v>
      </c>
      <c r="E336" s="154" t="s">
        <v>1</v>
      </c>
      <c r="F336" s="155" t="s">
        <v>362</v>
      </c>
      <c r="H336" s="156">
        <v>1.1499999999999999</v>
      </c>
      <c r="I336" s="157"/>
      <c r="L336" s="153"/>
      <c r="M336" s="158"/>
      <c r="T336" s="159"/>
      <c r="AT336" s="154" t="s">
        <v>148</v>
      </c>
      <c r="AU336" s="154" t="s">
        <v>157</v>
      </c>
      <c r="AV336" s="13" t="s">
        <v>91</v>
      </c>
      <c r="AW336" s="13" t="s">
        <v>36</v>
      </c>
      <c r="AX336" s="13" t="s">
        <v>81</v>
      </c>
      <c r="AY336" s="154" t="s">
        <v>139</v>
      </c>
    </row>
    <row r="337" spans="2:65" s="14" customFormat="1" ht="11.25">
      <c r="B337" s="160"/>
      <c r="D337" s="147" t="s">
        <v>148</v>
      </c>
      <c r="E337" s="161" t="s">
        <v>1</v>
      </c>
      <c r="F337" s="162" t="s">
        <v>151</v>
      </c>
      <c r="H337" s="163">
        <v>1.1499999999999999</v>
      </c>
      <c r="I337" s="164"/>
      <c r="L337" s="160"/>
      <c r="M337" s="165"/>
      <c r="T337" s="166"/>
      <c r="AT337" s="161" t="s">
        <v>148</v>
      </c>
      <c r="AU337" s="161" t="s">
        <v>157</v>
      </c>
      <c r="AV337" s="14" t="s">
        <v>146</v>
      </c>
      <c r="AW337" s="14" t="s">
        <v>36</v>
      </c>
      <c r="AX337" s="14" t="s">
        <v>89</v>
      </c>
      <c r="AY337" s="161" t="s">
        <v>139</v>
      </c>
    </row>
    <row r="338" spans="2:65" s="1" customFormat="1" ht="21.75" customHeight="1">
      <c r="B338" s="33"/>
      <c r="C338" s="133" t="s">
        <v>363</v>
      </c>
      <c r="D338" s="133" t="s">
        <v>141</v>
      </c>
      <c r="E338" s="134" t="s">
        <v>364</v>
      </c>
      <c r="F338" s="135" t="s">
        <v>365</v>
      </c>
      <c r="G338" s="136" t="s">
        <v>299</v>
      </c>
      <c r="H338" s="137">
        <v>4.1120000000000001</v>
      </c>
      <c r="I338" s="138"/>
      <c r="J338" s="139">
        <f>ROUND(I338*H338,2)</f>
        <v>0</v>
      </c>
      <c r="K338" s="135" t="s">
        <v>145</v>
      </c>
      <c r="L338" s="33"/>
      <c r="M338" s="140" t="s">
        <v>1</v>
      </c>
      <c r="N338" s="141" t="s">
        <v>46</v>
      </c>
      <c r="P338" s="142">
        <f>O338*H338</f>
        <v>0</v>
      </c>
      <c r="Q338" s="142">
        <v>0</v>
      </c>
      <c r="R338" s="142">
        <f>Q338*H338</f>
        <v>0</v>
      </c>
      <c r="S338" s="142">
        <v>0</v>
      </c>
      <c r="T338" s="143">
        <f>S338*H338</f>
        <v>0</v>
      </c>
      <c r="AR338" s="144" t="s">
        <v>146</v>
      </c>
      <c r="AT338" s="144" t="s">
        <v>141</v>
      </c>
      <c r="AU338" s="144" t="s">
        <v>157</v>
      </c>
      <c r="AY338" s="18" t="s">
        <v>139</v>
      </c>
      <c r="BE338" s="145">
        <f>IF(N338="základní",J338,0)</f>
        <v>0</v>
      </c>
      <c r="BF338" s="145">
        <f>IF(N338="snížená",J338,0)</f>
        <v>0</v>
      </c>
      <c r="BG338" s="145">
        <f>IF(N338="zákl. přenesená",J338,0)</f>
        <v>0</v>
      </c>
      <c r="BH338" s="145">
        <f>IF(N338="sníž. přenesená",J338,0)</f>
        <v>0</v>
      </c>
      <c r="BI338" s="145">
        <f>IF(N338="nulová",J338,0)</f>
        <v>0</v>
      </c>
      <c r="BJ338" s="18" t="s">
        <v>89</v>
      </c>
      <c r="BK338" s="145">
        <f>ROUND(I338*H338,2)</f>
        <v>0</v>
      </c>
      <c r="BL338" s="18" t="s">
        <v>146</v>
      </c>
      <c r="BM338" s="144" t="s">
        <v>366</v>
      </c>
    </row>
    <row r="339" spans="2:65" s="13" customFormat="1" ht="11.25">
      <c r="B339" s="153"/>
      <c r="D339" s="147" t="s">
        <v>148</v>
      </c>
      <c r="E339" s="154" t="s">
        <v>1</v>
      </c>
      <c r="F339" s="155" t="s">
        <v>367</v>
      </c>
      <c r="H339" s="156">
        <v>4.1120000000000001</v>
      </c>
      <c r="I339" s="157"/>
      <c r="L339" s="153"/>
      <c r="M339" s="158"/>
      <c r="T339" s="159"/>
      <c r="AT339" s="154" t="s">
        <v>148</v>
      </c>
      <c r="AU339" s="154" t="s">
        <v>157</v>
      </c>
      <c r="AV339" s="13" t="s">
        <v>91</v>
      </c>
      <c r="AW339" s="13" t="s">
        <v>36</v>
      </c>
      <c r="AX339" s="13" t="s">
        <v>81</v>
      </c>
      <c r="AY339" s="154" t="s">
        <v>139</v>
      </c>
    </row>
    <row r="340" spans="2:65" s="14" customFormat="1" ht="11.25">
      <c r="B340" s="160"/>
      <c r="D340" s="147" t="s">
        <v>148</v>
      </c>
      <c r="E340" s="161" t="s">
        <v>1</v>
      </c>
      <c r="F340" s="162" t="s">
        <v>151</v>
      </c>
      <c r="H340" s="163">
        <v>4.1120000000000001</v>
      </c>
      <c r="I340" s="164"/>
      <c r="L340" s="160"/>
      <c r="M340" s="165"/>
      <c r="T340" s="166"/>
      <c r="AT340" s="161" t="s">
        <v>148</v>
      </c>
      <c r="AU340" s="161" t="s">
        <v>157</v>
      </c>
      <c r="AV340" s="14" t="s">
        <v>146</v>
      </c>
      <c r="AW340" s="14" t="s">
        <v>36</v>
      </c>
      <c r="AX340" s="14" t="s">
        <v>89</v>
      </c>
      <c r="AY340" s="161" t="s">
        <v>139</v>
      </c>
    </row>
    <row r="341" spans="2:65" s="1" customFormat="1" ht="16.5" customHeight="1">
      <c r="B341" s="33"/>
      <c r="C341" s="133" t="s">
        <v>368</v>
      </c>
      <c r="D341" s="133" t="s">
        <v>141</v>
      </c>
      <c r="E341" s="134" t="s">
        <v>369</v>
      </c>
      <c r="F341" s="135" t="s">
        <v>370</v>
      </c>
      <c r="G341" s="136" t="s">
        <v>299</v>
      </c>
      <c r="H341" s="137">
        <v>102.8</v>
      </c>
      <c r="I341" s="138"/>
      <c r="J341" s="139">
        <f>ROUND(I341*H341,2)</f>
        <v>0</v>
      </c>
      <c r="K341" s="135" t="s">
        <v>145</v>
      </c>
      <c r="L341" s="33"/>
      <c r="M341" s="140" t="s">
        <v>1</v>
      </c>
      <c r="N341" s="141" t="s">
        <v>46</v>
      </c>
      <c r="P341" s="142">
        <f>O341*H341</f>
        <v>0</v>
      </c>
      <c r="Q341" s="142">
        <v>0</v>
      </c>
      <c r="R341" s="142">
        <f>Q341*H341</f>
        <v>0</v>
      </c>
      <c r="S341" s="142">
        <v>0</v>
      </c>
      <c r="T341" s="143">
        <f>S341*H341</f>
        <v>0</v>
      </c>
      <c r="AR341" s="144" t="s">
        <v>146</v>
      </c>
      <c r="AT341" s="144" t="s">
        <v>141</v>
      </c>
      <c r="AU341" s="144" t="s">
        <v>157</v>
      </c>
      <c r="AY341" s="18" t="s">
        <v>139</v>
      </c>
      <c r="BE341" s="145">
        <f>IF(N341="základní",J341,0)</f>
        <v>0</v>
      </c>
      <c r="BF341" s="145">
        <f>IF(N341="snížená",J341,0)</f>
        <v>0</v>
      </c>
      <c r="BG341" s="145">
        <f>IF(N341="zákl. přenesená",J341,0)</f>
        <v>0</v>
      </c>
      <c r="BH341" s="145">
        <f>IF(N341="sníž. přenesená",J341,0)</f>
        <v>0</v>
      </c>
      <c r="BI341" s="145">
        <f>IF(N341="nulová",J341,0)</f>
        <v>0</v>
      </c>
      <c r="BJ341" s="18" t="s">
        <v>89</v>
      </c>
      <c r="BK341" s="145">
        <f>ROUND(I341*H341,2)</f>
        <v>0</v>
      </c>
      <c r="BL341" s="18" t="s">
        <v>146</v>
      </c>
      <c r="BM341" s="144" t="s">
        <v>371</v>
      </c>
    </row>
    <row r="342" spans="2:65" s="12" customFormat="1" ht="11.25">
      <c r="B342" s="146"/>
      <c r="D342" s="147" t="s">
        <v>148</v>
      </c>
      <c r="E342" s="148" t="s">
        <v>1</v>
      </c>
      <c r="F342" s="149" t="s">
        <v>289</v>
      </c>
      <c r="H342" s="148" t="s">
        <v>1</v>
      </c>
      <c r="I342" s="150"/>
      <c r="L342" s="146"/>
      <c r="M342" s="151"/>
      <c r="T342" s="152"/>
      <c r="AT342" s="148" t="s">
        <v>148</v>
      </c>
      <c r="AU342" s="148" t="s">
        <v>157</v>
      </c>
      <c r="AV342" s="12" t="s">
        <v>89</v>
      </c>
      <c r="AW342" s="12" t="s">
        <v>36</v>
      </c>
      <c r="AX342" s="12" t="s">
        <v>81</v>
      </c>
      <c r="AY342" s="148" t="s">
        <v>139</v>
      </c>
    </row>
    <row r="343" spans="2:65" s="13" customFormat="1" ht="11.25">
      <c r="B343" s="153"/>
      <c r="D343" s="147" t="s">
        <v>148</v>
      </c>
      <c r="E343" s="154" t="s">
        <v>1</v>
      </c>
      <c r="F343" s="155" t="s">
        <v>372</v>
      </c>
      <c r="H343" s="156">
        <v>102.8</v>
      </c>
      <c r="I343" s="157"/>
      <c r="L343" s="153"/>
      <c r="M343" s="158"/>
      <c r="T343" s="159"/>
      <c r="AT343" s="154" t="s">
        <v>148</v>
      </c>
      <c r="AU343" s="154" t="s">
        <v>157</v>
      </c>
      <c r="AV343" s="13" t="s">
        <v>91</v>
      </c>
      <c r="AW343" s="13" t="s">
        <v>36</v>
      </c>
      <c r="AX343" s="13" t="s">
        <v>81</v>
      </c>
      <c r="AY343" s="154" t="s">
        <v>139</v>
      </c>
    </row>
    <row r="344" spans="2:65" s="14" customFormat="1" ht="11.25">
      <c r="B344" s="160"/>
      <c r="D344" s="147" t="s">
        <v>148</v>
      </c>
      <c r="E344" s="161" t="s">
        <v>1</v>
      </c>
      <c r="F344" s="162" t="s">
        <v>151</v>
      </c>
      <c r="H344" s="163">
        <v>102.8</v>
      </c>
      <c r="I344" s="164"/>
      <c r="L344" s="160"/>
      <c r="M344" s="165"/>
      <c r="T344" s="166"/>
      <c r="AT344" s="161" t="s">
        <v>148</v>
      </c>
      <c r="AU344" s="161" t="s">
        <v>157</v>
      </c>
      <c r="AV344" s="14" t="s">
        <v>146</v>
      </c>
      <c r="AW344" s="14" t="s">
        <v>36</v>
      </c>
      <c r="AX344" s="14" t="s">
        <v>89</v>
      </c>
      <c r="AY344" s="161" t="s">
        <v>139</v>
      </c>
    </row>
    <row r="345" spans="2:65" s="1" customFormat="1" ht="44.25" customHeight="1">
      <c r="B345" s="33"/>
      <c r="C345" s="133" t="s">
        <v>373</v>
      </c>
      <c r="D345" s="133" t="s">
        <v>141</v>
      </c>
      <c r="E345" s="134" t="s">
        <v>374</v>
      </c>
      <c r="F345" s="135" t="s">
        <v>375</v>
      </c>
      <c r="G345" s="136" t="s">
        <v>299</v>
      </c>
      <c r="H345" s="137">
        <v>4.1120000000000001</v>
      </c>
      <c r="I345" s="138"/>
      <c r="J345" s="139">
        <f>ROUND(I345*H345,2)</f>
        <v>0</v>
      </c>
      <c r="K345" s="135" t="s">
        <v>145</v>
      </c>
      <c r="L345" s="33"/>
      <c r="M345" s="140" t="s">
        <v>1</v>
      </c>
      <c r="N345" s="141" t="s">
        <v>46</v>
      </c>
      <c r="P345" s="142">
        <f>O345*H345</f>
        <v>0</v>
      </c>
      <c r="Q345" s="142">
        <v>0</v>
      </c>
      <c r="R345" s="142">
        <f>Q345*H345</f>
        <v>0</v>
      </c>
      <c r="S345" s="142">
        <v>0</v>
      </c>
      <c r="T345" s="143">
        <f>S345*H345</f>
        <v>0</v>
      </c>
      <c r="AR345" s="144" t="s">
        <v>146</v>
      </c>
      <c r="AT345" s="144" t="s">
        <v>141</v>
      </c>
      <c r="AU345" s="144" t="s">
        <v>157</v>
      </c>
      <c r="AY345" s="18" t="s">
        <v>139</v>
      </c>
      <c r="BE345" s="145">
        <f>IF(N345="základní",J345,0)</f>
        <v>0</v>
      </c>
      <c r="BF345" s="145">
        <f>IF(N345="snížená",J345,0)</f>
        <v>0</v>
      </c>
      <c r="BG345" s="145">
        <f>IF(N345="zákl. přenesená",J345,0)</f>
        <v>0</v>
      </c>
      <c r="BH345" s="145">
        <f>IF(N345="sníž. přenesená",J345,0)</f>
        <v>0</v>
      </c>
      <c r="BI345" s="145">
        <f>IF(N345="nulová",J345,0)</f>
        <v>0</v>
      </c>
      <c r="BJ345" s="18" t="s">
        <v>89</v>
      </c>
      <c r="BK345" s="145">
        <f>ROUND(I345*H345,2)</f>
        <v>0</v>
      </c>
      <c r="BL345" s="18" t="s">
        <v>146</v>
      </c>
      <c r="BM345" s="144" t="s">
        <v>376</v>
      </c>
    </row>
    <row r="346" spans="2:65" s="13" customFormat="1" ht="11.25">
      <c r="B346" s="153"/>
      <c r="D346" s="147" t="s">
        <v>148</v>
      </c>
      <c r="E346" s="154" t="s">
        <v>1</v>
      </c>
      <c r="F346" s="155" t="s">
        <v>377</v>
      </c>
      <c r="H346" s="156">
        <v>4.1120000000000001</v>
      </c>
      <c r="I346" s="157"/>
      <c r="L346" s="153"/>
      <c r="M346" s="158"/>
      <c r="T346" s="159"/>
      <c r="AT346" s="154" t="s">
        <v>148</v>
      </c>
      <c r="AU346" s="154" t="s">
        <v>157</v>
      </c>
      <c r="AV346" s="13" t="s">
        <v>91</v>
      </c>
      <c r="AW346" s="13" t="s">
        <v>36</v>
      </c>
      <c r="AX346" s="13" t="s">
        <v>81</v>
      </c>
      <c r="AY346" s="154" t="s">
        <v>139</v>
      </c>
    </row>
    <row r="347" spans="2:65" s="14" customFormat="1" ht="11.25">
      <c r="B347" s="160"/>
      <c r="D347" s="147" t="s">
        <v>148</v>
      </c>
      <c r="E347" s="161" t="s">
        <v>1</v>
      </c>
      <c r="F347" s="162" t="s">
        <v>151</v>
      </c>
      <c r="H347" s="163">
        <v>4.1120000000000001</v>
      </c>
      <c r="I347" s="164"/>
      <c r="L347" s="160"/>
      <c r="M347" s="165"/>
      <c r="T347" s="166"/>
      <c r="AT347" s="161" t="s">
        <v>148</v>
      </c>
      <c r="AU347" s="161" t="s">
        <v>157</v>
      </c>
      <c r="AV347" s="14" t="s">
        <v>146</v>
      </c>
      <c r="AW347" s="14" t="s">
        <v>36</v>
      </c>
      <c r="AX347" s="14" t="s">
        <v>89</v>
      </c>
      <c r="AY347" s="161" t="s">
        <v>139</v>
      </c>
    </row>
    <row r="348" spans="2:65" s="11" customFormat="1" ht="22.9" customHeight="1">
      <c r="B348" s="121"/>
      <c r="D348" s="122" t="s">
        <v>80</v>
      </c>
      <c r="E348" s="131" t="s">
        <v>146</v>
      </c>
      <c r="F348" s="131" t="s">
        <v>378</v>
      </c>
      <c r="I348" s="124"/>
      <c r="J348" s="132">
        <f>BK348</f>
        <v>0</v>
      </c>
      <c r="L348" s="121"/>
      <c r="M348" s="126"/>
      <c r="P348" s="127">
        <f>SUM(P349:P391)</f>
        <v>0</v>
      </c>
      <c r="R348" s="127">
        <f>SUM(R349:R391)</f>
        <v>93.977567020000009</v>
      </c>
      <c r="T348" s="128">
        <f>SUM(T349:T391)</f>
        <v>0</v>
      </c>
      <c r="AR348" s="122" t="s">
        <v>89</v>
      </c>
      <c r="AT348" s="129" t="s">
        <v>80</v>
      </c>
      <c r="AU348" s="129" t="s">
        <v>89</v>
      </c>
      <c r="AY348" s="122" t="s">
        <v>139</v>
      </c>
      <c r="BK348" s="130">
        <f>SUM(BK349:BK391)</f>
        <v>0</v>
      </c>
    </row>
    <row r="349" spans="2:65" s="1" customFormat="1" ht="33" customHeight="1">
      <c r="B349" s="33"/>
      <c r="C349" s="133" t="s">
        <v>379</v>
      </c>
      <c r="D349" s="133" t="s">
        <v>141</v>
      </c>
      <c r="E349" s="134" t="s">
        <v>380</v>
      </c>
      <c r="F349" s="135" t="s">
        <v>381</v>
      </c>
      <c r="G349" s="136" t="s">
        <v>203</v>
      </c>
      <c r="H349" s="137">
        <v>0.5</v>
      </c>
      <c r="I349" s="138"/>
      <c r="J349" s="139">
        <f>ROUND(I349*H349,2)</f>
        <v>0</v>
      </c>
      <c r="K349" s="135" t="s">
        <v>145</v>
      </c>
      <c r="L349" s="33"/>
      <c r="M349" s="140" t="s">
        <v>1</v>
      </c>
      <c r="N349" s="141" t="s">
        <v>46</v>
      </c>
      <c r="P349" s="142">
        <f>O349*H349</f>
        <v>0</v>
      </c>
      <c r="Q349" s="142">
        <v>0</v>
      </c>
      <c r="R349" s="142">
        <f>Q349*H349</f>
        <v>0</v>
      </c>
      <c r="S349" s="142">
        <v>0</v>
      </c>
      <c r="T349" s="143">
        <f>S349*H349</f>
        <v>0</v>
      </c>
      <c r="AR349" s="144" t="s">
        <v>146</v>
      </c>
      <c r="AT349" s="144" t="s">
        <v>141</v>
      </c>
      <c r="AU349" s="144" t="s">
        <v>91</v>
      </c>
      <c r="AY349" s="18" t="s">
        <v>139</v>
      </c>
      <c r="BE349" s="145">
        <f>IF(N349="základní",J349,0)</f>
        <v>0</v>
      </c>
      <c r="BF349" s="145">
        <f>IF(N349="snížená",J349,0)</f>
        <v>0</v>
      </c>
      <c r="BG349" s="145">
        <f>IF(N349="zákl. přenesená",J349,0)</f>
        <v>0</v>
      </c>
      <c r="BH349" s="145">
        <f>IF(N349="sníž. přenesená",J349,0)</f>
        <v>0</v>
      </c>
      <c r="BI349" s="145">
        <f>IF(N349="nulová",J349,0)</f>
        <v>0</v>
      </c>
      <c r="BJ349" s="18" t="s">
        <v>89</v>
      </c>
      <c r="BK349" s="145">
        <f>ROUND(I349*H349,2)</f>
        <v>0</v>
      </c>
      <c r="BL349" s="18" t="s">
        <v>146</v>
      </c>
      <c r="BM349" s="144" t="s">
        <v>382</v>
      </c>
    </row>
    <row r="350" spans="2:65" s="12" customFormat="1" ht="11.25">
      <c r="B350" s="146"/>
      <c r="D350" s="147" t="s">
        <v>148</v>
      </c>
      <c r="E350" s="148" t="s">
        <v>1</v>
      </c>
      <c r="F350" s="149" t="s">
        <v>383</v>
      </c>
      <c r="H350" s="148" t="s">
        <v>1</v>
      </c>
      <c r="I350" s="150"/>
      <c r="L350" s="146"/>
      <c r="M350" s="151"/>
      <c r="T350" s="152"/>
      <c r="AT350" s="148" t="s">
        <v>148</v>
      </c>
      <c r="AU350" s="148" t="s">
        <v>91</v>
      </c>
      <c r="AV350" s="12" t="s">
        <v>89</v>
      </c>
      <c r="AW350" s="12" t="s">
        <v>36</v>
      </c>
      <c r="AX350" s="12" t="s">
        <v>81</v>
      </c>
      <c r="AY350" s="148" t="s">
        <v>139</v>
      </c>
    </row>
    <row r="351" spans="2:65" s="13" customFormat="1" ht="11.25">
      <c r="B351" s="153"/>
      <c r="D351" s="147" t="s">
        <v>148</v>
      </c>
      <c r="E351" s="154" t="s">
        <v>1</v>
      </c>
      <c r="F351" s="155" t="s">
        <v>384</v>
      </c>
      <c r="H351" s="156">
        <v>0.5</v>
      </c>
      <c r="I351" s="157"/>
      <c r="L351" s="153"/>
      <c r="M351" s="158"/>
      <c r="T351" s="159"/>
      <c r="AT351" s="154" t="s">
        <v>148</v>
      </c>
      <c r="AU351" s="154" t="s">
        <v>91</v>
      </c>
      <c r="AV351" s="13" t="s">
        <v>91</v>
      </c>
      <c r="AW351" s="13" t="s">
        <v>36</v>
      </c>
      <c r="AX351" s="13" t="s">
        <v>81</v>
      </c>
      <c r="AY351" s="154" t="s">
        <v>139</v>
      </c>
    </row>
    <row r="352" spans="2:65" s="14" customFormat="1" ht="11.25">
      <c r="B352" s="160"/>
      <c r="D352" s="147" t="s">
        <v>148</v>
      </c>
      <c r="E352" s="161" t="s">
        <v>1</v>
      </c>
      <c r="F352" s="162" t="s">
        <v>151</v>
      </c>
      <c r="H352" s="163">
        <v>0.5</v>
      </c>
      <c r="I352" s="164"/>
      <c r="L352" s="160"/>
      <c r="M352" s="165"/>
      <c r="T352" s="166"/>
      <c r="AT352" s="161" t="s">
        <v>148</v>
      </c>
      <c r="AU352" s="161" t="s">
        <v>91</v>
      </c>
      <c r="AV352" s="14" t="s">
        <v>146</v>
      </c>
      <c r="AW352" s="14" t="s">
        <v>36</v>
      </c>
      <c r="AX352" s="14" t="s">
        <v>89</v>
      </c>
      <c r="AY352" s="161" t="s">
        <v>139</v>
      </c>
    </row>
    <row r="353" spans="2:65" s="1" customFormat="1" ht="33" customHeight="1">
      <c r="B353" s="33"/>
      <c r="C353" s="133" t="s">
        <v>385</v>
      </c>
      <c r="D353" s="133" t="s">
        <v>141</v>
      </c>
      <c r="E353" s="134" t="s">
        <v>386</v>
      </c>
      <c r="F353" s="135" t="s">
        <v>387</v>
      </c>
      <c r="G353" s="136" t="s">
        <v>203</v>
      </c>
      <c r="H353" s="137">
        <v>49.478000000000002</v>
      </c>
      <c r="I353" s="138"/>
      <c r="J353" s="139">
        <f>ROUND(I353*H353,2)</f>
        <v>0</v>
      </c>
      <c r="K353" s="135" t="s">
        <v>145</v>
      </c>
      <c r="L353" s="33"/>
      <c r="M353" s="140" t="s">
        <v>1</v>
      </c>
      <c r="N353" s="141" t="s">
        <v>46</v>
      </c>
      <c r="P353" s="142">
        <f>O353*H353</f>
        <v>0</v>
      </c>
      <c r="Q353" s="142">
        <v>1.8907700000000001</v>
      </c>
      <c r="R353" s="142">
        <f>Q353*H353</f>
        <v>93.551518060000006</v>
      </c>
      <c r="S353" s="142">
        <v>0</v>
      </c>
      <c r="T353" s="143">
        <f>S353*H353</f>
        <v>0</v>
      </c>
      <c r="AR353" s="144" t="s">
        <v>146</v>
      </c>
      <c r="AT353" s="144" t="s">
        <v>141</v>
      </c>
      <c r="AU353" s="144" t="s">
        <v>91</v>
      </c>
      <c r="AY353" s="18" t="s">
        <v>139</v>
      </c>
      <c r="BE353" s="145">
        <f>IF(N353="základní",J353,0)</f>
        <v>0</v>
      </c>
      <c r="BF353" s="145">
        <f>IF(N353="snížená",J353,0)</f>
        <v>0</v>
      </c>
      <c r="BG353" s="145">
        <f>IF(N353="zákl. přenesená",J353,0)</f>
        <v>0</v>
      </c>
      <c r="BH353" s="145">
        <f>IF(N353="sníž. přenesená",J353,0)</f>
        <v>0</v>
      </c>
      <c r="BI353" s="145">
        <f>IF(N353="nulová",J353,0)</f>
        <v>0</v>
      </c>
      <c r="BJ353" s="18" t="s">
        <v>89</v>
      </c>
      <c r="BK353" s="145">
        <f>ROUND(I353*H353,2)</f>
        <v>0</v>
      </c>
      <c r="BL353" s="18" t="s">
        <v>146</v>
      </c>
      <c r="BM353" s="144" t="s">
        <v>388</v>
      </c>
    </row>
    <row r="354" spans="2:65" s="12" customFormat="1" ht="11.25">
      <c r="B354" s="146"/>
      <c r="D354" s="147" t="s">
        <v>148</v>
      </c>
      <c r="E354" s="148" t="s">
        <v>1</v>
      </c>
      <c r="F354" s="149" t="s">
        <v>231</v>
      </c>
      <c r="H354" s="148" t="s">
        <v>1</v>
      </c>
      <c r="I354" s="150"/>
      <c r="L354" s="146"/>
      <c r="M354" s="151"/>
      <c r="T354" s="152"/>
      <c r="AT354" s="148" t="s">
        <v>148</v>
      </c>
      <c r="AU354" s="148" t="s">
        <v>91</v>
      </c>
      <c r="AV354" s="12" t="s">
        <v>89</v>
      </c>
      <c r="AW354" s="12" t="s">
        <v>36</v>
      </c>
      <c r="AX354" s="12" t="s">
        <v>81</v>
      </c>
      <c r="AY354" s="148" t="s">
        <v>139</v>
      </c>
    </row>
    <row r="355" spans="2:65" s="12" customFormat="1" ht="22.5">
      <c r="B355" s="146"/>
      <c r="D355" s="147" t="s">
        <v>148</v>
      </c>
      <c r="E355" s="148" t="s">
        <v>1</v>
      </c>
      <c r="F355" s="149" t="s">
        <v>239</v>
      </c>
      <c r="H355" s="148" t="s">
        <v>1</v>
      </c>
      <c r="I355" s="150"/>
      <c r="L355" s="146"/>
      <c r="M355" s="151"/>
      <c r="T355" s="152"/>
      <c r="AT355" s="148" t="s">
        <v>148</v>
      </c>
      <c r="AU355" s="148" t="s">
        <v>91</v>
      </c>
      <c r="AV355" s="12" t="s">
        <v>89</v>
      </c>
      <c r="AW355" s="12" t="s">
        <v>36</v>
      </c>
      <c r="AX355" s="12" t="s">
        <v>81</v>
      </c>
      <c r="AY355" s="148" t="s">
        <v>139</v>
      </c>
    </row>
    <row r="356" spans="2:65" s="13" customFormat="1" ht="11.25">
      <c r="B356" s="153"/>
      <c r="D356" s="147" t="s">
        <v>148</v>
      </c>
      <c r="E356" s="154" t="s">
        <v>1</v>
      </c>
      <c r="F356" s="155" t="s">
        <v>389</v>
      </c>
      <c r="H356" s="156">
        <v>45.322000000000003</v>
      </c>
      <c r="I356" s="157"/>
      <c r="L356" s="153"/>
      <c r="M356" s="158"/>
      <c r="T356" s="159"/>
      <c r="AT356" s="154" t="s">
        <v>148</v>
      </c>
      <c r="AU356" s="154" t="s">
        <v>91</v>
      </c>
      <c r="AV356" s="13" t="s">
        <v>91</v>
      </c>
      <c r="AW356" s="13" t="s">
        <v>36</v>
      </c>
      <c r="AX356" s="13" t="s">
        <v>81</v>
      </c>
      <c r="AY356" s="154" t="s">
        <v>139</v>
      </c>
    </row>
    <row r="357" spans="2:65" s="13" customFormat="1" ht="11.25">
      <c r="B357" s="153"/>
      <c r="D357" s="147" t="s">
        <v>148</v>
      </c>
      <c r="E357" s="154" t="s">
        <v>1</v>
      </c>
      <c r="F357" s="155" t="s">
        <v>390</v>
      </c>
      <c r="H357" s="156">
        <v>0.40300000000000002</v>
      </c>
      <c r="I357" s="157"/>
      <c r="L357" s="153"/>
      <c r="M357" s="158"/>
      <c r="T357" s="159"/>
      <c r="AT357" s="154" t="s">
        <v>148</v>
      </c>
      <c r="AU357" s="154" t="s">
        <v>91</v>
      </c>
      <c r="AV357" s="13" t="s">
        <v>91</v>
      </c>
      <c r="AW357" s="13" t="s">
        <v>36</v>
      </c>
      <c r="AX357" s="13" t="s">
        <v>81</v>
      </c>
      <c r="AY357" s="154" t="s">
        <v>139</v>
      </c>
    </row>
    <row r="358" spans="2:65" s="13" customFormat="1" ht="11.25">
      <c r="B358" s="153"/>
      <c r="D358" s="147" t="s">
        <v>148</v>
      </c>
      <c r="E358" s="154" t="s">
        <v>1</v>
      </c>
      <c r="F358" s="155" t="s">
        <v>391</v>
      </c>
      <c r="H358" s="156">
        <v>1.1659999999999999</v>
      </c>
      <c r="I358" s="157"/>
      <c r="L358" s="153"/>
      <c r="M358" s="158"/>
      <c r="T358" s="159"/>
      <c r="AT358" s="154" t="s">
        <v>148</v>
      </c>
      <c r="AU358" s="154" t="s">
        <v>91</v>
      </c>
      <c r="AV358" s="13" t="s">
        <v>91</v>
      </c>
      <c r="AW358" s="13" t="s">
        <v>36</v>
      </c>
      <c r="AX358" s="13" t="s">
        <v>81</v>
      </c>
      <c r="AY358" s="154" t="s">
        <v>139</v>
      </c>
    </row>
    <row r="359" spans="2:65" s="13" customFormat="1" ht="11.25">
      <c r="B359" s="153"/>
      <c r="D359" s="147" t="s">
        <v>148</v>
      </c>
      <c r="E359" s="154" t="s">
        <v>1</v>
      </c>
      <c r="F359" s="155" t="s">
        <v>392</v>
      </c>
      <c r="H359" s="156">
        <v>1.2789999999999999</v>
      </c>
      <c r="I359" s="157"/>
      <c r="L359" s="153"/>
      <c r="M359" s="158"/>
      <c r="T359" s="159"/>
      <c r="AT359" s="154" t="s">
        <v>148</v>
      </c>
      <c r="AU359" s="154" t="s">
        <v>91</v>
      </c>
      <c r="AV359" s="13" t="s">
        <v>91</v>
      </c>
      <c r="AW359" s="13" t="s">
        <v>36</v>
      </c>
      <c r="AX359" s="13" t="s">
        <v>81</v>
      </c>
      <c r="AY359" s="154" t="s">
        <v>139</v>
      </c>
    </row>
    <row r="360" spans="2:65" s="13" customFormat="1" ht="11.25">
      <c r="B360" s="153"/>
      <c r="D360" s="147" t="s">
        <v>148</v>
      </c>
      <c r="E360" s="154" t="s">
        <v>1</v>
      </c>
      <c r="F360" s="155" t="s">
        <v>393</v>
      </c>
      <c r="H360" s="156">
        <v>1.3080000000000001</v>
      </c>
      <c r="I360" s="157"/>
      <c r="L360" s="153"/>
      <c r="M360" s="158"/>
      <c r="T360" s="159"/>
      <c r="AT360" s="154" t="s">
        <v>148</v>
      </c>
      <c r="AU360" s="154" t="s">
        <v>91</v>
      </c>
      <c r="AV360" s="13" t="s">
        <v>91</v>
      </c>
      <c r="AW360" s="13" t="s">
        <v>36</v>
      </c>
      <c r="AX360" s="13" t="s">
        <v>81</v>
      </c>
      <c r="AY360" s="154" t="s">
        <v>139</v>
      </c>
    </row>
    <row r="361" spans="2:65" s="14" customFormat="1" ht="11.25">
      <c r="B361" s="160"/>
      <c r="D361" s="147" t="s">
        <v>148</v>
      </c>
      <c r="E361" s="161" t="s">
        <v>1</v>
      </c>
      <c r="F361" s="162" t="s">
        <v>151</v>
      </c>
      <c r="H361" s="163">
        <v>49.478000000000002</v>
      </c>
      <c r="I361" s="164"/>
      <c r="L361" s="160"/>
      <c r="M361" s="165"/>
      <c r="T361" s="166"/>
      <c r="AT361" s="161" t="s">
        <v>148</v>
      </c>
      <c r="AU361" s="161" t="s">
        <v>91</v>
      </c>
      <c r="AV361" s="14" t="s">
        <v>146</v>
      </c>
      <c r="AW361" s="14" t="s">
        <v>36</v>
      </c>
      <c r="AX361" s="14" t="s">
        <v>89</v>
      </c>
      <c r="AY361" s="161" t="s">
        <v>139</v>
      </c>
    </row>
    <row r="362" spans="2:65" s="1" customFormat="1" ht="33" customHeight="1">
      <c r="B362" s="33"/>
      <c r="C362" s="133" t="s">
        <v>394</v>
      </c>
      <c r="D362" s="133" t="s">
        <v>141</v>
      </c>
      <c r="E362" s="134" t="s">
        <v>395</v>
      </c>
      <c r="F362" s="135" t="s">
        <v>396</v>
      </c>
      <c r="G362" s="136" t="s">
        <v>203</v>
      </c>
      <c r="H362" s="137">
        <v>4.2690000000000001</v>
      </c>
      <c r="I362" s="138"/>
      <c r="J362" s="139">
        <f>ROUND(I362*H362,2)</f>
        <v>0</v>
      </c>
      <c r="K362" s="135" t="s">
        <v>145</v>
      </c>
      <c r="L362" s="33"/>
      <c r="M362" s="140" t="s">
        <v>1</v>
      </c>
      <c r="N362" s="141" t="s">
        <v>46</v>
      </c>
      <c r="P362" s="142">
        <f>O362*H362</f>
        <v>0</v>
      </c>
      <c r="Q362" s="142">
        <v>0</v>
      </c>
      <c r="R362" s="142">
        <f>Q362*H362</f>
        <v>0</v>
      </c>
      <c r="S362" s="142">
        <v>0</v>
      </c>
      <c r="T362" s="143">
        <f>S362*H362</f>
        <v>0</v>
      </c>
      <c r="AR362" s="144" t="s">
        <v>146</v>
      </c>
      <c r="AT362" s="144" t="s">
        <v>141</v>
      </c>
      <c r="AU362" s="144" t="s">
        <v>91</v>
      </c>
      <c r="AY362" s="18" t="s">
        <v>139</v>
      </c>
      <c r="BE362" s="145">
        <f>IF(N362="základní",J362,0)</f>
        <v>0</v>
      </c>
      <c r="BF362" s="145">
        <f>IF(N362="snížená",J362,0)</f>
        <v>0</v>
      </c>
      <c r="BG362" s="145">
        <f>IF(N362="zákl. přenesená",J362,0)</f>
        <v>0</v>
      </c>
      <c r="BH362" s="145">
        <f>IF(N362="sníž. přenesená",J362,0)</f>
        <v>0</v>
      </c>
      <c r="BI362" s="145">
        <f>IF(N362="nulová",J362,0)</f>
        <v>0</v>
      </c>
      <c r="BJ362" s="18" t="s">
        <v>89</v>
      </c>
      <c r="BK362" s="145">
        <f>ROUND(I362*H362,2)</f>
        <v>0</v>
      </c>
      <c r="BL362" s="18" t="s">
        <v>146</v>
      </c>
      <c r="BM362" s="144" t="s">
        <v>397</v>
      </c>
    </row>
    <row r="363" spans="2:65" s="12" customFormat="1" ht="11.25">
      <c r="B363" s="146"/>
      <c r="D363" s="147" t="s">
        <v>148</v>
      </c>
      <c r="E363" s="148" t="s">
        <v>1</v>
      </c>
      <c r="F363" s="149" t="s">
        <v>398</v>
      </c>
      <c r="H363" s="148" t="s">
        <v>1</v>
      </c>
      <c r="I363" s="150"/>
      <c r="L363" s="146"/>
      <c r="M363" s="151"/>
      <c r="T363" s="152"/>
      <c r="AT363" s="148" t="s">
        <v>148</v>
      </c>
      <c r="AU363" s="148" t="s">
        <v>91</v>
      </c>
      <c r="AV363" s="12" t="s">
        <v>89</v>
      </c>
      <c r="AW363" s="12" t="s">
        <v>36</v>
      </c>
      <c r="AX363" s="12" t="s">
        <v>81</v>
      </c>
      <c r="AY363" s="148" t="s">
        <v>139</v>
      </c>
    </row>
    <row r="364" spans="2:65" s="13" customFormat="1" ht="11.25">
      <c r="B364" s="153"/>
      <c r="D364" s="147" t="s">
        <v>148</v>
      </c>
      <c r="E364" s="154" t="s">
        <v>1</v>
      </c>
      <c r="F364" s="155" t="s">
        <v>399</v>
      </c>
      <c r="H364" s="156">
        <v>0.04</v>
      </c>
      <c r="I364" s="157"/>
      <c r="L364" s="153"/>
      <c r="M364" s="158"/>
      <c r="T364" s="159"/>
      <c r="AT364" s="154" t="s">
        <v>148</v>
      </c>
      <c r="AU364" s="154" t="s">
        <v>91</v>
      </c>
      <c r="AV364" s="13" t="s">
        <v>91</v>
      </c>
      <c r="AW364" s="13" t="s">
        <v>36</v>
      </c>
      <c r="AX364" s="13" t="s">
        <v>81</v>
      </c>
      <c r="AY364" s="154" t="s">
        <v>139</v>
      </c>
    </row>
    <row r="365" spans="2:65" s="13" customFormat="1" ht="11.25">
      <c r="B365" s="153"/>
      <c r="D365" s="147" t="s">
        <v>148</v>
      </c>
      <c r="E365" s="154" t="s">
        <v>1</v>
      </c>
      <c r="F365" s="155" t="s">
        <v>400</v>
      </c>
      <c r="H365" s="156">
        <v>0.12</v>
      </c>
      <c r="I365" s="157"/>
      <c r="L365" s="153"/>
      <c r="M365" s="158"/>
      <c r="T365" s="159"/>
      <c r="AT365" s="154" t="s">
        <v>148</v>
      </c>
      <c r="AU365" s="154" t="s">
        <v>91</v>
      </c>
      <c r="AV365" s="13" t="s">
        <v>91</v>
      </c>
      <c r="AW365" s="13" t="s">
        <v>36</v>
      </c>
      <c r="AX365" s="13" t="s">
        <v>81</v>
      </c>
      <c r="AY365" s="154" t="s">
        <v>139</v>
      </c>
    </row>
    <row r="366" spans="2:65" s="13" customFormat="1" ht="22.5">
      <c r="B366" s="153"/>
      <c r="D366" s="147" t="s">
        <v>148</v>
      </c>
      <c r="E366" s="154" t="s">
        <v>1</v>
      </c>
      <c r="F366" s="155" t="s">
        <v>401</v>
      </c>
      <c r="H366" s="156">
        <v>0.04</v>
      </c>
      <c r="I366" s="157"/>
      <c r="L366" s="153"/>
      <c r="M366" s="158"/>
      <c r="T366" s="159"/>
      <c r="AT366" s="154" t="s">
        <v>148</v>
      </c>
      <c r="AU366" s="154" t="s">
        <v>91</v>
      </c>
      <c r="AV366" s="13" t="s">
        <v>91</v>
      </c>
      <c r="AW366" s="13" t="s">
        <v>36</v>
      </c>
      <c r="AX366" s="13" t="s">
        <v>81</v>
      </c>
      <c r="AY366" s="154" t="s">
        <v>139</v>
      </c>
    </row>
    <row r="367" spans="2:65" s="13" customFormat="1" ht="22.5">
      <c r="B367" s="153"/>
      <c r="D367" s="147" t="s">
        <v>148</v>
      </c>
      <c r="E367" s="154" t="s">
        <v>1</v>
      </c>
      <c r="F367" s="155" t="s">
        <v>402</v>
      </c>
      <c r="H367" s="156">
        <v>0.12</v>
      </c>
      <c r="I367" s="157"/>
      <c r="L367" s="153"/>
      <c r="M367" s="158"/>
      <c r="T367" s="159"/>
      <c r="AT367" s="154" t="s">
        <v>148</v>
      </c>
      <c r="AU367" s="154" t="s">
        <v>91</v>
      </c>
      <c r="AV367" s="13" t="s">
        <v>91</v>
      </c>
      <c r="AW367" s="13" t="s">
        <v>36</v>
      </c>
      <c r="AX367" s="13" t="s">
        <v>81</v>
      </c>
      <c r="AY367" s="154" t="s">
        <v>139</v>
      </c>
    </row>
    <row r="368" spans="2:65" s="13" customFormat="1" ht="22.5">
      <c r="B368" s="153"/>
      <c r="D368" s="147" t="s">
        <v>148</v>
      </c>
      <c r="E368" s="154" t="s">
        <v>1</v>
      </c>
      <c r="F368" s="155" t="s">
        <v>403</v>
      </c>
      <c r="H368" s="156">
        <v>0.52900000000000003</v>
      </c>
      <c r="I368" s="157"/>
      <c r="L368" s="153"/>
      <c r="M368" s="158"/>
      <c r="T368" s="159"/>
      <c r="AT368" s="154" t="s">
        <v>148</v>
      </c>
      <c r="AU368" s="154" t="s">
        <v>91</v>
      </c>
      <c r="AV368" s="13" t="s">
        <v>91</v>
      </c>
      <c r="AW368" s="13" t="s">
        <v>36</v>
      </c>
      <c r="AX368" s="13" t="s">
        <v>81</v>
      </c>
      <c r="AY368" s="154" t="s">
        <v>139</v>
      </c>
    </row>
    <row r="369" spans="2:65" s="13" customFormat="1" ht="11.25">
      <c r="B369" s="153"/>
      <c r="D369" s="147" t="s">
        <v>148</v>
      </c>
      <c r="E369" s="154" t="s">
        <v>1</v>
      </c>
      <c r="F369" s="155" t="s">
        <v>404</v>
      </c>
      <c r="H369" s="156">
        <v>2.64</v>
      </c>
      <c r="I369" s="157"/>
      <c r="L369" s="153"/>
      <c r="M369" s="158"/>
      <c r="T369" s="159"/>
      <c r="AT369" s="154" t="s">
        <v>148</v>
      </c>
      <c r="AU369" s="154" t="s">
        <v>91</v>
      </c>
      <c r="AV369" s="13" t="s">
        <v>91</v>
      </c>
      <c r="AW369" s="13" t="s">
        <v>36</v>
      </c>
      <c r="AX369" s="13" t="s">
        <v>81</v>
      </c>
      <c r="AY369" s="154" t="s">
        <v>139</v>
      </c>
    </row>
    <row r="370" spans="2:65" s="13" customFormat="1" ht="11.25">
      <c r="B370" s="153"/>
      <c r="D370" s="147" t="s">
        <v>148</v>
      </c>
      <c r="E370" s="154" t="s">
        <v>1</v>
      </c>
      <c r="F370" s="155" t="s">
        <v>405</v>
      </c>
      <c r="H370" s="156">
        <v>0.12</v>
      </c>
      <c r="I370" s="157"/>
      <c r="L370" s="153"/>
      <c r="M370" s="158"/>
      <c r="T370" s="159"/>
      <c r="AT370" s="154" t="s">
        <v>148</v>
      </c>
      <c r="AU370" s="154" t="s">
        <v>91</v>
      </c>
      <c r="AV370" s="13" t="s">
        <v>91</v>
      </c>
      <c r="AW370" s="13" t="s">
        <v>36</v>
      </c>
      <c r="AX370" s="13" t="s">
        <v>81</v>
      </c>
      <c r="AY370" s="154" t="s">
        <v>139</v>
      </c>
    </row>
    <row r="371" spans="2:65" s="12" customFormat="1" ht="11.25">
      <c r="B371" s="146"/>
      <c r="D371" s="147" t="s">
        <v>148</v>
      </c>
      <c r="E371" s="148" t="s">
        <v>1</v>
      </c>
      <c r="F371" s="149" t="s">
        <v>406</v>
      </c>
      <c r="H371" s="148" t="s">
        <v>1</v>
      </c>
      <c r="I371" s="150"/>
      <c r="L371" s="146"/>
      <c r="M371" s="151"/>
      <c r="T371" s="152"/>
      <c r="AT371" s="148" t="s">
        <v>148</v>
      </c>
      <c r="AU371" s="148" t="s">
        <v>91</v>
      </c>
      <c r="AV371" s="12" t="s">
        <v>89</v>
      </c>
      <c r="AW371" s="12" t="s">
        <v>36</v>
      </c>
      <c r="AX371" s="12" t="s">
        <v>81</v>
      </c>
      <c r="AY371" s="148" t="s">
        <v>139</v>
      </c>
    </row>
    <row r="372" spans="2:65" s="13" customFormat="1" ht="22.5">
      <c r="B372" s="153"/>
      <c r="D372" s="147" t="s">
        <v>148</v>
      </c>
      <c r="E372" s="154" t="s">
        <v>1</v>
      </c>
      <c r="F372" s="155" t="s">
        <v>407</v>
      </c>
      <c r="H372" s="156">
        <v>0.33</v>
      </c>
      <c r="I372" s="157"/>
      <c r="L372" s="153"/>
      <c r="M372" s="158"/>
      <c r="T372" s="159"/>
      <c r="AT372" s="154" t="s">
        <v>148</v>
      </c>
      <c r="AU372" s="154" t="s">
        <v>91</v>
      </c>
      <c r="AV372" s="13" t="s">
        <v>91</v>
      </c>
      <c r="AW372" s="13" t="s">
        <v>36</v>
      </c>
      <c r="AX372" s="13" t="s">
        <v>81</v>
      </c>
      <c r="AY372" s="154" t="s">
        <v>139</v>
      </c>
    </row>
    <row r="373" spans="2:65" s="12" customFormat="1" ht="11.25">
      <c r="B373" s="146"/>
      <c r="D373" s="147" t="s">
        <v>148</v>
      </c>
      <c r="E373" s="148" t="s">
        <v>1</v>
      </c>
      <c r="F373" s="149" t="s">
        <v>408</v>
      </c>
      <c r="H373" s="148" t="s">
        <v>1</v>
      </c>
      <c r="I373" s="150"/>
      <c r="L373" s="146"/>
      <c r="M373" s="151"/>
      <c r="T373" s="152"/>
      <c r="AT373" s="148" t="s">
        <v>148</v>
      </c>
      <c r="AU373" s="148" t="s">
        <v>91</v>
      </c>
      <c r="AV373" s="12" t="s">
        <v>89</v>
      </c>
      <c r="AW373" s="12" t="s">
        <v>36</v>
      </c>
      <c r="AX373" s="12" t="s">
        <v>81</v>
      </c>
      <c r="AY373" s="148" t="s">
        <v>139</v>
      </c>
    </row>
    <row r="374" spans="2:65" s="13" customFormat="1" ht="22.5">
      <c r="B374" s="153"/>
      <c r="D374" s="147" t="s">
        <v>148</v>
      </c>
      <c r="E374" s="154" t="s">
        <v>1</v>
      </c>
      <c r="F374" s="155" t="s">
        <v>409</v>
      </c>
      <c r="H374" s="156">
        <v>0.33</v>
      </c>
      <c r="I374" s="157"/>
      <c r="L374" s="153"/>
      <c r="M374" s="158"/>
      <c r="T374" s="159"/>
      <c r="AT374" s="154" t="s">
        <v>148</v>
      </c>
      <c r="AU374" s="154" t="s">
        <v>91</v>
      </c>
      <c r="AV374" s="13" t="s">
        <v>91</v>
      </c>
      <c r="AW374" s="13" t="s">
        <v>36</v>
      </c>
      <c r="AX374" s="13" t="s">
        <v>81</v>
      </c>
      <c r="AY374" s="154" t="s">
        <v>139</v>
      </c>
    </row>
    <row r="375" spans="2:65" s="14" customFormat="1" ht="11.25">
      <c r="B375" s="160"/>
      <c r="D375" s="147" t="s">
        <v>148</v>
      </c>
      <c r="E375" s="161" t="s">
        <v>1</v>
      </c>
      <c r="F375" s="162" t="s">
        <v>151</v>
      </c>
      <c r="H375" s="163">
        <v>4.2690000000000001</v>
      </c>
      <c r="I375" s="164"/>
      <c r="L375" s="160"/>
      <c r="M375" s="165"/>
      <c r="T375" s="166"/>
      <c r="AT375" s="161" t="s">
        <v>148</v>
      </c>
      <c r="AU375" s="161" t="s">
        <v>91</v>
      </c>
      <c r="AV375" s="14" t="s">
        <v>146</v>
      </c>
      <c r="AW375" s="14" t="s">
        <v>36</v>
      </c>
      <c r="AX375" s="14" t="s">
        <v>89</v>
      </c>
      <c r="AY375" s="161" t="s">
        <v>139</v>
      </c>
    </row>
    <row r="376" spans="2:65" s="1" customFormat="1" ht="24.2" customHeight="1">
      <c r="B376" s="33"/>
      <c r="C376" s="133" t="s">
        <v>410</v>
      </c>
      <c r="D376" s="133" t="s">
        <v>141</v>
      </c>
      <c r="E376" s="134" t="s">
        <v>411</v>
      </c>
      <c r="F376" s="135" t="s">
        <v>412</v>
      </c>
      <c r="G376" s="136" t="s">
        <v>263</v>
      </c>
      <c r="H376" s="137">
        <v>32.082000000000001</v>
      </c>
      <c r="I376" s="138"/>
      <c r="J376" s="139">
        <f>ROUND(I376*H376,2)</f>
        <v>0</v>
      </c>
      <c r="K376" s="135" t="s">
        <v>145</v>
      </c>
      <c r="L376" s="33"/>
      <c r="M376" s="140" t="s">
        <v>1</v>
      </c>
      <c r="N376" s="141" t="s">
        <v>46</v>
      </c>
      <c r="P376" s="142">
        <f>O376*H376</f>
        <v>0</v>
      </c>
      <c r="Q376" s="142">
        <v>1.328E-2</v>
      </c>
      <c r="R376" s="142">
        <f>Q376*H376</f>
        <v>0.42604896000000003</v>
      </c>
      <c r="S376" s="142">
        <v>0</v>
      </c>
      <c r="T376" s="143">
        <f>S376*H376</f>
        <v>0</v>
      </c>
      <c r="AR376" s="144" t="s">
        <v>146</v>
      </c>
      <c r="AT376" s="144" t="s">
        <v>141</v>
      </c>
      <c r="AU376" s="144" t="s">
        <v>91</v>
      </c>
      <c r="AY376" s="18" t="s">
        <v>139</v>
      </c>
      <c r="BE376" s="145">
        <f>IF(N376="základní",J376,0)</f>
        <v>0</v>
      </c>
      <c r="BF376" s="145">
        <f>IF(N376="snížená",J376,0)</f>
        <v>0</v>
      </c>
      <c r="BG376" s="145">
        <f>IF(N376="zákl. přenesená",J376,0)</f>
        <v>0</v>
      </c>
      <c r="BH376" s="145">
        <f>IF(N376="sníž. přenesená",J376,0)</f>
        <v>0</v>
      </c>
      <c r="BI376" s="145">
        <f>IF(N376="nulová",J376,0)</f>
        <v>0</v>
      </c>
      <c r="BJ376" s="18" t="s">
        <v>89</v>
      </c>
      <c r="BK376" s="145">
        <f>ROUND(I376*H376,2)</f>
        <v>0</v>
      </c>
      <c r="BL376" s="18" t="s">
        <v>146</v>
      </c>
      <c r="BM376" s="144" t="s">
        <v>413</v>
      </c>
    </row>
    <row r="377" spans="2:65" s="12" customFormat="1" ht="11.25">
      <c r="B377" s="146"/>
      <c r="D377" s="147" t="s">
        <v>148</v>
      </c>
      <c r="E377" s="148" t="s">
        <v>1</v>
      </c>
      <c r="F377" s="149" t="s">
        <v>398</v>
      </c>
      <c r="H377" s="148" t="s">
        <v>1</v>
      </c>
      <c r="I377" s="150"/>
      <c r="L377" s="146"/>
      <c r="M377" s="151"/>
      <c r="T377" s="152"/>
      <c r="AT377" s="148" t="s">
        <v>148</v>
      </c>
      <c r="AU377" s="148" t="s">
        <v>91</v>
      </c>
      <c r="AV377" s="12" t="s">
        <v>89</v>
      </c>
      <c r="AW377" s="12" t="s">
        <v>36</v>
      </c>
      <c r="AX377" s="12" t="s">
        <v>81</v>
      </c>
      <c r="AY377" s="148" t="s">
        <v>139</v>
      </c>
    </row>
    <row r="378" spans="2:65" s="13" customFormat="1" ht="22.5">
      <c r="B378" s="153"/>
      <c r="D378" s="147" t="s">
        <v>148</v>
      </c>
      <c r="E378" s="154" t="s">
        <v>1</v>
      </c>
      <c r="F378" s="155" t="s">
        <v>414</v>
      </c>
      <c r="H378" s="156">
        <v>0.54900000000000004</v>
      </c>
      <c r="I378" s="157"/>
      <c r="L378" s="153"/>
      <c r="M378" s="158"/>
      <c r="T378" s="159"/>
      <c r="AT378" s="154" t="s">
        <v>148</v>
      </c>
      <c r="AU378" s="154" t="s">
        <v>91</v>
      </c>
      <c r="AV378" s="13" t="s">
        <v>91</v>
      </c>
      <c r="AW378" s="13" t="s">
        <v>36</v>
      </c>
      <c r="AX378" s="13" t="s">
        <v>81</v>
      </c>
      <c r="AY378" s="154" t="s">
        <v>139</v>
      </c>
    </row>
    <row r="379" spans="2:65" s="13" customFormat="1" ht="22.5">
      <c r="B379" s="153"/>
      <c r="D379" s="147" t="s">
        <v>148</v>
      </c>
      <c r="E379" s="154" t="s">
        <v>1</v>
      </c>
      <c r="F379" s="155" t="s">
        <v>415</v>
      </c>
      <c r="H379" s="156">
        <v>1.345</v>
      </c>
      <c r="I379" s="157"/>
      <c r="L379" s="153"/>
      <c r="M379" s="158"/>
      <c r="T379" s="159"/>
      <c r="AT379" s="154" t="s">
        <v>148</v>
      </c>
      <c r="AU379" s="154" t="s">
        <v>91</v>
      </c>
      <c r="AV379" s="13" t="s">
        <v>91</v>
      </c>
      <c r="AW379" s="13" t="s">
        <v>36</v>
      </c>
      <c r="AX379" s="13" t="s">
        <v>81</v>
      </c>
      <c r="AY379" s="154" t="s">
        <v>139</v>
      </c>
    </row>
    <row r="380" spans="2:65" s="13" customFormat="1" ht="22.5">
      <c r="B380" s="153"/>
      <c r="D380" s="147" t="s">
        <v>148</v>
      </c>
      <c r="E380" s="154" t="s">
        <v>1</v>
      </c>
      <c r="F380" s="155" t="s">
        <v>416</v>
      </c>
      <c r="H380" s="156">
        <v>0.54900000000000004</v>
      </c>
      <c r="I380" s="157"/>
      <c r="L380" s="153"/>
      <c r="M380" s="158"/>
      <c r="T380" s="159"/>
      <c r="AT380" s="154" t="s">
        <v>148</v>
      </c>
      <c r="AU380" s="154" t="s">
        <v>91</v>
      </c>
      <c r="AV380" s="13" t="s">
        <v>91</v>
      </c>
      <c r="AW380" s="13" t="s">
        <v>36</v>
      </c>
      <c r="AX380" s="13" t="s">
        <v>81</v>
      </c>
      <c r="AY380" s="154" t="s">
        <v>139</v>
      </c>
    </row>
    <row r="381" spans="2:65" s="13" customFormat="1" ht="22.5">
      <c r="B381" s="153"/>
      <c r="D381" s="147" t="s">
        <v>148</v>
      </c>
      <c r="E381" s="154" t="s">
        <v>1</v>
      </c>
      <c r="F381" s="155" t="s">
        <v>417</v>
      </c>
      <c r="H381" s="156">
        <v>1.345</v>
      </c>
      <c r="I381" s="157"/>
      <c r="L381" s="153"/>
      <c r="M381" s="158"/>
      <c r="T381" s="159"/>
      <c r="AT381" s="154" t="s">
        <v>148</v>
      </c>
      <c r="AU381" s="154" t="s">
        <v>91</v>
      </c>
      <c r="AV381" s="13" t="s">
        <v>91</v>
      </c>
      <c r="AW381" s="13" t="s">
        <v>36</v>
      </c>
      <c r="AX381" s="13" t="s">
        <v>81</v>
      </c>
      <c r="AY381" s="154" t="s">
        <v>139</v>
      </c>
    </row>
    <row r="382" spans="2:65" s="13" customFormat="1" ht="22.5">
      <c r="B382" s="153"/>
      <c r="D382" s="147" t="s">
        <v>148</v>
      </c>
      <c r="E382" s="154" t="s">
        <v>1</v>
      </c>
      <c r="F382" s="155" t="s">
        <v>418</v>
      </c>
      <c r="H382" s="156">
        <v>2.6240000000000001</v>
      </c>
      <c r="I382" s="157"/>
      <c r="L382" s="153"/>
      <c r="M382" s="158"/>
      <c r="T382" s="159"/>
      <c r="AT382" s="154" t="s">
        <v>148</v>
      </c>
      <c r="AU382" s="154" t="s">
        <v>91</v>
      </c>
      <c r="AV382" s="13" t="s">
        <v>91</v>
      </c>
      <c r="AW382" s="13" t="s">
        <v>36</v>
      </c>
      <c r="AX382" s="13" t="s">
        <v>81</v>
      </c>
      <c r="AY382" s="154" t="s">
        <v>139</v>
      </c>
    </row>
    <row r="383" spans="2:65" s="13" customFormat="1" ht="22.5">
      <c r="B383" s="153"/>
      <c r="D383" s="147" t="s">
        <v>148</v>
      </c>
      <c r="E383" s="154" t="s">
        <v>1</v>
      </c>
      <c r="F383" s="155" t="s">
        <v>419</v>
      </c>
      <c r="H383" s="156">
        <v>19.353999999999999</v>
      </c>
      <c r="I383" s="157"/>
      <c r="L383" s="153"/>
      <c r="M383" s="158"/>
      <c r="T383" s="159"/>
      <c r="AT383" s="154" t="s">
        <v>148</v>
      </c>
      <c r="AU383" s="154" t="s">
        <v>91</v>
      </c>
      <c r="AV383" s="13" t="s">
        <v>91</v>
      </c>
      <c r="AW383" s="13" t="s">
        <v>36</v>
      </c>
      <c r="AX383" s="13" t="s">
        <v>81</v>
      </c>
      <c r="AY383" s="154" t="s">
        <v>139</v>
      </c>
    </row>
    <row r="384" spans="2:65" s="13" customFormat="1" ht="11.25">
      <c r="B384" s="153"/>
      <c r="D384" s="147" t="s">
        <v>148</v>
      </c>
      <c r="E384" s="154" t="s">
        <v>1</v>
      </c>
      <c r="F384" s="155" t="s">
        <v>420</v>
      </c>
      <c r="H384" s="156">
        <v>1.478</v>
      </c>
      <c r="I384" s="157"/>
      <c r="L384" s="153"/>
      <c r="M384" s="158"/>
      <c r="T384" s="159"/>
      <c r="AT384" s="154" t="s">
        <v>148</v>
      </c>
      <c r="AU384" s="154" t="s">
        <v>91</v>
      </c>
      <c r="AV384" s="13" t="s">
        <v>91</v>
      </c>
      <c r="AW384" s="13" t="s">
        <v>36</v>
      </c>
      <c r="AX384" s="13" t="s">
        <v>81</v>
      </c>
      <c r="AY384" s="154" t="s">
        <v>139</v>
      </c>
    </row>
    <row r="385" spans="2:65" s="12" customFormat="1" ht="11.25">
      <c r="B385" s="146"/>
      <c r="D385" s="147" t="s">
        <v>148</v>
      </c>
      <c r="E385" s="148" t="s">
        <v>1</v>
      </c>
      <c r="F385" s="149" t="s">
        <v>406</v>
      </c>
      <c r="H385" s="148" t="s">
        <v>1</v>
      </c>
      <c r="I385" s="150"/>
      <c r="L385" s="146"/>
      <c r="M385" s="151"/>
      <c r="T385" s="152"/>
      <c r="AT385" s="148" t="s">
        <v>148</v>
      </c>
      <c r="AU385" s="148" t="s">
        <v>91</v>
      </c>
      <c r="AV385" s="12" t="s">
        <v>89</v>
      </c>
      <c r="AW385" s="12" t="s">
        <v>36</v>
      </c>
      <c r="AX385" s="12" t="s">
        <v>81</v>
      </c>
      <c r="AY385" s="148" t="s">
        <v>139</v>
      </c>
    </row>
    <row r="386" spans="2:65" s="13" customFormat="1" ht="22.5">
      <c r="B386" s="153"/>
      <c r="D386" s="147" t="s">
        <v>148</v>
      </c>
      <c r="E386" s="154" t="s">
        <v>1</v>
      </c>
      <c r="F386" s="155" t="s">
        <v>421</v>
      </c>
      <c r="H386" s="156">
        <v>2.419</v>
      </c>
      <c r="I386" s="157"/>
      <c r="L386" s="153"/>
      <c r="M386" s="158"/>
      <c r="T386" s="159"/>
      <c r="AT386" s="154" t="s">
        <v>148</v>
      </c>
      <c r="AU386" s="154" t="s">
        <v>91</v>
      </c>
      <c r="AV386" s="13" t="s">
        <v>91</v>
      </c>
      <c r="AW386" s="13" t="s">
        <v>36</v>
      </c>
      <c r="AX386" s="13" t="s">
        <v>81</v>
      </c>
      <c r="AY386" s="154" t="s">
        <v>139</v>
      </c>
    </row>
    <row r="387" spans="2:65" s="12" customFormat="1" ht="11.25">
      <c r="B387" s="146"/>
      <c r="D387" s="147" t="s">
        <v>148</v>
      </c>
      <c r="E387" s="148" t="s">
        <v>1</v>
      </c>
      <c r="F387" s="149" t="s">
        <v>408</v>
      </c>
      <c r="H387" s="148" t="s">
        <v>1</v>
      </c>
      <c r="I387" s="150"/>
      <c r="L387" s="146"/>
      <c r="M387" s="151"/>
      <c r="T387" s="152"/>
      <c r="AT387" s="148" t="s">
        <v>148</v>
      </c>
      <c r="AU387" s="148" t="s">
        <v>91</v>
      </c>
      <c r="AV387" s="12" t="s">
        <v>89</v>
      </c>
      <c r="AW387" s="12" t="s">
        <v>36</v>
      </c>
      <c r="AX387" s="12" t="s">
        <v>81</v>
      </c>
      <c r="AY387" s="148" t="s">
        <v>139</v>
      </c>
    </row>
    <row r="388" spans="2:65" s="13" customFormat="1" ht="22.5">
      <c r="B388" s="153"/>
      <c r="D388" s="147" t="s">
        <v>148</v>
      </c>
      <c r="E388" s="154" t="s">
        <v>1</v>
      </c>
      <c r="F388" s="155" t="s">
        <v>422</v>
      </c>
      <c r="H388" s="156">
        <v>2.419</v>
      </c>
      <c r="I388" s="157"/>
      <c r="L388" s="153"/>
      <c r="M388" s="158"/>
      <c r="T388" s="159"/>
      <c r="AT388" s="154" t="s">
        <v>148</v>
      </c>
      <c r="AU388" s="154" t="s">
        <v>91</v>
      </c>
      <c r="AV388" s="13" t="s">
        <v>91</v>
      </c>
      <c r="AW388" s="13" t="s">
        <v>36</v>
      </c>
      <c r="AX388" s="13" t="s">
        <v>81</v>
      </c>
      <c r="AY388" s="154" t="s">
        <v>139</v>
      </c>
    </row>
    <row r="389" spans="2:65" s="14" customFormat="1" ht="11.25">
      <c r="B389" s="160"/>
      <c r="D389" s="147" t="s">
        <v>148</v>
      </c>
      <c r="E389" s="161" t="s">
        <v>1</v>
      </c>
      <c r="F389" s="162" t="s">
        <v>151</v>
      </c>
      <c r="H389" s="163">
        <v>32.082000000000001</v>
      </c>
      <c r="I389" s="164"/>
      <c r="L389" s="160"/>
      <c r="M389" s="165"/>
      <c r="T389" s="166"/>
      <c r="AT389" s="161" t="s">
        <v>148</v>
      </c>
      <c r="AU389" s="161" t="s">
        <v>91</v>
      </c>
      <c r="AV389" s="14" t="s">
        <v>146</v>
      </c>
      <c r="AW389" s="14" t="s">
        <v>36</v>
      </c>
      <c r="AX389" s="14" t="s">
        <v>89</v>
      </c>
      <c r="AY389" s="161" t="s">
        <v>139</v>
      </c>
    </row>
    <row r="390" spans="2:65" s="1" customFormat="1" ht="24.2" customHeight="1">
      <c r="B390" s="33"/>
      <c r="C390" s="133" t="s">
        <v>423</v>
      </c>
      <c r="D390" s="133" t="s">
        <v>141</v>
      </c>
      <c r="E390" s="134" t="s">
        <v>424</v>
      </c>
      <c r="F390" s="135" t="s">
        <v>425</v>
      </c>
      <c r="G390" s="136" t="s">
        <v>263</v>
      </c>
      <c r="H390" s="137">
        <v>32.082000000000001</v>
      </c>
      <c r="I390" s="138"/>
      <c r="J390" s="139">
        <f>ROUND(I390*H390,2)</f>
        <v>0</v>
      </c>
      <c r="K390" s="135" t="s">
        <v>145</v>
      </c>
      <c r="L390" s="33"/>
      <c r="M390" s="140" t="s">
        <v>1</v>
      </c>
      <c r="N390" s="141" t="s">
        <v>46</v>
      </c>
      <c r="P390" s="142">
        <f>O390*H390</f>
        <v>0</v>
      </c>
      <c r="Q390" s="142">
        <v>0</v>
      </c>
      <c r="R390" s="142">
        <f>Q390*H390</f>
        <v>0</v>
      </c>
      <c r="S390" s="142">
        <v>0</v>
      </c>
      <c r="T390" s="143">
        <f>S390*H390</f>
        <v>0</v>
      </c>
      <c r="AR390" s="144" t="s">
        <v>146</v>
      </c>
      <c r="AT390" s="144" t="s">
        <v>141</v>
      </c>
      <c r="AU390" s="144" t="s">
        <v>91</v>
      </c>
      <c r="AY390" s="18" t="s">
        <v>139</v>
      </c>
      <c r="BE390" s="145">
        <f>IF(N390="základní",J390,0)</f>
        <v>0</v>
      </c>
      <c r="BF390" s="145">
        <f>IF(N390="snížená",J390,0)</f>
        <v>0</v>
      </c>
      <c r="BG390" s="145">
        <f>IF(N390="zákl. přenesená",J390,0)</f>
        <v>0</v>
      </c>
      <c r="BH390" s="145">
        <f>IF(N390="sníž. přenesená",J390,0)</f>
        <v>0</v>
      </c>
      <c r="BI390" s="145">
        <f>IF(N390="nulová",J390,0)</f>
        <v>0</v>
      </c>
      <c r="BJ390" s="18" t="s">
        <v>89</v>
      </c>
      <c r="BK390" s="145">
        <f>ROUND(I390*H390,2)</f>
        <v>0</v>
      </c>
      <c r="BL390" s="18" t="s">
        <v>146</v>
      </c>
      <c r="BM390" s="144" t="s">
        <v>426</v>
      </c>
    </row>
    <row r="391" spans="2:65" s="13" customFormat="1" ht="11.25">
      <c r="B391" s="153"/>
      <c r="D391" s="147" t="s">
        <v>148</v>
      </c>
      <c r="E391" s="154" t="s">
        <v>1</v>
      </c>
      <c r="F391" s="155" t="s">
        <v>427</v>
      </c>
      <c r="H391" s="156">
        <v>32.082000000000001</v>
      </c>
      <c r="I391" s="157"/>
      <c r="L391" s="153"/>
      <c r="M391" s="158"/>
      <c r="T391" s="159"/>
      <c r="AT391" s="154" t="s">
        <v>148</v>
      </c>
      <c r="AU391" s="154" t="s">
        <v>91</v>
      </c>
      <c r="AV391" s="13" t="s">
        <v>91</v>
      </c>
      <c r="AW391" s="13" t="s">
        <v>36</v>
      </c>
      <c r="AX391" s="13" t="s">
        <v>89</v>
      </c>
      <c r="AY391" s="154" t="s">
        <v>139</v>
      </c>
    </row>
    <row r="392" spans="2:65" s="11" customFormat="1" ht="22.9" customHeight="1">
      <c r="B392" s="121"/>
      <c r="D392" s="122" t="s">
        <v>80</v>
      </c>
      <c r="E392" s="131" t="s">
        <v>173</v>
      </c>
      <c r="F392" s="131" t="s">
        <v>428</v>
      </c>
      <c r="I392" s="124"/>
      <c r="J392" s="132">
        <f>BK392</f>
        <v>0</v>
      </c>
      <c r="L392" s="121"/>
      <c r="M392" s="126"/>
      <c r="P392" s="127">
        <f>SUM(P393:P413)</f>
        <v>0</v>
      </c>
      <c r="R392" s="127">
        <f>SUM(R393:R413)</f>
        <v>1.63948396</v>
      </c>
      <c r="T392" s="128">
        <f>SUM(T393:T413)</f>
        <v>0</v>
      </c>
      <c r="AR392" s="122" t="s">
        <v>89</v>
      </c>
      <c r="AT392" s="129" t="s">
        <v>80</v>
      </c>
      <c r="AU392" s="129" t="s">
        <v>89</v>
      </c>
      <c r="AY392" s="122" t="s">
        <v>139</v>
      </c>
      <c r="BK392" s="130">
        <f>SUM(BK393:BK413)</f>
        <v>0</v>
      </c>
    </row>
    <row r="393" spans="2:65" s="1" customFormat="1" ht="21.75" customHeight="1">
      <c r="B393" s="33"/>
      <c r="C393" s="133" t="s">
        <v>429</v>
      </c>
      <c r="D393" s="133" t="s">
        <v>141</v>
      </c>
      <c r="E393" s="134" t="s">
        <v>430</v>
      </c>
      <c r="F393" s="135" t="s">
        <v>431</v>
      </c>
      <c r="G393" s="136" t="s">
        <v>263</v>
      </c>
      <c r="H393" s="137">
        <v>8.5679999999999996</v>
      </c>
      <c r="I393" s="138"/>
      <c r="J393" s="139">
        <f>ROUND(I393*H393,2)</f>
        <v>0</v>
      </c>
      <c r="K393" s="135" t="s">
        <v>145</v>
      </c>
      <c r="L393" s="33"/>
      <c r="M393" s="140" t="s">
        <v>1</v>
      </c>
      <c r="N393" s="141" t="s">
        <v>46</v>
      </c>
      <c r="P393" s="142">
        <f>O393*H393</f>
        <v>0</v>
      </c>
      <c r="Q393" s="142">
        <v>0</v>
      </c>
      <c r="R393" s="142">
        <f>Q393*H393</f>
        <v>0</v>
      </c>
      <c r="S393" s="142">
        <v>0</v>
      </c>
      <c r="T393" s="143">
        <f>S393*H393</f>
        <v>0</v>
      </c>
      <c r="AR393" s="144" t="s">
        <v>146</v>
      </c>
      <c r="AT393" s="144" t="s">
        <v>141</v>
      </c>
      <c r="AU393" s="144" t="s">
        <v>91</v>
      </c>
      <c r="AY393" s="18" t="s">
        <v>139</v>
      </c>
      <c r="BE393" s="145">
        <f>IF(N393="základní",J393,0)</f>
        <v>0</v>
      </c>
      <c r="BF393" s="145">
        <f>IF(N393="snížená",J393,0)</f>
        <v>0</v>
      </c>
      <c r="BG393" s="145">
        <f>IF(N393="zákl. přenesená",J393,0)</f>
        <v>0</v>
      </c>
      <c r="BH393" s="145">
        <f>IF(N393="sníž. přenesená",J393,0)</f>
        <v>0</v>
      </c>
      <c r="BI393" s="145">
        <f>IF(N393="nulová",J393,0)</f>
        <v>0</v>
      </c>
      <c r="BJ393" s="18" t="s">
        <v>89</v>
      </c>
      <c r="BK393" s="145">
        <f>ROUND(I393*H393,2)</f>
        <v>0</v>
      </c>
      <c r="BL393" s="18" t="s">
        <v>146</v>
      </c>
      <c r="BM393" s="144" t="s">
        <v>432</v>
      </c>
    </row>
    <row r="394" spans="2:65" s="12" customFormat="1" ht="11.25">
      <c r="B394" s="146"/>
      <c r="D394" s="147" t="s">
        <v>148</v>
      </c>
      <c r="E394" s="148" t="s">
        <v>1</v>
      </c>
      <c r="F394" s="149" t="s">
        <v>344</v>
      </c>
      <c r="H394" s="148" t="s">
        <v>1</v>
      </c>
      <c r="I394" s="150"/>
      <c r="L394" s="146"/>
      <c r="M394" s="151"/>
      <c r="T394" s="152"/>
      <c r="AT394" s="148" t="s">
        <v>148</v>
      </c>
      <c r="AU394" s="148" t="s">
        <v>91</v>
      </c>
      <c r="AV394" s="12" t="s">
        <v>89</v>
      </c>
      <c r="AW394" s="12" t="s">
        <v>36</v>
      </c>
      <c r="AX394" s="12" t="s">
        <v>81</v>
      </c>
      <c r="AY394" s="148" t="s">
        <v>139</v>
      </c>
    </row>
    <row r="395" spans="2:65" s="12" customFormat="1" ht="11.25">
      <c r="B395" s="146"/>
      <c r="D395" s="147" t="s">
        <v>148</v>
      </c>
      <c r="E395" s="148" t="s">
        <v>1</v>
      </c>
      <c r="F395" s="149" t="s">
        <v>433</v>
      </c>
      <c r="H395" s="148" t="s">
        <v>1</v>
      </c>
      <c r="I395" s="150"/>
      <c r="L395" s="146"/>
      <c r="M395" s="151"/>
      <c r="T395" s="152"/>
      <c r="AT395" s="148" t="s">
        <v>148</v>
      </c>
      <c r="AU395" s="148" t="s">
        <v>91</v>
      </c>
      <c r="AV395" s="12" t="s">
        <v>89</v>
      </c>
      <c r="AW395" s="12" t="s">
        <v>36</v>
      </c>
      <c r="AX395" s="12" t="s">
        <v>81</v>
      </c>
      <c r="AY395" s="148" t="s">
        <v>139</v>
      </c>
    </row>
    <row r="396" spans="2:65" s="13" customFormat="1" ht="11.25">
      <c r="B396" s="153"/>
      <c r="D396" s="147" t="s">
        <v>148</v>
      </c>
      <c r="E396" s="154" t="s">
        <v>1</v>
      </c>
      <c r="F396" s="155" t="s">
        <v>345</v>
      </c>
      <c r="H396" s="156">
        <v>8.5679999999999996</v>
      </c>
      <c r="I396" s="157"/>
      <c r="L396" s="153"/>
      <c r="M396" s="158"/>
      <c r="T396" s="159"/>
      <c r="AT396" s="154" t="s">
        <v>148</v>
      </c>
      <c r="AU396" s="154" t="s">
        <v>91</v>
      </c>
      <c r="AV396" s="13" t="s">
        <v>91</v>
      </c>
      <c r="AW396" s="13" t="s">
        <v>36</v>
      </c>
      <c r="AX396" s="13" t="s">
        <v>81</v>
      </c>
      <c r="AY396" s="154" t="s">
        <v>139</v>
      </c>
    </row>
    <row r="397" spans="2:65" s="14" customFormat="1" ht="11.25">
      <c r="B397" s="160"/>
      <c r="D397" s="147" t="s">
        <v>148</v>
      </c>
      <c r="E397" s="161" t="s">
        <v>1</v>
      </c>
      <c r="F397" s="162" t="s">
        <v>151</v>
      </c>
      <c r="H397" s="163">
        <v>8.5679999999999996</v>
      </c>
      <c r="I397" s="164"/>
      <c r="L397" s="160"/>
      <c r="M397" s="165"/>
      <c r="T397" s="166"/>
      <c r="AT397" s="161" t="s">
        <v>148</v>
      </c>
      <c r="AU397" s="161" t="s">
        <v>91</v>
      </c>
      <c r="AV397" s="14" t="s">
        <v>146</v>
      </c>
      <c r="AW397" s="14" t="s">
        <v>36</v>
      </c>
      <c r="AX397" s="14" t="s">
        <v>89</v>
      </c>
      <c r="AY397" s="161" t="s">
        <v>139</v>
      </c>
    </row>
    <row r="398" spans="2:65" s="1" customFormat="1" ht="21.75" customHeight="1">
      <c r="B398" s="33"/>
      <c r="C398" s="133" t="s">
        <v>434</v>
      </c>
      <c r="D398" s="133" t="s">
        <v>141</v>
      </c>
      <c r="E398" s="134" t="s">
        <v>435</v>
      </c>
      <c r="F398" s="135" t="s">
        <v>436</v>
      </c>
      <c r="G398" s="136" t="s">
        <v>263</v>
      </c>
      <c r="H398" s="137">
        <v>8.5679999999999996</v>
      </c>
      <c r="I398" s="138"/>
      <c r="J398" s="139">
        <f>ROUND(I398*H398,2)</f>
        <v>0</v>
      </c>
      <c r="K398" s="135" t="s">
        <v>145</v>
      </c>
      <c r="L398" s="33"/>
      <c r="M398" s="140" t="s">
        <v>1</v>
      </c>
      <c r="N398" s="141" t="s">
        <v>46</v>
      </c>
      <c r="P398" s="142">
        <f>O398*H398</f>
        <v>0</v>
      </c>
      <c r="Q398" s="142">
        <v>0</v>
      </c>
      <c r="R398" s="142">
        <f>Q398*H398</f>
        <v>0</v>
      </c>
      <c r="S398" s="142">
        <v>0</v>
      </c>
      <c r="T398" s="143">
        <f>S398*H398</f>
        <v>0</v>
      </c>
      <c r="AR398" s="144" t="s">
        <v>146</v>
      </c>
      <c r="AT398" s="144" t="s">
        <v>141</v>
      </c>
      <c r="AU398" s="144" t="s">
        <v>91</v>
      </c>
      <c r="AY398" s="18" t="s">
        <v>139</v>
      </c>
      <c r="BE398" s="145">
        <f>IF(N398="základní",J398,0)</f>
        <v>0</v>
      </c>
      <c r="BF398" s="145">
        <f>IF(N398="snížená",J398,0)</f>
        <v>0</v>
      </c>
      <c r="BG398" s="145">
        <f>IF(N398="zákl. přenesená",J398,0)</f>
        <v>0</v>
      </c>
      <c r="BH398" s="145">
        <f>IF(N398="sníž. přenesená",J398,0)</f>
        <v>0</v>
      </c>
      <c r="BI398" s="145">
        <f>IF(N398="nulová",J398,0)</f>
        <v>0</v>
      </c>
      <c r="BJ398" s="18" t="s">
        <v>89</v>
      </c>
      <c r="BK398" s="145">
        <f>ROUND(I398*H398,2)</f>
        <v>0</v>
      </c>
      <c r="BL398" s="18" t="s">
        <v>146</v>
      </c>
      <c r="BM398" s="144" t="s">
        <v>437</v>
      </c>
    </row>
    <row r="399" spans="2:65" s="12" customFormat="1" ht="11.25">
      <c r="B399" s="146"/>
      <c r="D399" s="147" t="s">
        <v>148</v>
      </c>
      <c r="E399" s="148" t="s">
        <v>1</v>
      </c>
      <c r="F399" s="149" t="s">
        <v>344</v>
      </c>
      <c r="H399" s="148" t="s">
        <v>1</v>
      </c>
      <c r="I399" s="150"/>
      <c r="L399" s="146"/>
      <c r="M399" s="151"/>
      <c r="T399" s="152"/>
      <c r="AT399" s="148" t="s">
        <v>148</v>
      </c>
      <c r="AU399" s="148" t="s">
        <v>91</v>
      </c>
      <c r="AV399" s="12" t="s">
        <v>89</v>
      </c>
      <c r="AW399" s="12" t="s">
        <v>36</v>
      </c>
      <c r="AX399" s="12" t="s">
        <v>81</v>
      </c>
      <c r="AY399" s="148" t="s">
        <v>139</v>
      </c>
    </row>
    <row r="400" spans="2:65" s="12" customFormat="1" ht="11.25">
      <c r="B400" s="146"/>
      <c r="D400" s="147" t="s">
        <v>148</v>
      </c>
      <c r="E400" s="148" t="s">
        <v>1</v>
      </c>
      <c r="F400" s="149" t="s">
        <v>438</v>
      </c>
      <c r="H400" s="148" t="s">
        <v>1</v>
      </c>
      <c r="I400" s="150"/>
      <c r="L400" s="146"/>
      <c r="M400" s="151"/>
      <c r="T400" s="152"/>
      <c r="AT400" s="148" t="s">
        <v>148</v>
      </c>
      <c r="AU400" s="148" t="s">
        <v>91</v>
      </c>
      <c r="AV400" s="12" t="s">
        <v>89</v>
      </c>
      <c r="AW400" s="12" t="s">
        <v>36</v>
      </c>
      <c r="AX400" s="12" t="s">
        <v>81</v>
      </c>
      <c r="AY400" s="148" t="s">
        <v>139</v>
      </c>
    </row>
    <row r="401" spans="2:65" s="13" customFormat="1" ht="11.25">
      <c r="B401" s="153"/>
      <c r="D401" s="147" t="s">
        <v>148</v>
      </c>
      <c r="E401" s="154" t="s">
        <v>1</v>
      </c>
      <c r="F401" s="155" t="s">
        <v>345</v>
      </c>
      <c r="H401" s="156">
        <v>8.5679999999999996</v>
      </c>
      <c r="I401" s="157"/>
      <c r="L401" s="153"/>
      <c r="M401" s="158"/>
      <c r="T401" s="159"/>
      <c r="AT401" s="154" t="s">
        <v>148</v>
      </c>
      <c r="AU401" s="154" t="s">
        <v>91</v>
      </c>
      <c r="AV401" s="13" t="s">
        <v>91</v>
      </c>
      <c r="AW401" s="13" t="s">
        <v>36</v>
      </c>
      <c r="AX401" s="13" t="s">
        <v>81</v>
      </c>
      <c r="AY401" s="154" t="s">
        <v>139</v>
      </c>
    </row>
    <row r="402" spans="2:65" s="14" customFormat="1" ht="11.25">
      <c r="B402" s="160"/>
      <c r="D402" s="147" t="s">
        <v>148</v>
      </c>
      <c r="E402" s="161" t="s">
        <v>1</v>
      </c>
      <c r="F402" s="162" t="s">
        <v>151</v>
      </c>
      <c r="H402" s="163">
        <v>8.5679999999999996</v>
      </c>
      <c r="I402" s="164"/>
      <c r="L402" s="160"/>
      <c r="M402" s="165"/>
      <c r="T402" s="166"/>
      <c r="AT402" s="161" t="s">
        <v>148</v>
      </c>
      <c r="AU402" s="161" t="s">
        <v>91</v>
      </c>
      <c r="AV402" s="14" t="s">
        <v>146</v>
      </c>
      <c r="AW402" s="14" t="s">
        <v>36</v>
      </c>
      <c r="AX402" s="14" t="s">
        <v>89</v>
      </c>
      <c r="AY402" s="161" t="s">
        <v>139</v>
      </c>
    </row>
    <row r="403" spans="2:65" s="1" customFormat="1" ht="24.2" customHeight="1">
      <c r="B403" s="33"/>
      <c r="C403" s="133" t="s">
        <v>439</v>
      </c>
      <c r="D403" s="133" t="s">
        <v>141</v>
      </c>
      <c r="E403" s="134" t="s">
        <v>440</v>
      </c>
      <c r="F403" s="135" t="s">
        <v>441</v>
      </c>
      <c r="G403" s="136" t="s">
        <v>263</v>
      </c>
      <c r="H403" s="137">
        <v>16.018000000000001</v>
      </c>
      <c r="I403" s="138"/>
      <c r="J403" s="139">
        <f>ROUND(I403*H403,2)</f>
        <v>0</v>
      </c>
      <c r="K403" s="135" t="s">
        <v>145</v>
      </c>
      <c r="L403" s="33"/>
      <c r="M403" s="140" t="s">
        <v>1</v>
      </c>
      <c r="N403" s="141" t="s">
        <v>46</v>
      </c>
      <c r="P403" s="142">
        <f>O403*H403</f>
        <v>0</v>
      </c>
      <c r="Q403" s="142">
        <v>8.9219999999999994E-2</v>
      </c>
      <c r="R403" s="142">
        <f>Q403*H403</f>
        <v>1.4291259599999999</v>
      </c>
      <c r="S403" s="142">
        <v>0</v>
      </c>
      <c r="T403" s="143">
        <f>S403*H403</f>
        <v>0</v>
      </c>
      <c r="AR403" s="144" t="s">
        <v>146</v>
      </c>
      <c r="AT403" s="144" t="s">
        <v>141</v>
      </c>
      <c r="AU403" s="144" t="s">
        <v>91</v>
      </c>
      <c r="AY403" s="18" t="s">
        <v>139</v>
      </c>
      <c r="BE403" s="145">
        <f>IF(N403="základní",J403,0)</f>
        <v>0</v>
      </c>
      <c r="BF403" s="145">
        <f>IF(N403="snížená",J403,0)</f>
        <v>0</v>
      </c>
      <c r="BG403" s="145">
        <f>IF(N403="zákl. přenesená",J403,0)</f>
        <v>0</v>
      </c>
      <c r="BH403" s="145">
        <f>IF(N403="sníž. přenesená",J403,0)</f>
        <v>0</v>
      </c>
      <c r="BI403" s="145">
        <f>IF(N403="nulová",J403,0)</f>
        <v>0</v>
      </c>
      <c r="BJ403" s="18" t="s">
        <v>89</v>
      </c>
      <c r="BK403" s="145">
        <f>ROUND(I403*H403,2)</f>
        <v>0</v>
      </c>
      <c r="BL403" s="18" t="s">
        <v>146</v>
      </c>
      <c r="BM403" s="144" t="s">
        <v>442</v>
      </c>
    </row>
    <row r="404" spans="2:65" s="1" customFormat="1" ht="58.5">
      <c r="B404" s="33"/>
      <c r="D404" s="147" t="s">
        <v>306</v>
      </c>
      <c r="F404" s="174" t="s">
        <v>443</v>
      </c>
      <c r="I404" s="175"/>
      <c r="L404" s="33"/>
      <c r="M404" s="176"/>
      <c r="T404" s="57"/>
      <c r="AT404" s="18" t="s">
        <v>306</v>
      </c>
      <c r="AU404" s="18" t="s">
        <v>91</v>
      </c>
    </row>
    <row r="405" spans="2:65" s="12" customFormat="1" ht="11.25">
      <c r="B405" s="146"/>
      <c r="D405" s="147" t="s">
        <v>148</v>
      </c>
      <c r="E405" s="148" t="s">
        <v>1</v>
      </c>
      <c r="F405" s="149" t="s">
        <v>344</v>
      </c>
      <c r="H405" s="148" t="s">
        <v>1</v>
      </c>
      <c r="I405" s="150"/>
      <c r="L405" s="146"/>
      <c r="M405" s="151"/>
      <c r="T405" s="152"/>
      <c r="AT405" s="148" t="s">
        <v>148</v>
      </c>
      <c r="AU405" s="148" t="s">
        <v>91</v>
      </c>
      <c r="AV405" s="12" t="s">
        <v>89</v>
      </c>
      <c r="AW405" s="12" t="s">
        <v>36</v>
      </c>
      <c r="AX405" s="12" t="s">
        <v>81</v>
      </c>
      <c r="AY405" s="148" t="s">
        <v>139</v>
      </c>
    </row>
    <row r="406" spans="2:65" s="12" customFormat="1" ht="11.25">
      <c r="B406" s="146"/>
      <c r="D406" s="147" t="s">
        <v>148</v>
      </c>
      <c r="E406" s="148" t="s">
        <v>1</v>
      </c>
      <c r="F406" s="149" t="s">
        <v>248</v>
      </c>
      <c r="H406" s="148" t="s">
        <v>1</v>
      </c>
      <c r="I406" s="150"/>
      <c r="L406" s="146"/>
      <c r="M406" s="151"/>
      <c r="T406" s="152"/>
      <c r="AT406" s="148" t="s">
        <v>148</v>
      </c>
      <c r="AU406" s="148" t="s">
        <v>91</v>
      </c>
      <c r="AV406" s="12" t="s">
        <v>89</v>
      </c>
      <c r="AW406" s="12" t="s">
        <v>36</v>
      </c>
      <c r="AX406" s="12" t="s">
        <v>81</v>
      </c>
      <c r="AY406" s="148" t="s">
        <v>139</v>
      </c>
    </row>
    <row r="407" spans="2:65" s="13" customFormat="1" ht="11.25">
      <c r="B407" s="153"/>
      <c r="D407" s="147" t="s">
        <v>148</v>
      </c>
      <c r="E407" s="154" t="s">
        <v>1</v>
      </c>
      <c r="F407" s="155" t="s">
        <v>345</v>
      </c>
      <c r="H407" s="156">
        <v>8.5679999999999996</v>
      </c>
      <c r="I407" s="157"/>
      <c r="L407" s="153"/>
      <c r="M407" s="158"/>
      <c r="T407" s="159"/>
      <c r="AT407" s="154" t="s">
        <v>148</v>
      </c>
      <c r="AU407" s="154" t="s">
        <v>91</v>
      </c>
      <c r="AV407" s="13" t="s">
        <v>91</v>
      </c>
      <c r="AW407" s="13" t="s">
        <v>36</v>
      </c>
      <c r="AX407" s="13" t="s">
        <v>81</v>
      </c>
      <c r="AY407" s="154" t="s">
        <v>139</v>
      </c>
    </row>
    <row r="408" spans="2:65" s="13" customFormat="1" ht="11.25">
      <c r="B408" s="153"/>
      <c r="D408" s="147" t="s">
        <v>148</v>
      </c>
      <c r="E408" s="154" t="s">
        <v>1</v>
      </c>
      <c r="F408" s="155" t="s">
        <v>346</v>
      </c>
      <c r="H408" s="156">
        <v>7.45</v>
      </c>
      <c r="I408" s="157"/>
      <c r="L408" s="153"/>
      <c r="M408" s="158"/>
      <c r="T408" s="159"/>
      <c r="AT408" s="154" t="s">
        <v>148</v>
      </c>
      <c r="AU408" s="154" t="s">
        <v>91</v>
      </c>
      <c r="AV408" s="13" t="s">
        <v>91</v>
      </c>
      <c r="AW408" s="13" t="s">
        <v>36</v>
      </c>
      <c r="AX408" s="13" t="s">
        <v>81</v>
      </c>
      <c r="AY408" s="154" t="s">
        <v>139</v>
      </c>
    </row>
    <row r="409" spans="2:65" s="14" customFormat="1" ht="11.25">
      <c r="B409" s="160"/>
      <c r="D409" s="147" t="s">
        <v>148</v>
      </c>
      <c r="E409" s="161" t="s">
        <v>1</v>
      </c>
      <c r="F409" s="162" t="s">
        <v>151</v>
      </c>
      <c r="H409" s="163">
        <v>16.018000000000001</v>
      </c>
      <c r="I409" s="164"/>
      <c r="L409" s="160"/>
      <c r="M409" s="165"/>
      <c r="T409" s="166"/>
      <c r="AT409" s="161" t="s">
        <v>148</v>
      </c>
      <c r="AU409" s="161" t="s">
        <v>91</v>
      </c>
      <c r="AV409" s="14" t="s">
        <v>146</v>
      </c>
      <c r="AW409" s="14" t="s">
        <v>36</v>
      </c>
      <c r="AX409" s="14" t="s">
        <v>89</v>
      </c>
      <c r="AY409" s="161" t="s">
        <v>139</v>
      </c>
    </row>
    <row r="410" spans="2:65" s="1" customFormat="1" ht="33" customHeight="1">
      <c r="B410" s="33"/>
      <c r="C410" s="133" t="s">
        <v>444</v>
      </c>
      <c r="D410" s="133" t="s">
        <v>141</v>
      </c>
      <c r="E410" s="134" t="s">
        <v>445</v>
      </c>
      <c r="F410" s="135" t="s">
        <v>446</v>
      </c>
      <c r="G410" s="136" t="s">
        <v>160</v>
      </c>
      <c r="H410" s="137">
        <v>1.1499999999999999</v>
      </c>
      <c r="I410" s="138"/>
      <c r="J410" s="139">
        <f>ROUND(I410*H410,2)</f>
        <v>0</v>
      </c>
      <c r="K410" s="135" t="s">
        <v>145</v>
      </c>
      <c r="L410" s="33"/>
      <c r="M410" s="140" t="s">
        <v>1</v>
      </c>
      <c r="N410" s="141" t="s">
        <v>46</v>
      </c>
      <c r="P410" s="142">
        <f>O410*H410</f>
        <v>0</v>
      </c>
      <c r="Q410" s="142">
        <v>0.18292</v>
      </c>
      <c r="R410" s="142">
        <f>Q410*H410</f>
        <v>0.21035799999999999</v>
      </c>
      <c r="S410" s="142">
        <v>0</v>
      </c>
      <c r="T410" s="143">
        <f>S410*H410</f>
        <v>0</v>
      </c>
      <c r="AR410" s="144" t="s">
        <v>146</v>
      </c>
      <c r="AT410" s="144" t="s">
        <v>141</v>
      </c>
      <c r="AU410" s="144" t="s">
        <v>91</v>
      </c>
      <c r="AY410" s="18" t="s">
        <v>139</v>
      </c>
      <c r="BE410" s="145">
        <f>IF(N410="základní",J410,0)</f>
        <v>0</v>
      </c>
      <c r="BF410" s="145">
        <f>IF(N410="snížená",J410,0)</f>
        <v>0</v>
      </c>
      <c r="BG410" s="145">
        <f>IF(N410="zákl. přenesená",J410,0)</f>
        <v>0</v>
      </c>
      <c r="BH410" s="145">
        <f>IF(N410="sníž. přenesená",J410,0)</f>
        <v>0</v>
      </c>
      <c r="BI410" s="145">
        <f>IF(N410="nulová",J410,0)</f>
        <v>0</v>
      </c>
      <c r="BJ410" s="18" t="s">
        <v>89</v>
      </c>
      <c r="BK410" s="145">
        <f>ROUND(I410*H410,2)</f>
        <v>0</v>
      </c>
      <c r="BL410" s="18" t="s">
        <v>146</v>
      </c>
      <c r="BM410" s="144" t="s">
        <v>447</v>
      </c>
    </row>
    <row r="411" spans="2:65" s="12" customFormat="1" ht="11.25">
      <c r="B411" s="146"/>
      <c r="D411" s="147" t="s">
        <v>148</v>
      </c>
      <c r="E411" s="148" t="s">
        <v>1</v>
      </c>
      <c r="F411" s="149" t="s">
        <v>248</v>
      </c>
      <c r="H411" s="148" t="s">
        <v>1</v>
      </c>
      <c r="I411" s="150"/>
      <c r="L411" s="146"/>
      <c r="M411" s="151"/>
      <c r="T411" s="152"/>
      <c r="AT411" s="148" t="s">
        <v>148</v>
      </c>
      <c r="AU411" s="148" t="s">
        <v>91</v>
      </c>
      <c r="AV411" s="12" t="s">
        <v>89</v>
      </c>
      <c r="AW411" s="12" t="s">
        <v>36</v>
      </c>
      <c r="AX411" s="12" t="s">
        <v>81</v>
      </c>
      <c r="AY411" s="148" t="s">
        <v>139</v>
      </c>
    </row>
    <row r="412" spans="2:65" s="13" customFormat="1" ht="11.25">
      <c r="B412" s="153"/>
      <c r="D412" s="147" t="s">
        <v>148</v>
      </c>
      <c r="E412" s="154" t="s">
        <v>1</v>
      </c>
      <c r="F412" s="155" t="s">
        <v>362</v>
      </c>
      <c r="H412" s="156">
        <v>1.1499999999999999</v>
      </c>
      <c r="I412" s="157"/>
      <c r="L412" s="153"/>
      <c r="M412" s="158"/>
      <c r="T412" s="159"/>
      <c r="AT412" s="154" t="s">
        <v>148</v>
      </c>
      <c r="AU412" s="154" t="s">
        <v>91</v>
      </c>
      <c r="AV412" s="13" t="s">
        <v>91</v>
      </c>
      <c r="AW412" s="13" t="s">
        <v>36</v>
      </c>
      <c r="AX412" s="13" t="s">
        <v>81</v>
      </c>
      <c r="AY412" s="154" t="s">
        <v>139</v>
      </c>
    </row>
    <row r="413" spans="2:65" s="14" customFormat="1" ht="11.25">
      <c r="B413" s="160"/>
      <c r="D413" s="147" t="s">
        <v>148</v>
      </c>
      <c r="E413" s="161" t="s">
        <v>1</v>
      </c>
      <c r="F413" s="162" t="s">
        <v>151</v>
      </c>
      <c r="H413" s="163">
        <v>1.1499999999999999</v>
      </c>
      <c r="I413" s="164"/>
      <c r="L413" s="160"/>
      <c r="M413" s="165"/>
      <c r="T413" s="166"/>
      <c r="AT413" s="161" t="s">
        <v>148</v>
      </c>
      <c r="AU413" s="161" t="s">
        <v>91</v>
      </c>
      <c r="AV413" s="14" t="s">
        <v>146</v>
      </c>
      <c r="AW413" s="14" t="s">
        <v>36</v>
      </c>
      <c r="AX413" s="14" t="s">
        <v>89</v>
      </c>
      <c r="AY413" s="161" t="s">
        <v>139</v>
      </c>
    </row>
    <row r="414" spans="2:65" s="11" customFormat="1" ht="22.9" customHeight="1">
      <c r="B414" s="121"/>
      <c r="D414" s="122" t="s">
        <v>80</v>
      </c>
      <c r="E414" s="131" t="s">
        <v>200</v>
      </c>
      <c r="F414" s="131" t="s">
        <v>448</v>
      </c>
      <c r="I414" s="124"/>
      <c r="J414" s="132">
        <f>BK414</f>
        <v>0</v>
      </c>
      <c r="L414" s="121"/>
      <c r="M414" s="126"/>
      <c r="P414" s="127">
        <f>SUM(P415:P937)</f>
        <v>0</v>
      </c>
      <c r="R414" s="127">
        <f>SUM(R415:R937)</f>
        <v>18.257539769999998</v>
      </c>
      <c r="T414" s="128">
        <f>SUM(T415:T937)</f>
        <v>0</v>
      </c>
      <c r="AR414" s="122" t="s">
        <v>89</v>
      </c>
      <c r="AT414" s="129" t="s">
        <v>80</v>
      </c>
      <c r="AU414" s="129" t="s">
        <v>89</v>
      </c>
      <c r="AY414" s="122" t="s">
        <v>139</v>
      </c>
      <c r="BK414" s="130">
        <f>SUM(BK415:BK937)</f>
        <v>0</v>
      </c>
    </row>
    <row r="415" spans="2:65" s="1" customFormat="1" ht="24.2" customHeight="1">
      <c r="B415" s="33"/>
      <c r="C415" s="133" t="s">
        <v>449</v>
      </c>
      <c r="D415" s="133" t="s">
        <v>141</v>
      </c>
      <c r="E415" s="134" t="s">
        <v>450</v>
      </c>
      <c r="F415" s="135" t="s">
        <v>451</v>
      </c>
      <c r="G415" s="136" t="s">
        <v>160</v>
      </c>
      <c r="H415" s="137">
        <v>12.97</v>
      </c>
      <c r="I415" s="138"/>
      <c r="J415" s="139">
        <f>ROUND(I415*H415,2)</f>
        <v>0</v>
      </c>
      <c r="K415" s="135" t="s">
        <v>145</v>
      </c>
      <c r="L415" s="33"/>
      <c r="M415" s="140" t="s">
        <v>1</v>
      </c>
      <c r="N415" s="141" t="s">
        <v>46</v>
      </c>
      <c r="P415" s="142">
        <f>O415*H415</f>
        <v>0</v>
      </c>
      <c r="Q415" s="142">
        <v>0</v>
      </c>
      <c r="R415" s="142">
        <f>Q415*H415</f>
        <v>0</v>
      </c>
      <c r="S415" s="142">
        <v>0</v>
      </c>
      <c r="T415" s="143">
        <f>S415*H415</f>
        <v>0</v>
      </c>
      <c r="AR415" s="144" t="s">
        <v>146</v>
      </c>
      <c r="AT415" s="144" t="s">
        <v>141</v>
      </c>
      <c r="AU415" s="144" t="s">
        <v>91</v>
      </c>
      <c r="AY415" s="18" t="s">
        <v>139</v>
      </c>
      <c r="BE415" s="145">
        <f>IF(N415="základní",J415,0)</f>
        <v>0</v>
      </c>
      <c r="BF415" s="145">
        <f>IF(N415="snížená",J415,0)</f>
        <v>0</v>
      </c>
      <c r="BG415" s="145">
        <f>IF(N415="zákl. přenesená",J415,0)</f>
        <v>0</v>
      </c>
      <c r="BH415" s="145">
        <f>IF(N415="sníž. přenesená",J415,0)</f>
        <v>0</v>
      </c>
      <c r="BI415" s="145">
        <f>IF(N415="nulová",J415,0)</f>
        <v>0</v>
      </c>
      <c r="BJ415" s="18" t="s">
        <v>89</v>
      </c>
      <c r="BK415" s="145">
        <f>ROUND(I415*H415,2)</f>
        <v>0</v>
      </c>
      <c r="BL415" s="18" t="s">
        <v>146</v>
      </c>
      <c r="BM415" s="144" t="s">
        <v>452</v>
      </c>
    </row>
    <row r="416" spans="2:65" s="12" customFormat="1" ht="11.25">
      <c r="B416" s="146"/>
      <c r="D416" s="147" t="s">
        <v>148</v>
      </c>
      <c r="E416" s="148" t="s">
        <v>1</v>
      </c>
      <c r="F416" s="149" t="s">
        <v>453</v>
      </c>
      <c r="H416" s="148" t="s">
        <v>1</v>
      </c>
      <c r="I416" s="150"/>
      <c r="L416" s="146"/>
      <c r="M416" s="151"/>
      <c r="T416" s="152"/>
      <c r="AT416" s="148" t="s">
        <v>148</v>
      </c>
      <c r="AU416" s="148" t="s">
        <v>91</v>
      </c>
      <c r="AV416" s="12" t="s">
        <v>89</v>
      </c>
      <c r="AW416" s="12" t="s">
        <v>36</v>
      </c>
      <c r="AX416" s="12" t="s">
        <v>81</v>
      </c>
      <c r="AY416" s="148" t="s">
        <v>139</v>
      </c>
    </row>
    <row r="417" spans="2:65" s="13" customFormat="1" ht="11.25">
      <c r="B417" s="153"/>
      <c r="D417" s="147" t="s">
        <v>148</v>
      </c>
      <c r="E417" s="154" t="s">
        <v>1</v>
      </c>
      <c r="F417" s="155" t="s">
        <v>454</v>
      </c>
      <c r="H417" s="156">
        <v>3.19</v>
      </c>
      <c r="I417" s="157"/>
      <c r="L417" s="153"/>
      <c r="M417" s="158"/>
      <c r="T417" s="159"/>
      <c r="AT417" s="154" t="s">
        <v>148</v>
      </c>
      <c r="AU417" s="154" t="s">
        <v>91</v>
      </c>
      <c r="AV417" s="13" t="s">
        <v>91</v>
      </c>
      <c r="AW417" s="13" t="s">
        <v>36</v>
      </c>
      <c r="AX417" s="13" t="s">
        <v>81</v>
      </c>
      <c r="AY417" s="154" t="s">
        <v>139</v>
      </c>
    </row>
    <row r="418" spans="2:65" s="13" customFormat="1" ht="22.5">
      <c r="B418" s="153"/>
      <c r="D418" s="147" t="s">
        <v>148</v>
      </c>
      <c r="E418" s="154" t="s">
        <v>1</v>
      </c>
      <c r="F418" s="155" t="s">
        <v>455</v>
      </c>
      <c r="H418" s="156">
        <v>9.7799999999999994</v>
      </c>
      <c r="I418" s="157"/>
      <c r="L418" s="153"/>
      <c r="M418" s="158"/>
      <c r="T418" s="159"/>
      <c r="AT418" s="154" t="s">
        <v>148</v>
      </c>
      <c r="AU418" s="154" t="s">
        <v>91</v>
      </c>
      <c r="AV418" s="13" t="s">
        <v>91</v>
      </c>
      <c r="AW418" s="13" t="s">
        <v>36</v>
      </c>
      <c r="AX418" s="13" t="s">
        <v>81</v>
      </c>
      <c r="AY418" s="154" t="s">
        <v>139</v>
      </c>
    </row>
    <row r="419" spans="2:65" s="14" customFormat="1" ht="11.25">
      <c r="B419" s="160"/>
      <c r="D419" s="147" t="s">
        <v>148</v>
      </c>
      <c r="E419" s="161" t="s">
        <v>1</v>
      </c>
      <c r="F419" s="162" t="s">
        <v>151</v>
      </c>
      <c r="H419" s="163">
        <v>12.97</v>
      </c>
      <c r="I419" s="164"/>
      <c r="L419" s="160"/>
      <c r="M419" s="165"/>
      <c r="T419" s="166"/>
      <c r="AT419" s="161" t="s">
        <v>148</v>
      </c>
      <c r="AU419" s="161" t="s">
        <v>91</v>
      </c>
      <c r="AV419" s="14" t="s">
        <v>146</v>
      </c>
      <c r="AW419" s="14" t="s">
        <v>36</v>
      </c>
      <c r="AX419" s="14" t="s">
        <v>89</v>
      </c>
      <c r="AY419" s="161" t="s">
        <v>139</v>
      </c>
    </row>
    <row r="420" spans="2:65" s="1" customFormat="1" ht="44.25" customHeight="1">
      <c r="B420" s="33"/>
      <c r="C420" s="252" t="s">
        <v>456</v>
      </c>
      <c r="D420" s="252" t="s">
        <v>317</v>
      </c>
      <c r="E420" s="253" t="s">
        <v>457</v>
      </c>
      <c r="F420" s="254" t="s">
        <v>458</v>
      </c>
      <c r="G420" s="255" t="s">
        <v>160</v>
      </c>
      <c r="H420" s="256">
        <v>13.231</v>
      </c>
      <c r="I420" s="182"/>
      <c r="J420" s="257">
        <f>ROUND(I420*H420,2)</f>
        <v>0</v>
      </c>
      <c r="K420" s="179" t="s">
        <v>145</v>
      </c>
      <c r="L420" s="184"/>
      <c r="M420" s="185" t="s">
        <v>1</v>
      </c>
      <c r="N420" s="186" t="s">
        <v>46</v>
      </c>
      <c r="P420" s="142">
        <f>O420*H420</f>
        <v>0</v>
      </c>
      <c r="Q420" s="142">
        <v>1.4500000000000001E-2</v>
      </c>
      <c r="R420" s="142">
        <f>Q420*H420</f>
        <v>0.19184950000000001</v>
      </c>
      <c r="S420" s="142">
        <v>0</v>
      </c>
      <c r="T420" s="143">
        <f>S420*H420</f>
        <v>0</v>
      </c>
      <c r="AR420" s="144" t="s">
        <v>200</v>
      </c>
      <c r="AT420" s="144" t="s">
        <v>317</v>
      </c>
      <c r="AU420" s="144" t="s">
        <v>91</v>
      </c>
      <c r="AY420" s="18" t="s">
        <v>139</v>
      </c>
      <c r="BE420" s="145">
        <f>IF(N420="základní",J420,0)</f>
        <v>0</v>
      </c>
      <c r="BF420" s="145">
        <f>IF(N420="snížená",J420,0)</f>
        <v>0</v>
      </c>
      <c r="BG420" s="145">
        <f>IF(N420="zákl. přenesená",J420,0)</f>
        <v>0</v>
      </c>
      <c r="BH420" s="145">
        <f>IF(N420="sníž. přenesená",J420,0)</f>
        <v>0</v>
      </c>
      <c r="BI420" s="145">
        <f>IF(N420="nulová",J420,0)</f>
        <v>0</v>
      </c>
      <c r="BJ420" s="18" t="s">
        <v>89</v>
      </c>
      <c r="BK420" s="145">
        <f>ROUND(I420*H420,2)</f>
        <v>0</v>
      </c>
      <c r="BL420" s="18" t="s">
        <v>146</v>
      </c>
      <c r="BM420" s="144" t="s">
        <v>459</v>
      </c>
    </row>
    <row r="421" spans="2:65" s="1" customFormat="1" ht="19.5">
      <c r="B421" s="33"/>
      <c r="D421" s="147" t="s">
        <v>306</v>
      </c>
      <c r="F421" s="174" t="s">
        <v>460</v>
      </c>
      <c r="I421" s="175"/>
      <c r="L421" s="33"/>
      <c r="M421" s="176"/>
      <c r="T421" s="57"/>
      <c r="AT421" s="18" t="s">
        <v>306</v>
      </c>
      <c r="AU421" s="18" t="s">
        <v>91</v>
      </c>
    </row>
    <row r="422" spans="2:65" s="12" customFormat="1" ht="11.25">
      <c r="B422" s="146"/>
      <c r="D422" s="147" t="s">
        <v>148</v>
      </c>
      <c r="E422" s="148" t="s">
        <v>1</v>
      </c>
      <c r="F422" s="149" t="s">
        <v>453</v>
      </c>
      <c r="H422" s="148" t="s">
        <v>1</v>
      </c>
      <c r="I422" s="150"/>
      <c r="L422" s="146"/>
      <c r="M422" s="151"/>
      <c r="T422" s="152"/>
      <c r="AT422" s="148" t="s">
        <v>148</v>
      </c>
      <c r="AU422" s="148" t="s">
        <v>91</v>
      </c>
      <c r="AV422" s="12" t="s">
        <v>89</v>
      </c>
      <c r="AW422" s="12" t="s">
        <v>36</v>
      </c>
      <c r="AX422" s="12" t="s">
        <v>81</v>
      </c>
      <c r="AY422" s="148" t="s">
        <v>139</v>
      </c>
    </row>
    <row r="423" spans="2:65" s="13" customFormat="1" ht="22.5">
      <c r="B423" s="153"/>
      <c r="D423" s="147" t="s">
        <v>148</v>
      </c>
      <c r="E423" s="154" t="s">
        <v>1</v>
      </c>
      <c r="F423" s="155" t="s">
        <v>461</v>
      </c>
      <c r="H423" s="156">
        <v>3.222</v>
      </c>
      <c r="I423" s="157"/>
      <c r="L423" s="153"/>
      <c r="M423" s="158"/>
      <c r="T423" s="159"/>
      <c r="AT423" s="154" t="s">
        <v>148</v>
      </c>
      <c r="AU423" s="154" t="s">
        <v>91</v>
      </c>
      <c r="AV423" s="13" t="s">
        <v>91</v>
      </c>
      <c r="AW423" s="13" t="s">
        <v>36</v>
      </c>
      <c r="AX423" s="13" t="s">
        <v>81</v>
      </c>
      <c r="AY423" s="154" t="s">
        <v>139</v>
      </c>
    </row>
    <row r="424" spans="2:65" s="13" customFormat="1" ht="22.5">
      <c r="B424" s="153"/>
      <c r="D424" s="147" t="s">
        <v>148</v>
      </c>
      <c r="E424" s="154" t="s">
        <v>1</v>
      </c>
      <c r="F424" s="155" t="s">
        <v>462</v>
      </c>
      <c r="H424" s="156">
        <v>9.8780000000000001</v>
      </c>
      <c r="I424" s="157"/>
      <c r="L424" s="153"/>
      <c r="M424" s="158"/>
      <c r="T424" s="159"/>
      <c r="AT424" s="154" t="s">
        <v>148</v>
      </c>
      <c r="AU424" s="154" t="s">
        <v>91</v>
      </c>
      <c r="AV424" s="13" t="s">
        <v>91</v>
      </c>
      <c r="AW424" s="13" t="s">
        <v>36</v>
      </c>
      <c r="AX424" s="13" t="s">
        <v>81</v>
      </c>
      <c r="AY424" s="154" t="s">
        <v>139</v>
      </c>
    </row>
    <row r="425" spans="2:65" s="14" customFormat="1" ht="11.25">
      <c r="B425" s="160"/>
      <c r="D425" s="147" t="s">
        <v>148</v>
      </c>
      <c r="E425" s="161" t="s">
        <v>1</v>
      </c>
      <c r="F425" s="162" t="s">
        <v>151</v>
      </c>
      <c r="H425" s="163">
        <v>13.1</v>
      </c>
      <c r="I425" s="164"/>
      <c r="L425" s="160"/>
      <c r="M425" s="165"/>
      <c r="T425" s="166"/>
      <c r="AT425" s="161" t="s">
        <v>148</v>
      </c>
      <c r="AU425" s="161" t="s">
        <v>91</v>
      </c>
      <c r="AV425" s="14" t="s">
        <v>146</v>
      </c>
      <c r="AW425" s="14" t="s">
        <v>36</v>
      </c>
      <c r="AX425" s="14" t="s">
        <v>89</v>
      </c>
      <c r="AY425" s="161" t="s">
        <v>139</v>
      </c>
    </row>
    <row r="426" spans="2:65" s="13" customFormat="1" ht="11.25">
      <c r="B426" s="153"/>
      <c r="D426" s="147" t="s">
        <v>148</v>
      </c>
      <c r="F426" s="155" t="s">
        <v>463</v>
      </c>
      <c r="H426" s="156">
        <v>13.231</v>
      </c>
      <c r="I426" s="157"/>
      <c r="L426" s="153"/>
      <c r="M426" s="158"/>
      <c r="T426" s="159"/>
      <c r="AT426" s="154" t="s">
        <v>148</v>
      </c>
      <c r="AU426" s="154" t="s">
        <v>91</v>
      </c>
      <c r="AV426" s="13" t="s">
        <v>91</v>
      </c>
      <c r="AW426" s="13" t="s">
        <v>4</v>
      </c>
      <c r="AX426" s="13" t="s">
        <v>89</v>
      </c>
      <c r="AY426" s="154" t="s">
        <v>139</v>
      </c>
    </row>
    <row r="427" spans="2:65" s="1" customFormat="1" ht="24.2" customHeight="1">
      <c r="B427" s="33"/>
      <c r="C427" s="133" t="s">
        <v>464</v>
      </c>
      <c r="D427" s="133" t="s">
        <v>141</v>
      </c>
      <c r="E427" s="134" t="s">
        <v>465</v>
      </c>
      <c r="F427" s="135" t="s">
        <v>466</v>
      </c>
      <c r="G427" s="136" t="s">
        <v>160</v>
      </c>
      <c r="H427" s="137">
        <v>10.94</v>
      </c>
      <c r="I427" s="138"/>
      <c r="J427" s="139">
        <f>ROUND(I427*H427,2)</f>
        <v>0</v>
      </c>
      <c r="K427" s="135" t="s">
        <v>145</v>
      </c>
      <c r="L427" s="33"/>
      <c r="M427" s="140" t="s">
        <v>1</v>
      </c>
      <c r="N427" s="141" t="s">
        <v>46</v>
      </c>
      <c r="P427" s="142">
        <f>O427*H427</f>
        <v>0</v>
      </c>
      <c r="Q427" s="142">
        <v>0</v>
      </c>
      <c r="R427" s="142">
        <f>Q427*H427</f>
        <v>0</v>
      </c>
      <c r="S427" s="142">
        <v>0</v>
      </c>
      <c r="T427" s="143">
        <f>S427*H427</f>
        <v>0</v>
      </c>
      <c r="AR427" s="144" t="s">
        <v>146</v>
      </c>
      <c r="AT427" s="144" t="s">
        <v>141</v>
      </c>
      <c r="AU427" s="144" t="s">
        <v>91</v>
      </c>
      <c r="AY427" s="18" t="s">
        <v>139</v>
      </c>
      <c r="BE427" s="145">
        <f>IF(N427="základní",J427,0)</f>
        <v>0</v>
      </c>
      <c r="BF427" s="145">
        <f>IF(N427="snížená",J427,0)</f>
        <v>0</v>
      </c>
      <c r="BG427" s="145">
        <f>IF(N427="zákl. přenesená",J427,0)</f>
        <v>0</v>
      </c>
      <c r="BH427" s="145">
        <f>IF(N427="sníž. přenesená",J427,0)</f>
        <v>0</v>
      </c>
      <c r="BI427" s="145">
        <f>IF(N427="nulová",J427,0)</f>
        <v>0</v>
      </c>
      <c r="BJ427" s="18" t="s">
        <v>89</v>
      </c>
      <c r="BK427" s="145">
        <f>ROUND(I427*H427,2)</f>
        <v>0</v>
      </c>
      <c r="BL427" s="18" t="s">
        <v>146</v>
      </c>
      <c r="BM427" s="144" t="s">
        <v>467</v>
      </c>
    </row>
    <row r="428" spans="2:65" s="12" customFormat="1" ht="11.25">
      <c r="B428" s="146"/>
      <c r="D428" s="147" t="s">
        <v>148</v>
      </c>
      <c r="E428" s="148" t="s">
        <v>1</v>
      </c>
      <c r="F428" s="149" t="s">
        <v>453</v>
      </c>
      <c r="H428" s="148" t="s">
        <v>1</v>
      </c>
      <c r="I428" s="150"/>
      <c r="L428" s="146"/>
      <c r="M428" s="151"/>
      <c r="T428" s="152"/>
      <c r="AT428" s="148" t="s">
        <v>148</v>
      </c>
      <c r="AU428" s="148" t="s">
        <v>91</v>
      </c>
      <c r="AV428" s="12" t="s">
        <v>89</v>
      </c>
      <c r="AW428" s="12" t="s">
        <v>36</v>
      </c>
      <c r="AX428" s="12" t="s">
        <v>81</v>
      </c>
      <c r="AY428" s="148" t="s">
        <v>139</v>
      </c>
    </row>
    <row r="429" spans="2:65" s="13" customFormat="1" ht="22.5">
      <c r="B429" s="153"/>
      <c r="D429" s="147" t="s">
        <v>148</v>
      </c>
      <c r="E429" s="154" t="s">
        <v>1</v>
      </c>
      <c r="F429" s="155" t="s">
        <v>468</v>
      </c>
      <c r="H429" s="156">
        <v>10.94</v>
      </c>
      <c r="I429" s="157"/>
      <c r="L429" s="153"/>
      <c r="M429" s="158"/>
      <c r="T429" s="159"/>
      <c r="AT429" s="154" t="s">
        <v>148</v>
      </c>
      <c r="AU429" s="154" t="s">
        <v>91</v>
      </c>
      <c r="AV429" s="13" t="s">
        <v>91</v>
      </c>
      <c r="AW429" s="13" t="s">
        <v>36</v>
      </c>
      <c r="AX429" s="13" t="s">
        <v>81</v>
      </c>
      <c r="AY429" s="154" t="s">
        <v>139</v>
      </c>
    </row>
    <row r="430" spans="2:65" s="14" customFormat="1" ht="11.25">
      <c r="B430" s="160"/>
      <c r="D430" s="147" t="s">
        <v>148</v>
      </c>
      <c r="E430" s="161" t="s">
        <v>1</v>
      </c>
      <c r="F430" s="162" t="s">
        <v>151</v>
      </c>
      <c r="H430" s="163">
        <v>10.94</v>
      </c>
      <c r="I430" s="164"/>
      <c r="L430" s="160"/>
      <c r="M430" s="165"/>
      <c r="T430" s="166"/>
      <c r="AT430" s="161" t="s">
        <v>148</v>
      </c>
      <c r="AU430" s="161" t="s">
        <v>91</v>
      </c>
      <c r="AV430" s="14" t="s">
        <v>146</v>
      </c>
      <c r="AW430" s="14" t="s">
        <v>36</v>
      </c>
      <c r="AX430" s="14" t="s">
        <v>89</v>
      </c>
      <c r="AY430" s="161" t="s">
        <v>139</v>
      </c>
    </row>
    <row r="431" spans="2:65" s="1" customFormat="1" ht="44.25" customHeight="1">
      <c r="B431" s="33"/>
      <c r="C431" s="252" t="s">
        <v>469</v>
      </c>
      <c r="D431" s="252" t="s">
        <v>317</v>
      </c>
      <c r="E431" s="253" t="s">
        <v>470</v>
      </c>
      <c r="F431" s="254" t="s">
        <v>471</v>
      </c>
      <c r="G431" s="255" t="s">
        <v>160</v>
      </c>
      <c r="H431" s="256">
        <v>11.048999999999999</v>
      </c>
      <c r="I431" s="182"/>
      <c r="J431" s="257">
        <f>ROUND(I431*H431,2)</f>
        <v>0</v>
      </c>
      <c r="K431" s="179" t="s">
        <v>145</v>
      </c>
      <c r="L431" s="184"/>
      <c r="M431" s="185" t="s">
        <v>1</v>
      </c>
      <c r="N431" s="186" t="s">
        <v>46</v>
      </c>
      <c r="P431" s="142">
        <f>O431*H431</f>
        <v>0</v>
      </c>
      <c r="Q431" s="142">
        <v>1.4930000000000001E-2</v>
      </c>
      <c r="R431" s="142">
        <f>Q431*H431</f>
        <v>0.16496157</v>
      </c>
      <c r="S431" s="142">
        <v>0</v>
      </c>
      <c r="T431" s="143">
        <f>S431*H431</f>
        <v>0</v>
      </c>
      <c r="AR431" s="144" t="s">
        <v>200</v>
      </c>
      <c r="AT431" s="144" t="s">
        <v>317</v>
      </c>
      <c r="AU431" s="144" t="s">
        <v>91</v>
      </c>
      <c r="AY431" s="18" t="s">
        <v>139</v>
      </c>
      <c r="BE431" s="145">
        <f>IF(N431="základní",J431,0)</f>
        <v>0</v>
      </c>
      <c r="BF431" s="145">
        <f>IF(N431="snížená",J431,0)</f>
        <v>0</v>
      </c>
      <c r="BG431" s="145">
        <f>IF(N431="zákl. přenesená",J431,0)</f>
        <v>0</v>
      </c>
      <c r="BH431" s="145">
        <f>IF(N431="sníž. přenesená",J431,0)</f>
        <v>0</v>
      </c>
      <c r="BI431" s="145">
        <f>IF(N431="nulová",J431,0)</f>
        <v>0</v>
      </c>
      <c r="BJ431" s="18" t="s">
        <v>89</v>
      </c>
      <c r="BK431" s="145">
        <f>ROUND(I431*H431,2)</f>
        <v>0</v>
      </c>
      <c r="BL431" s="18" t="s">
        <v>146</v>
      </c>
      <c r="BM431" s="144" t="s">
        <v>472</v>
      </c>
    </row>
    <row r="432" spans="2:65" s="1" customFormat="1" ht="19.5">
      <c r="B432" s="33"/>
      <c r="D432" s="147" t="s">
        <v>306</v>
      </c>
      <c r="F432" s="174" t="s">
        <v>460</v>
      </c>
      <c r="I432" s="175"/>
      <c r="L432" s="33"/>
      <c r="M432" s="176"/>
      <c r="T432" s="57"/>
      <c r="AT432" s="18" t="s">
        <v>306</v>
      </c>
      <c r="AU432" s="18" t="s">
        <v>91</v>
      </c>
    </row>
    <row r="433" spans="2:65" s="12" customFormat="1" ht="11.25">
      <c r="B433" s="146"/>
      <c r="D433" s="147" t="s">
        <v>148</v>
      </c>
      <c r="E433" s="148" t="s">
        <v>1</v>
      </c>
      <c r="F433" s="149" t="s">
        <v>453</v>
      </c>
      <c r="H433" s="148" t="s">
        <v>1</v>
      </c>
      <c r="I433" s="150"/>
      <c r="L433" s="146"/>
      <c r="M433" s="151"/>
      <c r="T433" s="152"/>
      <c r="AT433" s="148" t="s">
        <v>148</v>
      </c>
      <c r="AU433" s="148" t="s">
        <v>91</v>
      </c>
      <c r="AV433" s="12" t="s">
        <v>89</v>
      </c>
      <c r="AW433" s="12" t="s">
        <v>36</v>
      </c>
      <c r="AX433" s="12" t="s">
        <v>81</v>
      </c>
      <c r="AY433" s="148" t="s">
        <v>139</v>
      </c>
    </row>
    <row r="434" spans="2:65" s="13" customFormat="1" ht="22.5">
      <c r="B434" s="153"/>
      <c r="D434" s="147" t="s">
        <v>148</v>
      </c>
      <c r="E434" s="154" t="s">
        <v>1</v>
      </c>
      <c r="F434" s="155" t="s">
        <v>473</v>
      </c>
      <c r="H434" s="156">
        <v>11.048999999999999</v>
      </c>
      <c r="I434" s="157"/>
      <c r="L434" s="153"/>
      <c r="M434" s="158"/>
      <c r="T434" s="159"/>
      <c r="AT434" s="154" t="s">
        <v>148</v>
      </c>
      <c r="AU434" s="154" t="s">
        <v>91</v>
      </c>
      <c r="AV434" s="13" t="s">
        <v>91</v>
      </c>
      <c r="AW434" s="13" t="s">
        <v>36</v>
      </c>
      <c r="AX434" s="13" t="s">
        <v>81</v>
      </c>
      <c r="AY434" s="154" t="s">
        <v>139</v>
      </c>
    </row>
    <row r="435" spans="2:65" s="14" customFormat="1" ht="11.25">
      <c r="B435" s="160"/>
      <c r="D435" s="147" t="s">
        <v>148</v>
      </c>
      <c r="E435" s="161" t="s">
        <v>1</v>
      </c>
      <c r="F435" s="162" t="s">
        <v>151</v>
      </c>
      <c r="H435" s="163">
        <v>11.048999999999999</v>
      </c>
      <c r="I435" s="164"/>
      <c r="L435" s="160"/>
      <c r="M435" s="165"/>
      <c r="T435" s="166"/>
      <c r="AT435" s="161" t="s">
        <v>148</v>
      </c>
      <c r="AU435" s="161" t="s">
        <v>91</v>
      </c>
      <c r="AV435" s="14" t="s">
        <v>146</v>
      </c>
      <c r="AW435" s="14" t="s">
        <v>36</v>
      </c>
      <c r="AX435" s="14" t="s">
        <v>89</v>
      </c>
      <c r="AY435" s="161" t="s">
        <v>139</v>
      </c>
    </row>
    <row r="436" spans="2:65" s="1" customFormat="1" ht="24.2" customHeight="1">
      <c r="B436" s="33"/>
      <c r="C436" s="133" t="s">
        <v>474</v>
      </c>
      <c r="D436" s="133" t="s">
        <v>141</v>
      </c>
      <c r="E436" s="134" t="s">
        <v>475</v>
      </c>
      <c r="F436" s="135" t="s">
        <v>476</v>
      </c>
      <c r="G436" s="136" t="s">
        <v>160</v>
      </c>
      <c r="H436" s="137">
        <v>10.57</v>
      </c>
      <c r="I436" s="138"/>
      <c r="J436" s="139">
        <f>ROUND(I436*H436,2)</f>
        <v>0</v>
      </c>
      <c r="K436" s="135" t="s">
        <v>145</v>
      </c>
      <c r="L436" s="33"/>
      <c r="M436" s="140" t="s">
        <v>1</v>
      </c>
      <c r="N436" s="141" t="s">
        <v>46</v>
      </c>
      <c r="P436" s="142">
        <f>O436*H436</f>
        <v>0</v>
      </c>
      <c r="Q436" s="142">
        <v>0</v>
      </c>
      <c r="R436" s="142">
        <f>Q436*H436</f>
        <v>0</v>
      </c>
      <c r="S436" s="142">
        <v>0</v>
      </c>
      <c r="T436" s="143">
        <f>S436*H436</f>
        <v>0</v>
      </c>
      <c r="AR436" s="144" t="s">
        <v>146</v>
      </c>
      <c r="AT436" s="144" t="s">
        <v>141</v>
      </c>
      <c r="AU436" s="144" t="s">
        <v>91</v>
      </c>
      <c r="AY436" s="18" t="s">
        <v>139</v>
      </c>
      <c r="BE436" s="145">
        <f>IF(N436="základní",J436,0)</f>
        <v>0</v>
      </c>
      <c r="BF436" s="145">
        <f>IF(N436="snížená",J436,0)</f>
        <v>0</v>
      </c>
      <c r="BG436" s="145">
        <f>IF(N436="zákl. přenesená",J436,0)</f>
        <v>0</v>
      </c>
      <c r="BH436" s="145">
        <f>IF(N436="sníž. přenesená",J436,0)</f>
        <v>0</v>
      </c>
      <c r="BI436" s="145">
        <f>IF(N436="nulová",J436,0)</f>
        <v>0</v>
      </c>
      <c r="BJ436" s="18" t="s">
        <v>89</v>
      </c>
      <c r="BK436" s="145">
        <f>ROUND(I436*H436,2)</f>
        <v>0</v>
      </c>
      <c r="BL436" s="18" t="s">
        <v>146</v>
      </c>
      <c r="BM436" s="144" t="s">
        <v>477</v>
      </c>
    </row>
    <row r="437" spans="2:65" s="12" customFormat="1" ht="11.25">
      <c r="B437" s="146"/>
      <c r="D437" s="147" t="s">
        <v>148</v>
      </c>
      <c r="E437" s="148" t="s">
        <v>1</v>
      </c>
      <c r="F437" s="149" t="s">
        <v>453</v>
      </c>
      <c r="H437" s="148" t="s">
        <v>1</v>
      </c>
      <c r="I437" s="150"/>
      <c r="L437" s="146"/>
      <c r="M437" s="151"/>
      <c r="T437" s="152"/>
      <c r="AT437" s="148" t="s">
        <v>148</v>
      </c>
      <c r="AU437" s="148" t="s">
        <v>91</v>
      </c>
      <c r="AV437" s="12" t="s">
        <v>89</v>
      </c>
      <c r="AW437" s="12" t="s">
        <v>36</v>
      </c>
      <c r="AX437" s="12" t="s">
        <v>81</v>
      </c>
      <c r="AY437" s="148" t="s">
        <v>139</v>
      </c>
    </row>
    <row r="438" spans="2:65" s="13" customFormat="1" ht="22.5">
      <c r="B438" s="153"/>
      <c r="D438" s="147" t="s">
        <v>148</v>
      </c>
      <c r="E438" s="154" t="s">
        <v>1</v>
      </c>
      <c r="F438" s="155" t="s">
        <v>478</v>
      </c>
      <c r="H438" s="156">
        <v>10.57</v>
      </c>
      <c r="I438" s="157"/>
      <c r="L438" s="153"/>
      <c r="M438" s="158"/>
      <c r="T438" s="159"/>
      <c r="AT438" s="154" t="s">
        <v>148</v>
      </c>
      <c r="AU438" s="154" t="s">
        <v>91</v>
      </c>
      <c r="AV438" s="13" t="s">
        <v>91</v>
      </c>
      <c r="AW438" s="13" t="s">
        <v>36</v>
      </c>
      <c r="AX438" s="13" t="s">
        <v>81</v>
      </c>
      <c r="AY438" s="154" t="s">
        <v>139</v>
      </c>
    </row>
    <row r="439" spans="2:65" s="14" customFormat="1" ht="11.25">
      <c r="B439" s="160"/>
      <c r="D439" s="147" t="s">
        <v>148</v>
      </c>
      <c r="E439" s="161" t="s">
        <v>1</v>
      </c>
      <c r="F439" s="162" t="s">
        <v>151</v>
      </c>
      <c r="H439" s="163">
        <v>10.57</v>
      </c>
      <c r="I439" s="164"/>
      <c r="L439" s="160"/>
      <c r="M439" s="165"/>
      <c r="T439" s="166"/>
      <c r="AT439" s="161" t="s">
        <v>148</v>
      </c>
      <c r="AU439" s="161" t="s">
        <v>91</v>
      </c>
      <c r="AV439" s="14" t="s">
        <v>146</v>
      </c>
      <c r="AW439" s="14" t="s">
        <v>36</v>
      </c>
      <c r="AX439" s="14" t="s">
        <v>89</v>
      </c>
      <c r="AY439" s="161" t="s">
        <v>139</v>
      </c>
    </row>
    <row r="440" spans="2:65" s="1" customFormat="1" ht="44.25" customHeight="1">
      <c r="B440" s="33"/>
      <c r="C440" s="252" t="s">
        <v>479</v>
      </c>
      <c r="D440" s="252" t="s">
        <v>317</v>
      </c>
      <c r="E440" s="253" t="s">
        <v>480</v>
      </c>
      <c r="F440" s="254" t="s">
        <v>481</v>
      </c>
      <c r="G440" s="255" t="s">
        <v>160</v>
      </c>
      <c r="H440" s="256">
        <v>10.676</v>
      </c>
      <c r="I440" s="182"/>
      <c r="J440" s="257">
        <f>ROUND(I440*H440,2)</f>
        <v>0</v>
      </c>
      <c r="K440" s="179" t="s">
        <v>145</v>
      </c>
      <c r="L440" s="184"/>
      <c r="M440" s="185" t="s">
        <v>1</v>
      </c>
      <c r="N440" s="186" t="s">
        <v>46</v>
      </c>
      <c r="P440" s="142">
        <f>O440*H440</f>
        <v>0</v>
      </c>
      <c r="Q440" s="142">
        <v>2.1999999999999999E-2</v>
      </c>
      <c r="R440" s="142">
        <f>Q440*H440</f>
        <v>0.234872</v>
      </c>
      <c r="S440" s="142">
        <v>0</v>
      </c>
      <c r="T440" s="143">
        <f>S440*H440</f>
        <v>0</v>
      </c>
      <c r="AR440" s="144" t="s">
        <v>200</v>
      </c>
      <c r="AT440" s="144" t="s">
        <v>317</v>
      </c>
      <c r="AU440" s="144" t="s">
        <v>91</v>
      </c>
      <c r="AY440" s="18" t="s">
        <v>139</v>
      </c>
      <c r="BE440" s="145">
        <f>IF(N440="základní",J440,0)</f>
        <v>0</v>
      </c>
      <c r="BF440" s="145">
        <f>IF(N440="snížená",J440,0)</f>
        <v>0</v>
      </c>
      <c r="BG440" s="145">
        <f>IF(N440="zákl. přenesená",J440,0)</f>
        <v>0</v>
      </c>
      <c r="BH440" s="145">
        <f>IF(N440="sníž. přenesená",J440,0)</f>
        <v>0</v>
      </c>
      <c r="BI440" s="145">
        <f>IF(N440="nulová",J440,0)</f>
        <v>0</v>
      </c>
      <c r="BJ440" s="18" t="s">
        <v>89</v>
      </c>
      <c r="BK440" s="145">
        <f>ROUND(I440*H440,2)</f>
        <v>0</v>
      </c>
      <c r="BL440" s="18" t="s">
        <v>146</v>
      </c>
      <c r="BM440" s="144" t="s">
        <v>482</v>
      </c>
    </row>
    <row r="441" spans="2:65" s="1" customFormat="1" ht="19.5">
      <c r="B441" s="33"/>
      <c r="D441" s="147" t="s">
        <v>306</v>
      </c>
      <c r="F441" s="174" t="s">
        <v>460</v>
      </c>
      <c r="I441" s="175"/>
      <c r="L441" s="33"/>
      <c r="M441" s="176"/>
      <c r="T441" s="57"/>
      <c r="AT441" s="18" t="s">
        <v>306</v>
      </c>
      <c r="AU441" s="18" t="s">
        <v>91</v>
      </c>
    </row>
    <row r="442" spans="2:65" s="12" customFormat="1" ht="11.25">
      <c r="B442" s="146"/>
      <c r="D442" s="147" t="s">
        <v>148</v>
      </c>
      <c r="E442" s="148" t="s">
        <v>1</v>
      </c>
      <c r="F442" s="149" t="s">
        <v>453</v>
      </c>
      <c r="H442" s="148" t="s">
        <v>1</v>
      </c>
      <c r="I442" s="150"/>
      <c r="L442" s="146"/>
      <c r="M442" s="151"/>
      <c r="T442" s="152"/>
      <c r="AT442" s="148" t="s">
        <v>148</v>
      </c>
      <c r="AU442" s="148" t="s">
        <v>91</v>
      </c>
      <c r="AV442" s="12" t="s">
        <v>89</v>
      </c>
      <c r="AW442" s="12" t="s">
        <v>36</v>
      </c>
      <c r="AX442" s="12" t="s">
        <v>81</v>
      </c>
      <c r="AY442" s="148" t="s">
        <v>139</v>
      </c>
    </row>
    <row r="443" spans="2:65" s="13" customFormat="1" ht="22.5">
      <c r="B443" s="153"/>
      <c r="D443" s="147" t="s">
        <v>148</v>
      </c>
      <c r="E443" s="154" t="s">
        <v>1</v>
      </c>
      <c r="F443" s="155" t="s">
        <v>483</v>
      </c>
      <c r="H443" s="156">
        <v>10.676</v>
      </c>
      <c r="I443" s="157"/>
      <c r="L443" s="153"/>
      <c r="M443" s="158"/>
      <c r="T443" s="159"/>
      <c r="AT443" s="154" t="s">
        <v>148</v>
      </c>
      <c r="AU443" s="154" t="s">
        <v>91</v>
      </c>
      <c r="AV443" s="13" t="s">
        <v>91</v>
      </c>
      <c r="AW443" s="13" t="s">
        <v>36</v>
      </c>
      <c r="AX443" s="13" t="s">
        <v>81</v>
      </c>
      <c r="AY443" s="154" t="s">
        <v>139</v>
      </c>
    </row>
    <row r="444" spans="2:65" s="14" customFormat="1" ht="11.25">
      <c r="B444" s="160"/>
      <c r="D444" s="147" t="s">
        <v>148</v>
      </c>
      <c r="E444" s="161" t="s">
        <v>1</v>
      </c>
      <c r="F444" s="162" t="s">
        <v>151</v>
      </c>
      <c r="H444" s="163">
        <v>10.676</v>
      </c>
      <c r="I444" s="164"/>
      <c r="L444" s="160"/>
      <c r="M444" s="165"/>
      <c r="T444" s="166"/>
      <c r="AT444" s="161" t="s">
        <v>148</v>
      </c>
      <c r="AU444" s="161" t="s">
        <v>91</v>
      </c>
      <c r="AV444" s="14" t="s">
        <v>146</v>
      </c>
      <c r="AW444" s="14" t="s">
        <v>36</v>
      </c>
      <c r="AX444" s="14" t="s">
        <v>89</v>
      </c>
      <c r="AY444" s="161" t="s">
        <v>139</v>
      </c>
    </row>
    <row r="445" spans="2:65" s="1" customFormat="1" ht="24.2" customHeight="1">
      <c r="B445" s="33"/>
      <c r="C445" s="133" t="s">
        <v>484</v>
      </c>
      <c r="D445" s="133" t="s">
        <v>141</v>
      </c>
      <c r="E445" s="134" t="s">
        <v>485</v>
      </c>
      <c r="F445" s="135" t="s">
        <v>486</v>
      </c>
      <c r="G445" s="136" t="s">
        <v>160</v>
      </c>
      <c r="H445" s="137">
        <v>370.04</v>
      </c>
      <c r="I445" s="138"/>
      <c r="J445" s="139">
        <f>ROUND(I445*H445,2)</f>
        <v>0</v>
      </c>
      <c r="K445" s="135" t="s">
        <v>145</v>
      </c>
      <c r="L445" s="33"/>
      <c r="M445" s="140" t="s">
        <v>1</v>
      </c>
      <c r="N445" s="141" t="s">
        <v>46</v>
      </c>
      <c r="P445" s="142">
        <f>O445*H445</f>
        <v>0</v>
      </c>
      <c r="Q445" s="142">
        <v>0</v>
      </c>
      <c r="R445" s="142">
        <f>Q445*H445</f>
        <v>0</v>
      </c>
      <c r="S445" s="142">
        <v>0</v>
      </c>
      <c r="T445" s="143">
        <f>S445*H445</f>
        <v>0</v>
      </c>
      <c r="AR445" s="144" t="s">
        <v>146</v>
      </c>
      <c r="AT445" s="144" t="s">
        <v>141</v>
      </c>
      <c r="AU445" s="144" t="s">
        <v>91</v>
      </c>
      <c r="AY445" s="18" t="s">
        <v>139</v>
      </c>
      <c r="BE445" s="145">
        <f>IF(N445="základní",J445,0)</f>
        <v>0</v>
      </c>
      <c r="BF445" s="145">
        <f>IF(N445="snížená",J445,0)</f>
        <v>0</v>
      </c>
      <c r="BG445" s="145">
        <f>IF(N445="zákl. přenesená",J445,0)</f>
        <v>0</v>
      </c>
      <c r="BH445" s="145">
        <f>IF(N445="sníž. přenesená",J445,0)</f>
        <v>0</v>
      </c>
      <c r="BI445" s="145">
        <f>IF(N445="nulová",J445,0)</f>
        <v>0</v>
      </c>
      <c r="BJ445" s="18" t="s">
        <v>89</v>
      </c>
      <c r="BK445" s="145">
        <f>ROUND(I445*H445,2)</f>
        <v>0</v>
      </c>
      <c r="BL445" s="18" t="s">
        <v>146</v>
      </c>
      <c r="BM445" s="144" t="s">
        <v>487</v>
      </c>
    </row>
    <row r="446" spans="2:65" s="12" customFormat="1" ht="11.25">
      <c r="B446" s="146"/>
      <c r="D446" s="147" t="s">
        <v>148</v>
      </c>
      <c r="E446" s="148" t="s">
        <v>1</v>
      </c>
      <c r="F446" s="149" t="s">
        <v>453</v>
      </c>
      <c r="H446" s="148" t="s">
        <v>1</v>
      </c>
      <c r="I446" s="150"/>
      <c r="L446" s="146"/>
      <c r="M446" s="151"/>
      <c r="T446" s="152"/>
      <c r="AT446" s="148" t="s">
        <v>148</v>
      </c>
      <c r="AU446" s="148" t="s">
        <v>91</v>
      </c>
      <c r="AV446" s="12" t="s">
        <v>89</v>
      </c>
      <c r="AW446" s="12" t="s">
        <v>36</v>
      </c>
      <c r="AX446" s="12" t="s">
        <v>81</v>
      </c>
      <c r="AY446" s="148" t="s">
        <v>139</v>
      </c>
    </row>
    <row r="447" spans="2:65" s="13" customFormat="1" ht="11.25">
      <c r="B447" s="153"/>
      <c r="D447" s="147" t="s">
        <v>148</v>
      </c>
      <c r="E447" s="154" t="s">
        <v>1</v>
      </c>
      <c r="F447" s="155" t="s">
        <v>488</v>
      </c>
      <c r="H447" s="156">
        <v>370.04</v>
      </c>
      <c r="I447" s="157"/>
      <c r="L447" s="153"/>
      <c r="M447" s="158"/>
      <c r="T447" s="159"/>
      <c r="AT447" s="154" t="s">
        <v>148</v>
      </c>
      <c r="AU447" s="154" t="s">
        <v>91</v>
      </c>
      <c r="AV447" s="13" t="s">
        <v>91</v>
      </c>
      <c r="AW447" s="13" t="s">
        <v>36</v>
      </c>
      <c r="AX447" s="13" t="s">
        <v>81</v>
      </c>
      <c r="AY447" s="154" t="s">
        <v>139</v>
      </c>
    </row>
    <row r="448" spans="2:65" s="14" customFormat="1" ht="11.25">
      <c r="B448" s="160"/>
      <c r="D448" s="147" t="s">
        <v>148</v>
      </c>
      <c r="E448" s="161" t="s">
        <v>1</v>
      </c>
      <c r="F448" s="162" t="s">
        <v>151</v>
      </c>
      <c r="H448" s="163">
        <v>370.04</v>
      </c>
      <c r="I448" s="164"/>
      <c r="L448" s="160"/>
      <c r="M448" s="165"/>
      <c r="T448" s="166"/>
      <c r="AT448" s="161" t="s">
        <v>148</v>
      </c>
      <c r="AU448" s="161" t="s">
        <v>91</v>
      </c>
      <c r="AV448" s="14" t="s">
        <v>146</v>
      </c>
      <c r="AW448" s="14" t="s">
        <v>36</v>
      </c>
      <c r="AX448" s="14" t="s">
        <v>89</v>
      </c>
      <c r="AY448" s="161" t="s">
        <v>139</v>
      </c>
    </row>
    <row r="449" spans="2:65" s="1" customFormat="1" ht="44.25" customHeight="1">
      <c r="B449" s="33"/>
      <c r="C449" s="252" t="s">
        <v>489</v>
      </c>
      <c r="D449" s="252" t="s">
        <v>317</v>
      </c>
      <c r="E449" s="253" t="s">
        <v>490</v>
      </c>
      <c r="F449" s="254" t="s">
        <v>491</v>
      </c>
      <c r="G449" s="255" t="s">
        <v>160</v>
      </c>
      <c r="H449" s="256">
        <v>377.47699999999998</v>
      </c>
      <c r="I449" s="182"/>
      <c r="J449" s="257">
        <f>ROUND(I449*H449,2)</f>
        <v>0</v>
      </c>
      <c r="K449" s="179" t="s">
        <v>145</v>
      </c>
      <c r="L449" s="184"/>
      <c r="M449" s="185" t="s">
        <v>1</v>
      </c>
      <c r="N449" s="186" t="s">
        <v>46</v>
      </c>
      <c r="P449" s="142">
        <f>O449*H449</f>
        <v>0</v>
      </c>
      <c r="Q449" s="142">
        <v>3.0200000000000001E-2</v>
      </c>
      <c r="R449" s="142">
        <f>Q449*H449</f>
        <v>11.3998054</v>
      </c>
      <c r="S449" s="142">
        <v>0</v>
      </c>
      <c r="T449" s="143">
        <f>S449*H449</f>
        <v>0</v>
      </c>
      <c r="AR449" s="144" t="s">
        <v>200</v>
      </c>
      <c r="AT449" s="144" t="s">
        <v>317</v>
      </c>
      <c r="AU449" s="144" t="s">
        <v>91</v>
      </c>
      <c r="AY449" s="18" t="s">
        <v>139</v>
      </c>
      <c r="BE449" s="145">
        <f>IF(N449="základní",J449,0)</f>
        <v>0</v>
      </c>
      <c r="BF449" s="145">
        <f>IF(N449="snížená",J449,0)</f>
        <v>0</v>
      </c>
      <c r="BG449" s="145">
        <f>IF(N449="zákl. přenesená",J449,0)</f>
        <v>0</v>
      </c>
      <c r="BH449" s="145">
        <f>IF(N449="sníž. přenesená",J449,0)</f>
        <v>0</v>
      </c>
      <c r="BI449" s="145">
        <f>IF(N449="nulová",J449,0)</f>
        <v>0</v>
      </c>
      <c r="BJ449" s="18" t="s">
        <v>89</v>
      </c>
      <c r="BK449" s="145">
        <f>ROUND(I449*H449,2)</f>
        <v>0</v>
      </c>
      <c r="BL449" s="18" t="s">
        <v>146</v>
      </c>
      <c r="BM449" s="144" t="s">
        <v>492</v>
      </c>
    </row>
    <row r="450" spans="2:65" s="1" customFormat="1" ht="19.5">
      <c r="B450" s="33"/>
      <c r="D450" s="147" t="s">
        <v>306</v>
      </c>
      <c r="F450" s="174" t="s">
        <v>460</v>
      </c>
      <c r="I450" s="175"/>
      <c r="L450" s="33"/>
      <c r="M450" s="176"/>
      <c r="T450" s="57"/>
      <c r="AT450" s="18" t="s">
        <v>306</v>
      </c>
      <c r="AU450" s="18" t="s">
        <v>91</v>
      </c>
    </row>
    <row r="451" spans="2:65" s="12" customFormat="1" ht="11.25">
      <c r="B451" s="146"/>
      <c r="D451" s="147" t="s">
        <v>148</v>
      </c>
      <c r="E451" s="148" t="s">
        <v>1</v>
      </c>
      <c r="F451" s="149" t="s">
        <v>453</v>
      </c>
      <c r="H451" s="148" t="s">
        <v>1</v>
      </c>
      <c r="I451" s="150"/>
      <c r="L451" s="146"/>
      <c r="M451" s="151"/>
      <c r="T451" s="152"/>
      <c r="AT451" s="148" t="s">
        <v>148</v>
      </c>
      <c r="AU451" s="148" t="s">
        <v>91</v>
      </c>
      <c r="AV451" s="12" t="s">
        <v>89</v>
      </c>
      <c r="AW451" s="12" t="s">
        <v>36</v>
      </c>
      <c r="AX451" s="12" t="s">
        <v>81</v>
      </c>
      <c r="AY451" s="148" t="s">
        <v>139</v>
      </c>
    </row>
    <row r="452" spans="2:65" s="13" customFormat="1" ht="22.5">
      <c r="B452" s="153"/>
      <c r="D452" s="147" t="s">
        <v>148</v>
      </c>
      <c r="E452" s="154" t="s">
        <v>1</v>
      </c>
      <c r="F452" s="155" t="s">
        <v>493</v>
      </c>
      <c r="H452" s="156">
        <v>373.74</v>
      </c>
      <c r="I452" s="157"/>
      <c r="L452" s="153"/>
      <c r="M452" s="158"/>
      <c r="T452" s="159"/>
      <c r="AT452" s="154" t="s">
        <v>148</v>
      </c>
      <c r="AU452" s="154" t="s">
        <v>91</v>
      </c>
      <c r="AV452" s="13" t="s">
        <v>91</v>
      </c>
      <c r="AW452" s="13" t="s">
        <v>36</v>
      </c>
      <c r="AX452" s="13" t="s">
        <v>81</v>
      </c>
      <c r="AY452" s="154" t="s">
        <v>139</v>
      </c>
    </row>
    <row r="453" spans="2:65" s="14" customFormat="1" ht="11.25">
      <c r="B453" s="160"/>
      <c r="D453" s="147" t="s">
        <v>148</v>
      </c>
      <c r="E453" s="161" t="s">
        <v>1</v>
      </c>
      <c r="F453" s="162" t="s">
        <v>151</v>
      </c>
      <c r="H453" s="163">
        <v>373.74</v>
      </c>
      <c r="I453" s="164"/>
      <c r="L453" s="160"/>
      <c r="M453" s="165"/>
      <c r="T453" s="166"/>
      <c r="AT453" s="161" t="s">
        <v>148</v>
      </c>
      <c r="AU453" s="161" t="s">
        <v>91</v>
      </c>
      <c r="AV453" s="14" t="s">
        <v>146</v>
      </c>
      <c r="AW453" s="14" t="s">
        <v>36</v>
      </c>
      <c r="AX453" s="14" t="s">
        <v>89</v>
      </c>
      <c r="AY453" s="161" t="s">
        <v>139</v>
      </c>
    </row>
    <row r="454" spans="2:65" s="13" customFormat="1" ht="11.25">
      <c r="B454" s="153"/>
      <c r="D454" s="147" t="s">
        <v>148</v>
      </c>
      <c r="F454" s="155" t="s">
        <v>494</v>
      </c>
      <c r="H454" s="156">
        <v>377.47699999999998</v>
      </c>
      <c r="I454" s="157"/>
      <c r="L454" s="153"/>
      <c r="M454" s="158"/>
      <c r="T454" s="159"/>
      <c r="AT454" s="154" t="s">
        <v>148</v>
      </c>
      <c r="AU454" s="154" t="s">
        <v>91</v>
      </c>
      <c r="AV454" s="13" t="s">
        <v>91</v>
      </c>
      <c r="AW454" s="13" t="s">
        <v>4</v>
      </c>
      <c r="AX454" s="13" t="s">
        <v>89</v>
      </c>
      <c r="AY454" s="154" t="s">
        <v>139</v>
      </c>
    </row>
    <row r="455" spans="2:65" s="1" customFormat="1" ht="24.2" customHeight="1">
      <c r="B455" s="33"/>
      <c r="C455" s="133" t="s">
        <v>495</v>
      </c>
      <c r="D455" s="133" t="s">
        <v>141</v>
      </c>
      <c r="E455" s="134" t="s">
        <v>496</v>
      </c>
      <c r="F455" s="135" t="s">
        <v>497</v>
      </c>
      <c r="G455" s="136" t="s">
        <v>498</v>
      </c>
      <c r="H455" s="137">
        <v>4</v>
      </c>
      <c r="I455" s="138"/>
      <c r="J455" s="139">
        <f>ROUND(I455*H455,2)</f>
        <v>0</v>
      </c>
      <c r="K455" s="135" t="s">
        <v>145</v>
      </c>
      <c r="L455" s="33"/>
      <c r="M455" s="140" t="s">
        <v>1</v>
      </c>
      <c r="N455" s="141" t="s">
        <v>46</v>
      </c>
      <c r="P455" s="142">
        <f>O455*H455</f>
        <v>0</v>
      </c>
      <c r="Q455" s="142">
        <v>0</v>
      </c>
      <c r="R455" s="142">
        <f>Q455*H455</f>
        <v>0</v>
      </c>
      <c r="S455" s="142">
        <v>0</v>
      </c>
      <c r="T455" s="143">
        <f>S455*H455</f>
        <v>0</v>
      </c>
      <c r="AR455" s="144" t="s">
        <v>146</v>
      </c>
      <c r="AT455" s="144" t="s">
        <v>141</v>
      </c>
      <c r="AU455" s="144" t="s">
        <v>91</v>
      </c>
      <c r="AY455" s="18" t="s">
        <v>139</v>
      </c>
      <c r="BE455" s="145">
        <f>IF(N455="základní",J455,0)</f>
        <v>0</v>
      </c>
      <c r="BF455" s="145">
        <f>IF(N455="snížená",J455,0)</f>
        <v>0</v>
      </c>
      <c r="BG455" s="145">
        <f>IF(N455="zákl. přenesená",J455,0)</f>
        <v>0</v>
      </c>
      <c r="BH455" s="145">
        <f>IF(N455="sníž. přenesená",J455,0)</f>
        <v>0</v>
      </c>
      <c r="BI455" s="145">
        <f>IF(N455="nulová",J455,0)</f>
        <v>0</v>
      </c>
      <c r="BJ455" s="18" t="s">
        <v>89</v>
      </c>
      <c r="BK455" s="145">
        <f>ROUND(I455*H455,2)</f>
        <v>0</v>
      </c>
      <c r="BL455" s="18" t="s">
        <v>146</v>
      </c>
      <c r="BM455" s="144" t="s">
        <v>499</v>
      </c>
    </row>
    <row r="456" spans="2:65" s="12" customFormat="1" ht="11.25">
      <c r="B456" s="146"/>
      <c r="D456" s="147" t="s">
        <v>148</v>
      </c>
      <c r="E456" s="148" t="s">
        <v>1</v>
      </c>
      <c r="F456" s="149" t="s">
        <v>453</v>
      </c>
      <c r="H456" s="148" t="s">
        <v>1</v>
      </c>
      <c r="I456" s="150"/>
      <c r="L456" s="146"/>
      <c r="M456" s="151"/>
      <c r="T456" s="152"/>
      <c r="AT456" s="148" t="s">
        <v>148</v>
      </c>
      <c r="AU456" s="148" t="s">
        <v>91</v>
      </c>
      <c r="AV456" s="12" t="s">
        <v>89</v>
      </c>
      <c r="AW456" s="12" t="s">
        <v>36</v>
      </c>
      <c r="AX456" s="12" t="s">
        <v>81</v>
      </c>
      <c r="AY456" s="148" t="s">
        <v>139</v>
      </c>
    </row>
    <row r="457" spans="2:65" s="12" customFormat="1" ht="11.25">
      <c r="B457" s="146"/>
      <c r="D457" s="147" t="s">
        <v>148</v>
      </c>
      <c r="E457" s="148" t="s">
        <v>1</v>
      </c>
      <c r="F457" s="149" t="s">
        <v>500</v>
      </c>
      <c r="H457" s="148" t="s">
        <v>1</v>
      </c>
      <c r="I457" s="150"/>
      <c r="L457" s="146"/>
      <c r="M457" s="151"/>
      <c r="T457" s="152"/>
      <c r="AT457" s="148" t="s">
        <v>148</v>
      </c>
      <c r="AU457" s="148" t="s">
        <v>91</v>
      </c>
      <c r="AV457" s="12" t="s">
        <v>89</v>
      </c>
      <c r="AW457" s="12" t="s">
        <v>36</v>
      </c>
      <c r="AX457" s="12" t="s">
        <v>81</v>
      </c>
      <c r="AY457" s="148" t="s">
        <v>139</v>
      </c>
    </row>
    <row r="458" spans="2:65" s="13" customFormat="1" ht="11.25">
      <c r="B458" s="153"/>
      <c r="D458" s="147" t="s">
        <v>148</v>
      </c>
      <c r="E458" s="154" t="s">
        <v>1</v>
      </c>
      <c r="F458" s="155" t="s">
        <v>501</v>
      </c>
      <c r="H458" s="156">
        <v>1</v>
      </c>
      <c r="I458" s="157"/>
      <c r="L458" s="153"/>
      <c r="M458" s="158"/>
      <c r="T458" s="159"/>
      <c r="AT458" s="154" t="s">
        <v>148</v>
      </c>
      <c r="AU458" s="154" t="s">
        <v>91</v>
      </c>
      <c r="AV458" s="13" t="s">
        <v>91</v>
      </c>
      <c r="AW458" s="13" t="s">
        <v>36</v>
      </c>
      <c r="AX458" s="13" t="s">
        <v>81</v>
      </c>
      <c r="AY458" s="154" t="s">
        <v>139</v>
      </c>
    </row>
    <row r="459" spans="2:65" s="12" customFormat="1" ht="11.25">
      <c r="B459" s="146"/>
      <c r="D459" s="147" t="s">
        <v>148</v>
      </c>
      <c r="E459" s="148" t="s">
        <v>1</v>
      </c>
      <c r="F459" s="149" t="s">
        <v>502</v>
      </c>
      <c r="H459" s="148" t="s">
        <v>1</v>
      </c>
      <c r="I459" s="150"/>
      <c r="L459" s="146"/>
      <c r="M459" s="151"/>
      <c r="T459" s="152"/>
      <c r="AT459" s="148" t="s">
        <v>148</v>
      </c>
      <c r="AU459" s="148" t="s">
        <v>91</v>
      </c>
      <c r="AV459" s="12" t="s">
        <v>89</v>
      </c>
      <c r="AW459" s="12" t="s">
        <v>36</v>
      </c>
      <c r="AX459" s="12" t="s">
        <v>81</v>
      </c>
      <c r="AY459" s="148" t="s">
        <v>139</v>
      </c>
    </row>
    <row r="460" spans="2:65" s="13" customFormat="1" ht="11.25">
      <c r="B460" s="153"/>
      <c r="D460" s="147" t="s">
        <v>148</v>
      </c>
      <c r="E460" s="154" t="s">
        <v>1</v>
      </c>
      <c r="F460" s="155" t="s">
        <v>503</v>
      </c>
      <c r="H460" s="156">
        <v>1</v>
      </c>
      <c r="I460" s="157"/>
      <c r="L460" s="153"/>
      <c r="M460" s="158"/>
      <c r="T460" s="159"/>
      <c r="AT460" s="154" t="s">
        <v>148</v>
      </c>
      <c r="AU460" s="154" t="s">
        <v>91</v>
      </c>
      <c r="AV460" s="13" t="s">
        <v>91</v>
      </c>
      <c r="AW460" s="13" t="s">
        <v>36</v>
      </c>
      <c r="AX460" s="13" t="s">
        <v>81</v>
      </c>
      <c r="AY460" s="154" t="s">
        <v>139</v>
      </c>
    </row>
    <row r="461" spans="2:65" s="13" customFormat="1" ht="11.25">
      <c r="B461" s="153"/>
      <c r="D461" s="147" t="s">
        <v>148</v>
      </c>
      <c r="E461" s="154" t="s">
        <v>1</v>
      </c>
      <c r="F461" s="155" t="s">
        <v>504</v>
      </c>
      <c r="H461" s="156">
        <v>1</v>
      </c>
      <c r="I461" s="157"/>
      <c r="L461" s="153"/>
      <c r="M461" s="158"/>
      <c r="T461" s="159"/>
      <c r="AT461" s="154" t="s">
        <v>148</v>
      </c>
      <c r="AU461" s="154" t="s">
        <v>91</v>
      </c>
      <c r="AV461" s="13" t="s">
        <v>91</v>
      </c>
      <c r="AW461" s="13" t="s">
        <v>36</v>
      </c>
      <c r="AX461" s="13" t="s">
        <v>81</v>
      </c>
      <c r="AY461" s="154" t="s">
        <v>139</v>
      </c>
    </row>
    <row r="462" spans="2:65" s="13" customFormat="1" ht="11.25">
      <c r="B462" s="153"/>
      <c r="D462" s="147" t="s">
        <v>148</v>
      </c>
      <c r="E462" s="154" t="s">
        <v>1</v>
      </c>
      <c r="F462" s="155" t="s">
        <v>505</v>
      </c>
      <c r="H462" s="156">
        <v>1</v>
      </c>
      <c r="I462" s="157"/>
      <c r="L462" s="153"/>
      <c r="M462" s="158"/>
      <c r="T462" s="159"/>
      <c r="AT462" s="154" t="s">
        <v>148</v>
      </c>
      <c r="AU462" s="154" t="s">
        <v>91</v>
      </c>
      <c r="AV462" s="13" t="s">
        <v>91</v>
      </c>
      <c r="AW462" s="13" t="s">
        <v>36</v>
      </c>
      <c r="AX462" s="13" t="s">
        <v>81</v>
      </c>
      <c r="AY462" s="154" t="s">
        <v>139</v>
      </c>
    </row>
    <row r="463" spans="2:65" s="14" customFormat="1" ht="11.25">
      <c r="B463" s="160"/>
      <c r="D463" s="147" t="s">
        <v>148</v>
      </c>
      <c r="E463" s="161" t="s">
        <v>1</v>
      </c>
      <c r="F463" s="162" t="s">
        <v>151</v>
      </c>
      <c r="H463" s="163">
        <v>4</v>
      </c>
      <c r="I463" s="164"/>
      <c r="L463" s="160"/>
      <c r="M463" s="165"/>
      <c r="T463" s="166"/>
      <c r="AT463" s="161" t="s">
        <v>148</v>
      </c>
      <c r="AU463" s="161" t="s">
        <v>91</v>
      </c>
      <c r="AV463" s="14" t="s">
        <v>146</v>
      </c>
      <c r="AW463" s="14" t="s">
        <v>36</v>
      </c>
      <c r="AX463" s="14" t="s">
        <v>89</v>
      </c>
      <c r="AY463" s="161" t="s">
        <v>139</v>
      </c>
    </row>
    <row r="464" spans="2:65" s="1" customFormat="1" ht="24.2" customHeight="1">
      <c r="B464" s="33"/>
      <c r="C464" s="252" t="s">
        <v>506</v>
      </c>
      <c r="D464" s="252" t="s">
        <v>317</v>
      </c>
      <c r="E464" s="253" t="s">
        <v>507</v>
      </c>
      <c r="F464" s="254" t="s">
        <v>508</v>
      </c>
      <c r="G464" s="255" t="s">
        <v>498</v>
      </c>
      <c r="H464" s="256">
        <v>1.01</v>
      </c>
      <c r="I464" s="182"/>
      <c r="J464" s="257">
        <f>ROUND(I464*H464,2)</f>
        <v>0</v>
      </c>
      <c r="K464" s="179" t="s">
        <v>1</v>
      </c>
      <c r="L464" s="184"/>
      <c r="M464" s="185" t="s">
        <v>1</v>
      </c>
      <c r="N464" s="186" t="s">
        <v>46</v>
      </c>
      <c r="P464" s="142">
        <f>O464*H464</f>
        <v>0</v>
      </c>
      <c r="Q464" s="142">
        <v>6.4999999999999997E-3</v>
      </c>
      <c r="R464" s="142">
        <f>Q464*H464</f>
        <v>6.5649999999999997E-3</v>
      </c>
      <c r="S464" s="142">
        <v>0</v>
      </c>
      <c r="T464" s="143">
        <f>S464*H464</f>
        <v>0</v>
      </c>
      <c r="AR464" s="144" t="s">
        <v>200</v>
      </c>
      <c r="AT464" s="144" t="s">
        <v>317</v>
      </c>
      <c r="AU464" s="144" t="s">
        <v>91</v>
      </c>
      <c r="AY464" s="18" t="s">
        <v>139</v>
      </c>
      <c r="BE464" s="145">
        <f>IF(N464="základní",J464,0)</f>
        <v>0</v>
      </c>
      <c r="BF464" s="145">
        <f>IF(N464="snížená",J464,0)</f>
        <v>0</v>
      </c>
      <c r="BG464" s="145">
        <f>IF(N464="zákl. přenesená",J464,0)</f>
        <v>0</v>
      </c>
      <c r="BH464" s="145">
        <f>IF(N464="sníž. přenesená",J464,0)</f>
        <v>0</v>
      </c>
      <c r="BI464" s="145">
        <f>IF(N464="nulová",J464,0)</f>
        <v>0</v>
      </c>
      <c r="BJ464" s="18" t="s">
        <v>89</v>
      </c>
      <c r="BK464" s="145">
        <f>ROUND(I464*H464,2)</f>
        <v>0</v>
      </c>
      <c r="BL464" s="18" t="s">
        <v>146</v>
      </c>
      <c r="BM464" s="144" t="s">
        <v>509</v>
      </c>
    </row>
    <row r="465" spans="2:65" s="12" customFormat="1" ht="11.25">
      <c r="B465" s="146"/>
      <c r="D465" s="147" t="s">
        <v>148</v>
      </c>
      <c r="E465" s="148" t="s">
        <v>1</v>
      </c>
      <c r="F465" s="149" t="s">
        <v>453</v>
      </c>
      <c r="H465" s="148" t="s">
        <v>1</v>
      </c>
      <c r="I465" s="150"/>
      <c r="L465" s="146"/>
      <c r="M465" s="151"/>
      <c r="T465" s="152"/>
      <c r="AT465" s="148" t="s">
        <v>148</v>
      </c>
      <c r="AU465" s="148" t="s">
        <v>91</v>
      </c>
      <c r="AV465" s="12" t="s">
        <v>89</v>
      </c>
      <c r="AW465" s="12" t="s">
        <v>36</v>
      </c>
      <c r="AX465" s="12" t="s">
        <v>81</v>
      </c>
      <c r="AY465" s="148" t="s">
        <v>139</v>
      </c>
    </row>
    <row r="466" spans="2:65" s="12" customFormat="1" ht="11.25">
      <c r="B466" s="146"/>
      <c r="D466" s="147" t="s">
        <v>148</v>
      </c>
      <c r="E466" s="148" t="s">
        <v>1</v>
      </c>
      <c r="F466" s="149" t="s">
        <v>502</v>
      </c>
      <c r="H466" s="148" t="s">
        <v>1</v>
      </c>
      <c r="I466" s="150"/>
      <c r="L466" s="146"/>
      <c r="M466" s="151"/>
      <c r="T466" s="152"/>
      <c r="AT466" s="148" t="s">
        <v>148</v>
      </c>
      <c r="AU466" s="148" t="s">
        <v>91</v>
      </c>
      <c r="AV466" s="12" t="s">
        <v>89</v>
      </c>
      <c r="AW466" s="12" t="s">
        <v>36</v>
      </c>
      <c r="AX466" s="12" t="s">
        <v>81</v>
      </c>
      <c r="AY466" s="148" t="s">
        <v>139</v>
      </c>
    </row>
    <row r="467" spans="2:65" s="13" customFormat="1" ht="11.25">
      <c r="B467" s="153"/>
      <c r="D467" s="147" t="s">
        <v>148</v>
      </c>
      <c r="E467" s="154" t="s">
        <v>1</v>
      </c>
      <c r="F467" s="155" t="s">
        <v>510</v>
      </c>
      <c r="H467" s="156">
        <v>1.01</v>
      </c>
      <c r="I467" s="157"/>
      <c r="L467" s="153"/>
      <c r="M467" s="158"/>
      <c r="T467" s="159"/>
      <c r="AT467" s="154" t="s">
        <v>148</v>
      </c>
      <c r="AU467" s="154" t="s">
        <v>91</v>
      </c>
      <c r="AV467" s="13" t="s">
        <v>91</v>
      </c>
      <c r="AW467" s="13" t="s">
        <v>36</v>
      </c>
      <c r="AX467" s="13" t="s">
        <v>81</v>
      </c>
      <c r="AY467" s="154" t="s">
        <v>139</v>
      </c>
    </row>
    <row r="468" spans="2:65" s="14" customFormat="1" ht="11.25">
      <c r="B468" s="160"/>
      <c r="D468" s="147" t="s">
        <v>148</v>
      </c>
      <c r="E468" s="161" t="s">
        <v>1</v>
      </c>
      <c r="F468" s="162" t="s">
        <v>151</v>
      </c>
      <c r="H468" s="163">
        <v>1.01</v>
      </c>
      <c r="I468" s="164"/>
      <c r="L468" s="160"/>
      <c r="M468" s="165"/>
      <c r="T468" s="166"/>
      <c r="AT468" s="161" t="s">
        <v>148</v>
      </c>
      <c r="AU468" s="161" t="s">
        <v>91</v>
      </c>
      <c r="AV468" s="14" t="s">
        <v>146</v>
      </c>
      <c r="AW468" s="14" t="s">
        <v>36</v>
      </c>
      <c r="AX468" s="14" t="s">
        <v>89</v>
      </c>
      <c r="AY468" s="161" t="s">
        <v>139</v>
      </c>
    </row>
    <row r="469" spans="2:65" s="1" customFormat="1" ht="24.2" customHeight="1">
      <c r="B469" s="33"/>
      <c r="C469" s="252" t="s">
        <v>511</v>
      </c>
      <c r="D469" s="252" t="s">
        <v>317</v>
      </c>
      <c r="E469" s="253" t="s">
        <v>512</v>
      </c>
      <c r="F469" s="254" t="s">
        <v>513</v>
      </c>
      <c r="G469" s="255" t="s">
        <v>498</v>
      </c>
      <c r="H469" s="256">
        <v>2.02</v>
      </c>
      <c r="I469" s="182"/>
      <c r="J469" s="257">
        <f>ROUND(I469*H469,2)</f>
        <v>0</v>
      </c>
      <c r="K469" s="179" t="s">
        <v>145</v>
      </c>
      <c r="L469" s="184"/>
      <c r="M469" s="185" t="s">
        <v>1</v>
      </c>
      <c r="N469" s="186" t="s">
        <v>46</v>
      </c>
      <c r="P469" s="142">
        <f>O469*H469</f>
        <v>0</v>
      </c>
      <c r="Q469" s="142">
        <v>8.6999999999999994E-3</v>
      </c>
      <c r="R469" s="142">
        <f>Q469*H469</f>
        <v>1.7573999999999999E-2</v>
      </c>
      <c r="S469" s="142">
        <v>0</v>
      </c>
      <c r="T469" s="143">
        <f>S469*H469</f>
        <v>0</v>
      </c>
      <c r="AR469" s="144" t="s">
        <v>200</v>
      </c>
      <c r="AT469" s="144" t="s">
        <v>317</v>
      </c>
      <c r="AU469" s="144" t="s">
        <v>91</v>
      </c>
      <c r="AY469" s="18" t="s">
        <v>139</v>
      </c>
      <c r="BE469" s="145">
        <f>IF(N469="základní",J469,0)</f>
        <v>0</v>
      </c>
      <c r="BF469" s="145">
        <f>IF(N469="snížená",J469,0)</f>
        <v>0</v>
      </c>
      <c r="BG469" s="145">
        <f>IF(N469="zákl. přenesená",J469,0)</f>
        <v>0</v>
      </c>
      <c r="BH469" s="145">
        <f>IF(N469="sníž. přenesená",J469,0)</f>
        <v>0</v>
      </c>
      <c r="BI469" s="145">
        <f>IF(N469="nulová",J469,0)</f>
        <v>0</v>
      </c>
      <c r="BJ469" s="18" t="s">
        <v>89</v>
      </c>
      <c r="BK469" s="145">
        <f>ROUND(I469*H469,2)</f>
        <v>0</v>
      </c>
      <c r="BL469" s="18" t="s">
        <v>146</v>
      </c>
      <c r="BM469" s="144" t="s">
        <v>514</v>
      </c>
    </row>
    <row r="470" spans="2:65" s="1" customFormat="1" ht="19.5">
      <c r="B470" s="33"/>
      <c r="D470" s="147" t="s">
        <v>306</v>
      </c>
      <c r="F470" s="174" t="s">
        <v>460</v>
      </c>
      <c r="I470" s="175"/>
      <c r="L470" s="33"/>
      <c r="M470" s="176"/>
      <c r="T470" s="57"/>
      <c r="AT470" s="18" t="s">
        <v>306</v>
      </c>
      <c r="AU470" s="18" t="s">
        <v>91</v>
      </c>
    </row>
    <row r="471" spans="2:65" s="12" customFormat="1" ht="11.25">
      <c r="B471" s="146"/>
      <c r="D471" s="147" t="s">
        <v>148</v>
      </c>
      <c r="E471" s="148" t="s">
        <v>1</v>
      </c>
      <c r="F471" s="149" t="s">
        <v>453</v>
      </c>
      <c r="H471" s="148" t="s">
        <v>1</v>
      </c>
      <c r="I471" s="150"/>
      <c r="L471" s="146"/>
      <c r="M471" s="151"/>
      <c r="T471" s="152"/>
      <c r="AT471" s="148" t="s">
        <v>148</v>
      </c>
      <c r="AU471" s="148" t="s">
        <v>91</v>
      </c>
      <c r="AV471" s="12" t="s">
        <v>89</v>
      </c>
      <c r="AW471" s="12" t="s">
        <v>36</v>
      </c>
      <c r="AX471" s="12" t="s">
        <v>81</v>
      </c>
      <c r="AY471" s="148" t="s">
        <v>139</v>
      </c>
    </row>
    <row r="472" spans="2:65" s="12" customFormat="1" ht="11.25">
      <c r="B472" s="146"/>
      <c r="D472" s="147" t="s">
        <v>148</v>
      </c>
      <c r="E472" s="148" t="s">
        <v>1</v>
      </c>
      <c r="F472" s="149" t="s">
        <v>500</v>
      </c>
      <c r="H472" s="148" t="s">
        <v>1</v>
      </c>
      <c r="I472" s="150"/>
      <c r="L472" s="146"/>
      <c r="M472" s="151"/>
      <c r="T472" s="152"/>
      <c r="AT472" s="148" t="s">
        <v>148</v>
      </c>
      <c r="AU472" s="148" t="s">
        <v>91</v>
      </c>
      <c r="AV472" s="12" t="s">
        <v>89</v>
      </c>
      <c r="AW472" s="12" t="s">
        <v>36</v>
      </c>
      <c r="AX472" s="12" t="s">
        <v>81</v>
      </c>
      <c r="AY472" s="148" t="s">
        <v>139</v>
      </c>
    </row>
    <row r="473" spans="2:65" s="13" customFormat="1" ht="11.25">
      <c r="B473" s="153"/>
      <c r="D473" s="147" t="s">
        <v>148</v>
      </c>
      <c r="E473" s="154" t="s">
        <v>1</v>
      </c>
      <c r="F473" s="155" t="s">
        <v>510</v>
      </c>
      <c r="H473" s="156">
        <v>1.01</v>
      </c>
      <c r="I473" s="157"/>
      <c r="L473" s="153"/>
      <c r="M473" s="158"/>
      <c r="T473" s="159"/>
      <c r="AT473" s="154" t="s">
        <v>148</v>
      </c>
      <c r="AU473" s="154" t="s">
        <v>91</v>
      </c>
      <c r="AV473" s="13" t="s">
        <v>91</v>
      </c>
      <c r="AW473" s="13" t="s">
        <v>36</v>
      </c>
      <c r="AX473" s="13" t="s">
        <v>81</v>
      </c>
      <c r="AY473" s="154" t="s">
        <v>139</v>
      </c>
    </row>
    <row r="474" spans="2:65" s="12" customFormat="1" ht="11.25">
      <c r="B474" s="146"/>
      <c r="D474" s="147" t="s">
        <v>148</v>
      </c>
      <c r="E474" s="148" t="s">
        <v>1</v>
      </c>
      <c r="F474" s="149" t="s">
        <v>502</v>
      </c>
      <c r="H474" s="148" t="s">
        <v>1</v>
      </c>
      <c r="I474" s="150"/>
      <c r="L474" s="146"/>
      <c r="M474" s="151"/>
      <c r="T474" s="152"/>
      <c r="AT474" s="148" t="s">
        <v>148</v>
      </c>
      <c r="AU474" s="148" t="s">
        <v>91</v>
      </c>
      <c r="AV474" s="12" t="s">
        <v>89</v>
      </c>
      <c r="AW474" s="12" t="s">
        <v>36</v>
      </c>
      <c r="AX474" s="12" t="s">
        <v>81</v>
      </c>
      <c r="AY474" s="148" t="s">
        <v>139</v>
      </c>
    </row>
    <row r="475" spans="2:65" s="13" customFormat="1" ht="11.25">
      <c r="B475" s="153"/>
      <c r="D475" s="147" t="s">
        <v>148</v>
      </c>
      <c r="E475" s="154" t="s">
        <v>1</v>
      </c>
      <c r="F475" s="155" t="s">
        <v>515</v>
      </c>
      <c r="H475" s="156">
        <v>1.01</v>
      </c>
      <c r="I475" s="157"/>
      <c r="L475" s="153"/>
      <c r="M475" s="158"/>
      <c r="T475" s="159"/>
      <c r="AT475" s="154" t="s">
        <v>148</v>
      </c>
      <c r="AU475" s="154" t="s">
        <v>91</v>
      </c>
      <c r="AV475" s="13" t="s">
        <v>91</v>
      </c>
      <c r="AW475" s="13" t="s">
        <v>36</v>
      </c>
      <c r="AX475" s="13" t="s">
        <v>81</v>
      </c>
      <c r="AY475" s="154" t="s">
        <v>139</v>
      </c>
    </row>
    <row r="476" spans="2:65" s="14" customFormat="1" ht="11.25">
      <c r="B476" s="160"/>
      <c r="D476" s="147" t="s">
        <v>148</v>
      </c>
      <c r="E476" s="161" t="s">
        <v>1</v>
      </c>
      <c r="F476" s="162" t="s">
        <v>151</v>
      </c>
      <c r="H476" s="163">
        <v>2.02</v>
      </c>
      <c r="I476" s="164"/>
      <c r="L476" s="160"/>
      <c r="M476" s="165"/>
      <c r="T476" s="166"/>
      <c r="AT476" s="161" t="s">
        <v>148</v>
      </c>
      <c r="AU476" s="161" t="s">
        <v>91</v>
      </c>
      <c r="AV476" s="14" t="s">
        <v>146</v>
      </c>
      <c r="AW476" s="14" t="s">
        <v>36</v>
      </c>
      <c r="AX476" s="14" t="s">
        <v>89</v>
      </c>
      <c r="AY476" s="161" t="s">
        <v>139</v>
      </c>
    </row>
    <row r="477" spans="2:65" s="1" customFormat="1" ht="21.75" customHeight="1">
      <c r="B477" s="33"/>
      <c r="C477" s="252" t="s">
        <v>516</v>
      </c>
      <c r="D477" s="252" t="s">
        <v>317</v>
      </c>
      <c r="E477" s="253" t="s">
        <v>517</v>
      </c>
      <c r="F477" s="254" t="s">
        <v>518</v>
      </c>
      <c r="G477" s="255" t="s">
        <v>498</v>
      </c>
      <c r="H477" s="256">
        <v>1.01</v>
      </c>
      <c r="I477" s="182"/>
      <c r="J477" s="257">
        <f>ROUND(I477*H477,2)</f>
        <v>0</v>
      </c>
      <c r="K477" s="179" t="s">
        <v>145</v>
      </c>
      <c r="L477" s="184"/>
      <c r="M477" s="185" t="s">
        <v>1</v>
      </c>
      <c r="N477" s="186" t="s">
        <v>46</v>
      </c>
      <c r="P477" s="142">
        <f>O477*H477</f>
        <v>0</v>
      </c>
      <c r="Q477" s="142">
        <v>8.0000000000000002E-3</v>
      </c>
      <c r="R477" s="142">
        <f>Q477*H477</f>
        <v>8.0800000000000004E-3</v>
      </c>
      <c r="S477" s="142">
        <v>0</v>
      </c>
      <c r="T477" s="143">
        <f>S477*H477</f>
        <v>0</v>
      </c>
      <c r="AR477" s="144" t="s">
        <v>200</v>
      </c>
      <c r="AT477" s="144" t="s">
        <v>317</v>
      </c>
      <c r="AU477" s="144" t="s">
        <v>91</v>
      </c>
      <c r="AY477" s="18" t="s">
        <v>139</v>
      </c>
      <c r="BE477" s="145">
        <f>IF(N477="základní",J477,0)</f>
        <v>0</v>
      </c>
      <c r="BF477" s="145">
        <f>IF(N477="snížená",J477,0)</f>
        <v>0</v>
      </c>
      <c r="BG477" s="145">
        <f>IF(N477="zákl. přenesená",J477,0)</f>
        <v>0</v>
      </c>
      <c r="BH477" s="145">
        <f>IF(N477="sníž. přenesená",J477,0)</f>
        <v>0</v>
      </c>
      <c r="BI477" s="145">
        <f>IF(N477="nulová",J477,0)</f>
        <v>0</v>
      </c>
      <c r="BJ477" s="18" t="s">
        <v>89</v>
      </c>
      <c r="BK477" s="145">
        <f>ROUND(I477*H477,2)</f>
        <v>0</v>
      </c>
      <c r="BL477" s="18" t="s">
        <v>146</v>
      </c>
      <c r="BM477" s="144" t="s">
        <v>519</v>
      </c>
    </row>
    <row r="478" spans="2:65" s="12" customFormat="1" ht="11.25">
      <c r="B478" s="146"/>
      <c r="D478" s="147" t="s">
        <v>148</v>
      </c>
      <c r="E478" s="148" t="s">
        <v>1</v>
      </c>
      <c r="F478" s="149" t="s">
        <v>453</v>
      </c>
      <c r="H478" s="148" t="s">
        <v>1</v>
      </c>
      <c r="I478" s="150"/>
      <c r="L478" s="146"/>
      <c r="M478" s="151"/>
      <c r="T478" s="152"/>
      <c r="AT478" s="148" t="s">
        <v>148</v>
      </c>
      <c r="AU478" s="148" t="s">
        <v>91</v>
      </c>
      <c r="AV478" s="12" t="s">
        <v>89</v>
      </c>
      <c r="AW478" s="12" t="s">
        <v>36</v>
      </c>
      <c r="AX478" s="12" t="s">
        <v>81</v>
      </c>
      <c r="AY478" s="148" t="s">
        <v>139</v>
      </c>
    </row>
    <row r="479" spans="2:65" s="12" customFormat="1" ht="11.25">
      <c r="B479" s="146"/>
      <c r="D479" s="147" t="s">
        <v>148</v>
      </c>
      <c r="E479" s="148" t="s">
        <v>1</v>
      </c>
      <c r="F479" s="149" t="s">
        <v>502</v>
      </c>
      <c r="H479" s="148" t="s">
        <v>1</v>
      </c>
      <c r="I479" s="150"/>
      <c r="L479" s="146"/>
      <c r="M479" s="151"/>
      <c r="T479" s="152"/>
      <c r="AT479" s="148" t="s">
        <v>148</v>
      </c>
      <c r="AU479" s="148" t="s">
        <v>91</v>
      </c>
      <c r="AV479" s="12" t="s">
        <v>89</v>
      </c>
      <c r="AW479" s="12" t="s">
        <v>36</v>
      </c>
      <c r="AX479" s="12" t="s">
        <v>81</v>
      </c>
      <c r="AY479" s="148" t="s">
        <v>139</v>
      </c>
    </row>
    <row r="480" spans="2:65" s="13" customFormat="1" ht="11.25">
      <c r="B480" s="153"/>
      <c r="D480" s="147" t="s">
        <v>148</v>
      </c>
      <c r="E480" s="154" t="s">
        <v>1</v>
      </c>
      <c r="F480" s="155" t="s">
        <v>520</v>
      </c>
      <c r="H480" s="156">
        <v>1.01</v>
      </c>
      <c r="I480" s="157"/>
      <c r="L480" s="153"/>
      <c r="M480" s="158"/>
      <c r="T480" s="159"/>
      <c r="AT480" s="154" t="s">
        <v>148</v>
      </c>
      <c r="AU480" s="154" t="s">
        <v>91</v>
      </c>
      <c r="AV480" s="13" t="s">
        <v>91</v>
      </c>
      <c r="AW480" s="13" t="s">
        <v>36</v>
      </c>
      <c r="AX480" s="13" t="s">
        <v>81</v>
      </c>
      <c r="AY480" s="154" t="s">
        <v>139</v>
      </c>
    </row>
    <row r="481" spans="2:65" s="14" customFormat="1" ht="11.25">
      <c r="B481" s="160"/>
      <c r="D481" s="147" t="s">
        <v>148</v>
      </c>
      <c r="E481" s="161" t="s">
        <v>1</v>
      </c>
      <c r="F481" s="162" t="s">
        <v>151</v>
      </c>
      <c r="H481" s="163">
        <v>1.01</v>
      </c>
      <c r="I481" s="164"/>
      <c r="L481" s="160"/>
      <c r="M481" s="165"/>
      <c r="T481" s="166"/>
      <c r="AT481" s="161" t="s">
        <v>148</v>
      </c>
      <c r="AU481" s="161" t="s">
        <v>91</v>
      </c>
      <c r="AV481" s="14" t="s">
        <v>146</v>
      </c>
      <c r="AW481" s="14" t="s">
        <v>36</v>
      </c>
      <c r="AX481" s="14" t="s">
        <v>89</v>
      </c>
      <c r="AY481" s="161" t="s">
        <v>139</v>
      </c>
    </row>
    <row r="482" spans="2:65" s="1" customFormat="1" ht="24.2" customHeight="1">
      <c r="B482" s="33"/>
      <c r="C482" s="133" t="s">
        <v>521</v>
      </c>
      <c r="D482" s="133" t="s">
        <v>141</v>
      </c>
      <c r="E482" s="134" t="s">
        <v>522</v>
      </c>
      <c r="F482" s="135" t="s">
        <v>523</v>
      </c>
      <c r="G482" s="136" t="s">
        <v>498</v>
      </c>
      <c r="H482" s="137">
        <v>7</v>
      </c>
      <c r="I482" s="138"/>
      <c r="J482" s="139">
        <f>ROUND(I482*H482,2)</f>
        <v>0</v>
      </c>
      <c r="K482" s="135" t="s">
        <v>145</v>
      </c>
      <c r="L482" s="33"/>
      <c r="M482" s="140" t="s">
        <v>1</v>
      </c>
      <c r="N482" s="141" t="s">
        <v>46</v>
      </c>
      <c r="P482" s="142">
        <f>O482*H482</f>
        <v>0</v>
      </c>
      <c r="Q482" s="142">
        <v>1.67E-3</v>
      </c>
      <c r="R482" s="142">
        <f>Q482*H482</f>
        <v>1.1690000000000001E-2</v>
      </c>
      <c r="S482" s="142">
        <v>0</v>
      </c>
      <c r="T482" s="143">
        <f>S482*H482</f>
        <v>0</v>
      </c>
      <c r="AR482" s="144" t="s">
        <v>146</v>
      </c>
      <c r="AT482" s="144" t="s">
        <v>141</v>
      </c>
      <c r="AU482" s="144" t="s">
        <v>91</v>
      </c>
      <c r="AY482" s="18" t="s">
        <v>139</v>
      </c>
      <c r="BE482" s="145">
        <f>IF(N482="základní",J482,0)</f>
        <v>0</v>
      </c>
      <c r="BF482" s="145">
        <f>IF(N482="snížená",J482,0)</f>
        <v>0</v>
      </c>
      <c r="BG482" s="145">
        <f>IF(N482="zákl. přenesená",J482,0)</f>
        <v>0</v>
      </c>
      <c r="BH482" s="145">
        <f>IF(N482="sníž. přenesená",J482,0)</f>
        <v>0</v>
      </c>
      <c r="BI482" s="145">
        <f>IF(N482="nulová",J482,0)</f>
        <v>0</v>
      </c>
      <c r="BJ482" s="18" t="s">
        <v>89</v>
      </c>
      <c r="BK482" s="145">
        <f>ROUND(I482*H482,2)</f>
        <v>0</v>
      </c>
      <c r="BL482" s="18" t="s">
        <v>146</v>
      </c>
      <c r="BM482" s="144" t="s">
        <v>524</v>
      </c>
    </row>
    <row r="483" spans="2:65" s="12" customFormat="1" ht="11.25">
      <c r="B483" s="146"/>
      <c r="D483" s="147" t="s">
        <v>148</v>
      </c>
      <c r="E483" s="148" t="s">
        <v>1</v>
      </c>
      <c r="F483" s="149" t="s">
        <v>453</v>
      </c>
      <c r="H483" s="148" t="s">
        <v>1</v>
      </c>
      <c r="I483" s="150"/>
      <c r="L483" s="146"/>
      <c r="M483" s="151"/>
      <c r="T483" s="152"/>
      <c r="AT483" s="148" t="s">
        <v>148</v>
      </c>
      <c r="AU483" s="148" t="s">
        <v>91</v>
      </c>
      <c r="AV483" s="12" t="s">
        <v>89</v>
      </c>
      <c r="AW483" s="12" t="s">
        <v>36</v>
      </c>
      <c r="AX483" s="12" t="s">
        <v>81</v>
      </c>
      <c r="AY483" s="148" t="s">
        <v>139</v>
      </c>
    </row>
    <row r="484" spans="2:65" s="12" customFormat="1" ht="11.25">
      <c r="B484" s="146"/>
      <c r="D484" s="147" t="s">
        <v>148</v>
      </c>
      <c r="E484" s="148" t="s">
        <v>1</v>
      </c>
      <c r="F484" s="149" t="s">
        <v>240</v>
      </c>
      <c r="H484" s="148" t="s">
        <v>1</v>
      </c>
      <c r="I484" s="150"/>
      <c r="L484" s="146"/>
      <c r="M484" s="151"/>
      <c r="T484" s="152"/>
      <c r="AT484" s="148" t="s">
        <v>148</v>
      </c>
      <c r="AU484" s="148" t="s">
        <v>91</v>
      </c>
      <c r="AV484" s="12" t="s">
        <v>89</v>
      </c>
      <c r="AW484" s="12" t="s">
        <v>36</v>
      </c>
      <c r="AX484" s="12" t="s">
        <v>81</v>
      </c>
      <c r="AY484" s="148" t="s">
        <v>139</v>
      </c>
    </row>
    <row r="485" spans="2:65" s="13" customFormat="1" ht="11.25">
      <c r="B485" s="153"/>
      <c r="D485" s="147" t="s">
        <v>148</v>
      </c>
      <c r="E485" s="154" t="s">
        <v>1</v>
      </c>
      <c r="F485" s="155" t="s">
        <v>525</v>
      </c>
      <c r="H485" s="156">
        <v>2</v>
      </c>
      <c r="I485" s="157"/>
      <c r="L485" s="153"/>
      <c r="M485" s="158"/>
      <c r="T485" s="159"/>
      <c r="AT485" s="154" t="s">
        <v>148</v>
      </c>
      <c r="AU485" s="154" t="s">
        <v>91</v>
      </c>
      <c r="AV485" s="13" t="s">
        <v>91</v>
      </c>
      <c r="AW485" s="13" t="s">
        <v>36</v>
      </c>
      <c r="AX485" s="13" t="s">
        <v>81</v>
      </c>
      <c r="AY485" s="154" t="s">
        <v>139</v>
      </c>
    </row>
    <row r="486" spans="2:65" s="13" customFormat="1" ht="11.25">
      <c r="B486" s="153"/>
      <c r="D486" s="147" t="s">
        <v>148</v>
      </c>
      <c r="E486" s="154" t="s">
        <v>1</v>
      </c>
      <c r="F486" s="155" t="s">
        <v>526</v>
      </c>
      <c r="H486" s="156">
        <v>2</v>
      </c>
      <c r="I486" s="157"/>
      <c r="L486" s="153"/>
      <c r="M486" s="158"/>
      <c r="T486" s="159"/>
      <c r="AT486" s="154" t="s">
        <v>148</v>
      </c>
      <c r="AU486" s="154" t="s">
        <v>91</v>
      </c>
      <c r="AV486" s="13" t="s">
        <v>91</v>
      </c>
      <c r="AW486" s="13" t="s">
        <v>36</v>
      </c>
      <c r="AX486" s="13" t="s">
        <v>81</v>
      </c>
      <c r="AY486" s="154" t="s">
        <v>139</v>
      </c>
    </row>
    <row r="487" spans="2:65" s="12" customFormat="1" ht="11.25">
      <c r="B487" s="146"/>
      <c r="D487" s="147" t="s">
        <v>148</v>
      </c>
      <c r="E487" s="148" t="s">
        <v>1</v>
      </c>
      <c r="F487" s="149" t="s">
        <v>500</v>
      </c>
      <c r="H487" s="148" t="s">
        <v>1</v>
      </c>
      <c r="I487" s="150"/>
      <c r="L487" s="146"/>
      <c r="M487" s="151"/>
      <c r="T487" s="152"/>
      <c r="AT487" s="148" t="s">
        <v>148</v>
      </c>
      <c r="AU487" s="148" t="s">
        <v>91</v>
      </c>
      <c r="AV487" s="12" t="s">
        <v>89</v>
      </c>
      <c r="AW487" s="12" t="s">
        <v>36</v>
      </c>
      <c r="AX487" s="12" t="s">
        <v>81</v>
      </c>
      <c r="AY487" s="148" t="s">
        <v>139</v>
      </c>
    </row>
    <row r="488" spans="2:65" s="13" customFormat="1" ht="11.25">
      <c r="B488" s="153"/>
      <c r="D488" s="147" t="s">
        <v>148</v>
      </c>
      <c r="E488" s="154" t="s">
        <v>1</v>
      </c>
      <c r="F488" s="155" t="s">
        <v>527</v>
      </c>
      <c r="H488" s="156">
        <v>1</v>
      </c>
      <c r="I488" s="157"/>
      <c r="L488" s="153"/>
      <c r="M488" s="158"/>
      <c r="T488" s="159"/>
      <c r="AT488" s="154" t="s">
        <v>148</v>
      </c>
      <c r="AU488" s="154" t="s">
        <v>91</v>
      </c>
      <c r="AV488" s="13" t="s">
        <v>91</v>
      </c>
      <c r="AW488" s="13" t="s">
        <v>36</v>
      </c>
      <c r="AX488" s="13" t="s">
        <v>81</v>
      </c>
      <c r="AY488" s="154" t="s">
        <v>139</v>
      </c>
    </row>
    <row r="489" spans="2:65" s="13" customFormat="1" ht="11.25">
      <c r="B489" s="153"/>
      <c r="D489" s="147" t="s">
        <v>148</v>
      </c>
      <c r="E489" s="154" t="s">
        <v>1</v>
      </c>
      <c r="F489" s="155" t="s">
        <v>528</v>
      </c>
      <c r="H489" s="156">
        <v>1</v>
      </c>
      <c r="I489" s="157"/>
      <c r="L489" s="153"/>
      <c r="M489" s="158"/>
      <c r="T489" s="159"/>
      <c r="AT489" s="154" t="s">
        <v>148</v>
      </c>
      <c r="AU489" s="154" t="s">
        <v>91</v>
      </c>
      <c r="AV489" s="13" t="s">
        <v>91</v>
      </c>
      <c r="AW489" s="13" t="s">
        <v>36</v>
      </c>
      <c r="AX489" s="13" t="s">
        <v>81</v>
      </c>
      <c r="AY489" s="154" t="s">
        <v>139</v>
      </c>
    </row>
    <row r="490" spans="2:65" s="12" customFormat="1" ht="11.25">
      <c r="B490" s="146"/>
      <c r="D490" s="147" t="s">
        <v>148</v>
      </c>
      <c r="E490" s="148" t="s">
        <v>1</v>
      </c>
      <c r="F490" s="149" t="s">
        <v>502</v>
      </c>
      <c r="H490" s="148" t="s">
        <v>1</v>
      </c>
      <c r="I490" s="150"/>
      <c r="L490" s="146"/>
      <c r="M490" s="151"/>
      <c r="T490" s="152"/>
      <c r="AT490" s="148" t="s">
        <v>148</v>
      </c>
      <c r="AU490" s="148" t="s">
        <v>91</v>
      </c>
      <c r="AV490" s="12" t="s">
        <v>89</v>
      </c>
      <c r="AW490" s="12" t="s">
        <v>36</v>
      </c>
      <c r="AX490" s="12" t="s">
        <v>81</v>
      </c>
      <c r="AY490" s="148" t="s">
        <v>139</v>
      </c>
    </row>
    <row r="491" spans="2:65" s="13" customFormat="1" ht="11.25">
      <c r="B491" s="153"/>
      <c r="D491" s="147" t="s">
        <v>148</v>
      </c>
      <c r="E491" s="154" t="s">
        <v>1</v>
      </c>
      <c r="F491" s="155" t="s">
        <v>527</v>
      </c>
      <c r="H491" s="156">
        <v>1</v>
      </c>
      <c r="I491" s="157"/>
      <c r="L491" s="153"/>
      <c r="M491" s="158"/>
      <c r="T491" s="159"/>
      <c r="AT491" s="154" t="s">
        <v>148</v>
      </c>
      <c r="AU491" s="154" t="s">
        <v>91</v>
      </c>
      <c r="AV491" s="13" t="s">
        <v>91</v>
      </c>
      <c r="AW491" s="13" t="s">
        <v>36</v>
      </c>
      <c r="AX491" s="13" t="s">
        <v>81</v>
      </c>
      <c r="AY491" s="154" t="s">
        <v>139</v>
      </c>
    </row>
    <row r="492" spans="2:65" s="14" customFormat="1" ht="11.25">
      <c r="B492" s="160"/>
      <c r="D492" s="147" t="s">
        <v>148</v>
      </c>
      <c r="E492" s="161" t="s">
        <v>1</v>
      </c>
      <c r="F492" s="162" t="s">
        <v>151</v>
      </c>
      <c r="H492" s="163">
        <v>7</v>
      </c>
      <c r="I492" s="164"/>
      <c r="L492" s="160"/>
      <c r="M492" s="165"/>
      <c r="T492" s="166"/>
      <c r="AT492" s="161" t="s">
        <v>148</v>
      </c>
      <c r="AU492" s="161" t="s">
        <v>91</v>
      </c>
      <c r="AV492" s="14" t="s">
        <v>146</v>
      </c>
      <c r="AW492" s="14" t="s">
        <v>36</v>
      </c>
      <c r="AX492" s="14" t="s">
        <v>89</v>
      </c>
      <c r="AY492" s="161" t="s">
        <v>139</v>
      </c>
    </row>
    <row r="493" spans="2:65" s="1" customFormat="1" ht="24.2" customHeight="1">
      <c r="B493" s="33"/>
      <c r="C493" s="252" t="s">
        <v>529</v>
      </c>
      <c r="D493" s="252" t="s">
        <v>317</v>
      </c>
      <c r="E493" s="253" t="s">
        <v>530</v>
      </c>
      <c r="F493" s="254" t="s">
        <v>531</v>
      </c>
      <c r="G493" s="255" t="s">
        <v>498</v>
      </c>
      <c r="H493" s="256">
        <v>2.02</v>
      </c>
      <c r="I493" s="182"/>
      <c r="J493" s="257">
        <f>ROUND(I493*H493,2)</f>
        <v>0</v>
      </c>
      <c r="K493" s="179" t="s">
        <v>145</v>
      </c>
      <c r="L493" s="184"/>
      <c r="M493" s="185" t="s">
        <v>1</v>
      </c>
      <c r="N493" s="186" t="s">
        <v>46</v>
      </c>
      <c r="P493" s="142">
        <f>O493*H493</f>
        <v>0</v>
      </c>
      <c r="Q493" s="142">
        <v>1.2200000000000001E-2</v>
      </c>
      <c r="R493" s="142">
        <f>Q493*H493</f>
        <v>2.4644000000000003E-2</v>
      </c>
      <c r="S493" s="142">
        <v>0</v>
      </c>
      <c r="T493" s="143">
        <f>S493*H493</f>
        <v>0</v>
      </c>
      <c r="AR493" s="144" t="s">
        <v>200</v>
      </c>
      <c r="AT493" s="144" t="s">
        <v>317</v>
      </c>
      <c r="AU493" s="144" t="s">
        <v>91</v>
      </c>
      <c r="AY493" s="18" t="s">
        <v>139</v>
      </c>
      <c r="BE493" s="145">
        <f>IF(N493="základní",J493,0)</f>
        <v>0</v>
      </c>
      <c r="BF493" s="145">
        <f>IF(N493="snížená",J493,0)</f>
        <v>0</v>
      </c>
      <c r="BG493" s="145">
        <f>IF(N493="zákl. přenesená",J493,0)</f>
        <v>0</v>
      </c>
      <c r="BH493" s="145">
        <f>IF(N493="sníž. přenesená",J493,0)</f>
        <v>0</v>
      </c>
      <c r="BI493" s="145">
        <f>IF(N493="nulová",J493,0)</f>
        <v>0</v>
      </c>
      <c r="BJ493" s="18" t="s">
        <v>89</v>
      </c>
      <c r="BK493" s="145">
        <f>ROUND(I493*H493,2)</f>
        <v>0</v>
      </c>
      <c r="BL493" s="18" t="s">
        <v>146</v>
      </c>
      <c r="BM493" s="144" t="s">
        <v>532</v>
      </c>
    </row>
    <row r="494" spans="2:65" s="1" customFormat="1" ht="19.5">
      <c r="B494" s="33"/>
      <c r="D494" s="147" t="s">
        <v>306</v>
      </c>
      <c r="F494" s="174" t="s">
        <v>460</v>
      </c>
      <c r="I494" s="175"/>
      <c r="L494" s="33"/>
      <c r="M494" s="176"/>
      <c r="T494" s="57"/>
      <c r="AT494" s="18" t="s">
        <v>306</v>
      </c>
      <c r="AU494" s="18" t="s">
        <v>91</v>
      </c>
    </row>
    <row r="495" spans="2:65" s="12" customFormat="1" ht="11.25">
      <c r="B495" s="146"/>
      <c r="D495" s="147" t="s">
        <v>148</v>
      </c>
      <c r="E495" s="148" t="s">
        <v>1</v>
      </c>
      <c r="F495" s="149" t="s">
        <v>453</v>
      </c>
      <c r="H495" s="148" t="s">
        <v>1</v>
      </c>
      <c r="I495" s="150"/>
      <c r="L495" s="146"/>
      <c r="M495" s="151"/>
      <c r="T495" s="152"/>
      <c r="AT495" s="148" t="s">
        <v>148</v>
      </c>
      <c r="AU495" s="148" t="s">
        <v>91</v>
      </c>
      <c r="AV495" s="12" t="s">
        <v>89</v>
      </c>
      <c r="AW495" s="12" t="s">
        <v>36</v>
      </c>
      <c r="AX495" s="12" t="s">
        <v>81</v>
      </c>
      <c r="AY495" s="148" t="s">
        <v>139</v>
      </c>
    </row>
    <row r="496" spans="2:65" s="12" customFormat="1" ht="11.25">
      <c r="B496" s="146"/>
      <c r="D496" s="147" t="s">
        <v>148</v>
      </c>
      <c r="E496" s="148" t="s">
        <v>1</v>
      </c>
      <c r="F496" s="149" t="s">
        <v>240</v>
      </c>
      <c r="H496" s="148" t="s">
        <v>1</v>
      </c>
      <c r="I496" s="150"/>
      <c r="L496" s="146"/>
      <c r="M496" s="151"/>
      <c r="T496" s="152"/>
      <c r="AT496" s="148" t="s">
        <v>148</v>
      </c>
      <c r="AU496" s="148" t="s">
        <v>91</v>
      </c>
      <c r="AV496" s="12" t="s">
        <v>89</v>
      </c>
      <c r="AW496" s="12" t="s">
        <v>36</v>
      </c>
      <c r="AX496" s="12" t="s">
        <v>81</v>
      </c>
      <c r="AY496" s="148" t="s">
        <v>139</v>
      </c>
    </row>
    <row r="497" spans="2:65" s="13" customFormat="1" ht="11.25">
      <c r="B497" s="153"/>
      <c r="D497" s="147" t="s">
        <v>148</v>
      </c>
      <c r="E497" s="154" t="s">
        <v>1</v>
      </c>
      <c r="F497" s="155" t="s">
        <v>533</v>
      </c>
      <c r="H497" s="156">
        <v>2.02</v>
      </c>
      <c r="I497" s="157"/>
      <c r="L497" s="153"/>
      <c r="M497" s="158"/>
      <c r="T497" s="159"/>
      <c r="AT497" s="154" t="s">
        <v>148</v>
      </c>
      <c r="AU497" s="154" t="s">
        <v>91</v>
      </c>
      <c r="AV497" s="13" t="s">
        <v>91</v>
      </c>
      <c r="AW497" s="13" t="s">
        <v>36</v>
      </c>
      <c r="AX497" s="13" t="s">
        <v>81</v>
      </c>
      <c r="AY497" s="154" t="s">
        <v>139</v>
      </c>
    </row>
    <row r="498" spans="2:65" s="14" customFormat="1" ht="11.25">
      <c r="B498" s="160"/>
      <c r="D498" s="147" t="s">
        <v>148</v>
      </c>
      <c r="E498" s="161" t="s">
        <v>1</v>
      </c>
      <c r="F498" s="162" t="s">
        <v>151</v>
      </c>
      <c r="H498" s="163">
        <v>2.02</v>
      </c>
      <c r="I498" s="164"/>
      <c r="L498" s="160"/>
      <c r="M498" s="165"/>
      <c r="T498" s="166"/>
      <c r="AT498" s="161" t="s">
        <v>148</v>
      </c>
      <c r="AU498" s="161" t="s">
        <v>91</v>
      </c>
      <c r="AV498" s="14" t="s">
        <v>146</v>
      </c>
      <c r="AW498" s="14" t="s">
        <v>36</v>
      </c>
      <c r="AX498" s="14" t="s">
        <v>89</v>
      </c>
      <c r="AY498" s="161" t="s">
        <v>139</v>
      </c>
    </row>
    <row r="499" spans="2:65" s="1" customFormat="1" ht="24.2" customHeight="1">
      <c r="B499" s="33"/>
      <c r="C499" s="252" t="s">
        <v>534</v>
      </c>
      <c r="D499" s="252" t="s">
        <v>317</v>
      </c>
      <c r="E499" s="253" t="s">
        <v>535</v>
      </c>
      <c r="F499" s="254" t="s">
        <v>536</v>
      </c>
      <c r="G499" s="255" t="s">
        <v>498</v>
      </c>
      <c r="H499" s="256">
        <v>2.02</v>
      </c>
      <c r="I499" s="182"/>
      <c r="J499" s="257">
        <f>ROUND(I499*H499,2)</f>
        <v>0</v>
      </c>
      <c r="K499" s="179" t="s">
        <v>145</v>
      </c>
      <c r="L499" s="184"/>
      <c r="M499" s="185" t="s">
        <v>1</v>
      </c>
      <c r="N499" s="186" t="s">
        <v>46</v>
      </c>
      <c r="P499" s="142">
        <f>O499*H499</f>
        <v>0</v>
      </c>
      <c r="Q499" s="142">
        <v>1.4200000000000001E-2</v>
      </c>
      <c r="R499" s="142">
        <f>Q499*H499</f>
        <v>2.8684000000000001E-2</v>
      </c>
      <c r="S499" s="142">
        <v>0</v>
      </c>
      <c r="T499" s="143">
        <f>S499*H499</f>
        <v>0</v>
      </c>
      <c r="AR499" s="144" t="s">
        <v>200</v>
      </c>
      <c r="AT499" s="144" t="s">
        <v>317</v>
      </c>
      <c r="AU499" s="144" t="s">
        <v>91</v>
      </c>
      <c r="AY499" s="18" t="s">
        <v>139</v>
      </c>
      <c r="BE499" s="145">
        <f>IF(N499="základní",J499,0)</f>
        <v>0</v>
      </c>
      <c r="BF499" s="145">
        <f>IF(N499="snížená",J499,0)</f>
        <v>0</v>
      </c>
      <c r="BG499" s="145">
        <f>IF(N499="zákl. přenesená",J499,0)</f>
        <v>0</v>
      </c>
      <c r="BH499" s="145">
        <f>IF(N499="sníž. přenesená",J499,0)</f>
        <v>0</v>
      </c>
      <c r="BI499" s="145">
        <f>IF(N499="nulová",J499,0)</f>
        <v>0</v>
      </c>
      <c r="BJ499" s="18" t="s">
        <v>89</v>
      </c>
      <c r="BK499" s="145">
        <f>ROUND(I499*H499,2)</f>
        <v>0</v>
      </c>
      <c r="BL499" s="18" t="s">
        <v>146</v>
      </c>
      <c r="BM499" s="144" t="s">
        <v>537</v>
      </c>
    </row>
    <row r="500" spans="2:65" s="1" customFormat="1" ht="19.5">
      <c r="B500" s="33"/>
      <c r="D500" s="147" t="s">
        <v>306</v>
      </c>
      <c r="F500" s="174" t="s">
        <v>460</v>
      </c>
      <c r="I500" s="175"/>
      <c r="L500" s="33"/>
      <c r="M500" s="176"/>
      <c r="T500" s="57"/>
      <c r="AT500" s="18" t="s">
        <v>306</v>
      </c>
      <c r="AU500" s="18" t="s">
        <v>91</v>
      </c>
    </row>
    <row r="501" spans="2:65" s="12" customFormat="1" ht="11.25">
      <c r="B501" s="146"/>
      <c r="D501" s="147" t="s">
        <v>148</v>
      </c>
      <c r="E501" s="148" t="s">
        <v>1</v>
      </c>
      <c r="F501" s="149" t="s">
        <v>453</v>
      </c>
      <c r="H501" s="148" t="s">
        <v>1</v>
      </c>
      <c r="I501" s="150"/>
      <c r="L501" s="146"/>
      <c r="M501" s="151"/>
      <c r="T501" s="152"/>
      <c r="AT501" s="148" t="s">
        <v>148</v>
      </c>
      <c r="AU501" s="148" t="s">
        <v>91</v>
      </c>
      <c r="AV501" s="12" t="s">
        <v>89</v>
      </c>
      <c r="AW501" s="12" t="s">
        <v>36</v>
      </c>
      <c r="AX501" s="12" t="s">
        <v>81</v>
      </c>
      <c r="AY501" s="148" t="s">
        <v>139</v>
      </c>
    </row>
    <row r="502" spans="2:65" s="12" customFormat="1" ht="11.25">
      <c r="B502" s="146"/>
      <c r="D502" s="147" t="s">
        <v>148</v>
      </c>
      <c r="E502" s="148" t="s">
        <v>1</v>
      </c>
      <c r="F502" s="149" t="s">
        <v>240</v>
      </c>
      <c r="H502" s="148" t="s">
        <v>1</v>
      </c>
      <c r="I502" s="150"/>
      <c r="L502" s="146"/>
      <c r="M502" s="151"/>
      <c r="T502" s="152"/>
      <c r="AT502" s="148" t="s">
        <v>148</v>
      </c>
      <c r="AU502" s="148" t="s">
        <v>91</v>
      </c>
      <c r="AV502" s="12" t="s">
        <v>89</v>
      </c>
      <c r="AW502" s="12" t="s">
        <v>36</v>
      </c>
      <c r="AX502" s="12" t="s">
        <v>81</v>
      </c>
      <c r="AY502" s="148" t="s">
        <v>139</v>
      </c>
    </row>
    <row r="503" spans="2:65" s="13" customFormat="1" ht="11.25">
      <c r="B503" s="153"/>
      <c r="D503" s="147" t="s">
        <v>148</v>
      </c>
      <c r="E503" s="154" t="s">
        <v>1</v>
      </c>
      <c r="F503" s="155" t="s">
        <v>538</v>
      </c>
      <c r="H503" s="156">
        <v>2.02</v>
      </c>
      <c r="I503" s="157"/>
      <c r="L503" s="153"/>
      <c r="M503" s="158"/>
      <c r="T503" s="159"/>
      <c r="AT503" s="154" t="s">
        <v>148</v>
      </c>
      <c r="AU503" s="154" t="s">
        <v>91</v>
      </c>
      <c r="AV503" s="13" t="s">
        <v>91</v>
      </c>
      <c r="AW503" s="13" t="s">
        <v>36</v>
      </c>
      <c r="AX503" s="13" t="s">
        <v>81</v>
      </c>
      <c r="AY503" s="154" t="s">
        <v>139</v>
      </c>
    </row>
    <row r="504" spans="2:65" s="14" customFormat="1" ht="11.25">
      <c r="B504" s="160"/>
      <c r="D504" s="147" t="s">
        <v>148</v>
      </c>
      <c r="E504" s="161" t="s">
        <v>1</v>
      </c>
      <c r="F504" s="162" t="s">
        <v>151</v>
      </c>
      <c r="H504" s="163">
        <v>2.02</v>
      </c>
      <c r="I504" s="164"/>
      <c r="L504" s="160"/>
      <c r="M504" s="165"/>
      <c r="T504" s="166"/>
      <c r="AT504" s="161" t="s">
        <v>148</v>
      </c>
      <c r="AU504" s="161" t="s">
        <v>91</v>
      </c>
      <c r="AV504" s="14" t="s">
        <v>146</v>
      </c>
      <c r="AW504" s="14" t="s">
        <v>36</v>
      </c>
      <c r="AX504" s="14" t="s">
        <v>89</v>
      </c>
      <c r="AY504" s="161" t="s">
        <v>139</v>
      </c>
    </row>
    <row r="505" spans="2:65" s="1" customFormat="1" ht="33" customHeight="1">
      <c r="B505" s="33"/>
      <c r="C505" s="252" t="s">
        <v>539</v>
      </c>
      <c r="D505" s="252" t="s">
        <v>317</v>
      </c>
      <c r="E505" s="253" t="s">
        <v>540</v>
      </c>
      <c r="F505" s="254" t="s">
        <v>541</v>
      </c>
      <c r="G505" s="255" t="s">
        <v>498</v>
      </c>
      <c r="H505" s="256">
        <v>2.02</v>
      </c>
      <c r="I505" s="182"/>
      <c r="J505" s="257">
        <f>ROUND(I505*H505,2)</f>
        <v>0</v>
      </c>
      <c r="K505" s="179" t="s">
        <v>145</v>
      </c>
      <c r="L505" s="184"/>
      <c r="M505" s="185" t="s">
        <v>1</v>
      </c>
      <c r="N505" s="186" t="s">
        <v>46</v>
      </c>
      <c r="P505" s="142">
        <f>O505*H505</f>
        <v>0</v>
      </c>
      <c r="Q505" s="142">
        <v>6.8999999999999999E-3</v>
      </c>
      <c r="R505" s="142">
        <f>Q505*H505</f>
        <v>1.3938000000000001E-2</v>
      </c>
      <c r="S505" s="142">
        <v>0</v>
      </c>
      <c r="T505" s="143">
        <f>S505*H505</f>
        <v>0</v>
      </c>
      <c r="AR505" s="144" t="s">
        <v>200</v>
      </c>
      <c r="AT505" s="144" t="s">
        <v>317</v>
      </c>
      <c r="AU505" s="144" t="s">
        <v>91</v>
      </c>
      <c r="AY505" s="18" t="s">
        <v>139</v>
      </c>
      <c r="BE505" s="145">
        <f>IF(N505="základní",J505,0)</f>
        <v>0</v>
      </c>
      <c r="BF505" s="145">
        <f>IF(N505="snížená",J505,0)</f>
        <v>0</v>
      </c>
      <c r="BG505" s="145">
        <f>IF(N505="zákl. přenesená",J505,0)</f>
        <v>0</v>
      </c>
      <c r="BH505" s="145">
        <f>IF(N505="sníž. přenesená",J505,0)</f>
        <v>0</v>
      </c>
      <c r="BI505" s="145">
        <f>IF(N505="nulová",J505,0)</f>
        <v>0</v>
      </c>
      <c r="BJ505" s="18" t="s">
        <v>89</v>
      </c>
      <c r="BK505" s="145">
        <f>ROUND(I505*H505,2)</f>
        <v>0</v>
      </c>
      <c r="BL505" s="18" t="s">
        <v>146</v>
      </c>
      <c r="BM505" s="144" t="s">
        <v>542</v>
      </c>
    </row>
    <row r="506" spans="2:65" s="1" customFormat="1" ht="19.5">
      <c r="B506" s="33"/>
      <c r="D506" s="147" t="s">
        <v>306</v>
      </c>
      <c r="F506" s="174" t="s">
        <v>460</v>
      </c>
      <c r="I506" s="175"/>
      <c r="L506" s="33"/>
      <c r="M506" s="176"/>
      <c r="T506" s="57"/>
      <c r="AT506" s="18" t="s">
        <v>306</v>
      </c>
      <c r="AU506" s="18" t="s">
        <v>91</v>
      </c>
    </row>
    <row r="507" spans="2:65" s="12" customFormat="1" ht="11.25">
      <c r="B507" s="146"/>
      <c r="D507" s="147" t="s">
        <v>148</v>
      </c>
      <c r="E507" s="148" t="s">
        <v>1</v>
      </c>
      <c r="F507" s="149" t="s">
        <v>453</v>
      </c>
      <c r="H507" s="148" t="s">
        <v>1</v>
      </c>
      <c r="I507" s="150"/>
      <c r="L507" s="146"/>
      <c r="M507" s="151"/>
      <c r="T507" s="152"/>
      <c r="AT507" s="148" t="s">
        <v>148</v>
      </c>
      <c r="AU507" s="148" t="s">
        <v>91</v>
      </c>
      <c r="AV507" s="12" t="s">
        <v>89</v>
      </c>
      <c r="AW507" s="12" t="s">
        <v>36</v>
      </c>
      <c r="AX507" s="12" t="s">
        <v>81</v>
      </c>
      <c r="AY507" s="148" t="s">
        <v>139</v>
      </c>
    </row>
    <row r="508" spans="2:65" s="12" customFormat="1" ht="11.25">
      <c r="B508" s="146"/>
      <c r="D508" s="147" t="s">
        <v>148</v>
      </c>
      <c r="E508" s="148" t="s">
        <v>1</v>
      </c>
      <c r="F508" s="149" t="s">
        <v>500</v>
      </c>
      <c r="H508" s="148" t="s">
        <v>1</v>
      </c>
      <c r="I508" s="150"/>
      <c r="L508" s="146"/>
      <c r="M508" s="151"/>
      <c r="T508" s="152"/>
      <c r="AT508" s="148" t="s">
        <v>148</v>
      </c>
      <c r="AU508" s="148" t="s">
        <v>91</v>
      </c>
      <c r="AV508" s="12" t="s">
        <v>89</v>
      </c>
      <c r="AW508" s="12" t="s">
        <v>36</v>
      </c>
      <c r="AX508" s="12" t="s">
        <v>81</v>
      </c>
      <c r="AY508" s="148" t="s">
        <v>139</v>
      </c>
    </row>
    <row r="509" spans="2:65" s="13" customFormat="1" ht="11.25">
      <c r="B509" s="153"/>
      <c r="D509" s="147" t="s">
        <v>148</v>
      </c>
      <c r="E509" s="154" t="s">
        <v>1</v>
      </c>
      <c r="F509" s="155" t="s">
        <v>543</v>
      </c>
      <c r="H509" s="156">
        <v>1.01</v>
      </c>
      <c r="I509" s="157"/>
      <c r="L509" s="153"/>
      <c r="M509" s="158"/>
      <c r="T509" s="159"/>
      <c r="AT509" s="154" t="s">
        <v>148</v>
      </c>
      <c r="AU509" s="154" t="s">
        <v>91</v>
      </c>
      <c r="AV509" s="13" t="s">
        <v>91</v>
      </c>
      <c r="AW509" s="13" t="s">
        <v>36</v>
      </c>
      <c r="AX509" s="13" t="s">
        <v>81</v>
      </c>
      <c r="AY509" s="154" t="s">
        <v>139</v>
      </c>
    </row>
    <row r="510" spans="2:65" s="12" customFormat="1" ht="11.25">
      <c r="B510" s="146"/>
      <c r="D510" s="147" t="s">
        <v>148</v>
      </c>
      <c r="E510" s="148" t="s">
        <v>1</v>
      </c>
      <c r="F510" s="149" t="s">
        <v>502</v>
      </c>
      <c r="H510" s="148" t="s">
        <v>1</v>
      </c>
      <c r="I510" s="150"/>
      <c r="L510" s="146"/>
      <c r="M510" s="151"/>
      <c r="T510" s="152"/>
      <c r="AT510" s="148" t="s">
        <v>148</v>
      </c>
      <c r="AU510" s="148" t="s">
        <v>91</v>
      </c>
      <c r="AV510" s="12" t="s">
        <v>89</v>
      </c>
      <c r="AW510" s="12" t="s">
        <v>36</v>
      </c>
      <c r="AX510" s="12" t="s">
        <v>81</v>
      </c>
      <c r="AY510" s="148" t="s">
        <v>139</v>
      </c>
    </row>
    <row r="511" spans="2:65" s="13" customFormat="1" ht="11.25">
      <c r="B511" s="153"/>
      <c r="D511" s="147" t="s">
        <v>148</v>
      </c>
      <c r="E511" s="154" t="s">
        <v>1</v>
      </c>
      <c r="F511" s="155" t="s">
        <v>543</v>
      </c>
      <c r="H511" s="156">
        <v>1.01</v>
      </c>
      <c r="I511" s="157"/>
      <c r="L511" s="153"/>
      <c r="M511" s="158"/>
      <c r="T511" s="159"/>
      <c r="AT511" s="154" t="s">
        <v>148</v>
      </c>
      <c r="AU511" s="154" t="s">
        <v>91</v>
      </c>
      <c r="AV511" s="13" t="s">
        <v>91</v>
      </c>
      <c r="AW511" s="13" t="s">
        <v>36</v>
      </c>
      <c r="AX511" s="13" t="s">
        <v>81</v>
      </c>
      <c r="AY511" s="154" t="s">
        <v>139</v>
      </c>
    </row>
    <row r="512" spans="2:65" s="14" customFormat="1" ht="11.25">
      <c r="B512" s="160"/>
      <c r="D512" s="147" t="s">
        <v>148</v>
      </c>
      <c r="E512" s="161" t="s">
        <v>1</v>
      </c>
      <c r="F512" s="162" t="s">
        <v>151</v>
      </c>
      <c r="H512" s="163">
        <v>2.02</v>
      </c>
      <c r="I512" s="164"/>
      <c r="L512" s="160"/>
      <c r="M512" s="165"/>
      <c r="T512" s="166"/>
      <c r="AT512" s="161" t="s">
        <v>148</v>
      </c>
      <c r="AU512" s="161" t="s">
        <v>91</v>
      </c>
      <c r="AV512" s="14" t="s">
        <v>146</v>
      </c>
      <c r="AW512" s="14" t="s">
        <v>36</v>
      </c>
      <c r="AX512" s="14" t="s">
        <v>89</v>
      </c>
      <c r="AY512" s="161" t="s">
        <v>139</v>
      </c>
    </row>
    <row r="513" spans="2:65" s="1" customFormat="1" ht="24.2" customHeight="1">
      <c r="B513" s="33"/>
      <c r="C513" s="252" t="s">
        <v>544</v>
      </c>
      <c r="D513" s="252" t="s">
        <v>317</v>
      </c>
      <c r="E513" s="253" t="s">
        <v>545</v>
      </c>
      <c r="F513" s="254" t="s">
        <v>546</v>
      </c>
      <c r="G513" s="255" t="s">
        <v>498</v>
      </c>
      <c r="H513" s="256">
        <v>1.01</v>
      </c>
      <c r="I513" s="182"/>
      <c r="J513" s="257">
        <f>ROUND(I513*H513,2)</f>
        <v>0</v>
      </c>
      <c r="K513" s="179" t="s">
        <v>145</v>
      </c>
      <c r="L513" s="184"/>
      <c r="M513" s="185" t="s">
        <v>1</v>
      </c>
      <c r="N513" s="186" t="s">
        <v>46</v>
      </c>
      <c r="P513" s="142">
        <f>O513*H513</f>
        <v>0</v>
      </c>
      <c r="Q513" s="142">
        <v>7.7000000000000002E-3</v>
      </c>
      <c r="R513" s="142">
        <f>Q513*H513</f>
        <v>7.7770000000000001E-3</v>
      </c>
      <c r="S513" s="142">
        <v>0</v>
      </c>
      <c r="T513" s="143">
        <f>S513*H513</f>
        <v>0</v>
      </c>
      <c r="AR513" s="144" t="s">
        <v>200</v>
      </c>
      <c r="AT513" s="144" t="s">
        <v>317</v>
      </c>
      <c r="AU513" s="144" t="s">
        <v>91</v>
      </c>
      <c r="AY513" s="18" t="s">
        <v>139</v>
      </c>
      <c r="BE513" s="145">
        <f>IF(N513="základní",J513,0)</f>
        <v>0</v>
      </c>
      <c r="BF513" s="145">
        <f>IF(N513="snížená",J513,0)</f>
        <v>0</v>
      </c>
      <c r="BG513" s="145">
        <f>IF(N513="zákl. přenesená",J513,0)</f>
        <v>0</v>
      </c>
      <c r="BH513" s="145">
        <f>IF(N513="sníž. přenesená",J513,0)</f>
        <v>0</v>
      </c>
      <c r="BI513" s="145">
        <f>IF(N513="nulová",J513,0)</f>
        <v>0</v>
      </c>
      <c r="BJ513" s="18" t="s">
        <v>89</v>
      </c>
      <c r="BK513" s="145">
        <f>ROUND(I513*H513,2)</f>
        <v>0</v>
      </c>
      <c r="BL513" s="18" t="s">
        <v>146</v>
      </c>
      <c r="BM513" s="144" t="s">
        <v>547</v>
      </c>
    </row>
    <row r="514" spans="2:65" s="1" customFormat="1" ht="19.5">
      <c r="B514" s="33"/>
      <c r="D514" s="147" t="s">
        <v>306</v>
      </c>
      <c r="F514" s="174" t="s">
        <v>460</v>
      </c>
      <c r="I514" s="175"/>
      <c r="L514" s="33"/>
      <c r="M514" s="176"/>
      <c r="T514" s="57"/>
      <c r="AT514" s="18" t="s">
        <v>306</v>
      </c>
      <c r="AU514" s="18" t="s">
        <v>91</v>
      </c>
    </row>
    <row r="515" spans="2:65" s="12" customFormat="1" ht="11.25">
      <c r="B515" s="146"/>
      <c r="D515" s="147" t="s">
        <v>148</v>
      </c>
      <c r="E515" s="148" t="s">
        <v>1</v>
      </c>
      <c r="F515" s="149" t="s">
        <v>453</v>
      </c>
      <c r="H515" s="148" t="s">
        <v>1</v>
      </c>
      <c r="I515" s="150"/>
      <c r="L515" s="146"/>
      <c r="M515" s="151"/>
      <c r="T515" s="152"/>
      <c r="AT515" s="148" t="s">
        <v>148</v>
      </c>
      <c r="AU515" s="148" t="s">
        <v>91</v>
      </c>
      <c r="AV515" s="12" t="s">
        <v>89</v>
      </c>
      <c r="AW515" s="12" t="s">
        <v>36</v>
      </c>
      <c r="AX515" s="12" t="s">
        <v>81</v>
      </c>
      <c r="AY515" s="148" t="s">
        <v>139</v>
      </c>
    </row>
    <row r="516" spans="2:65" s="12" customFormat="1" ht="11.25">
      <c r="B516" s="146"/>
      <c r="D516" s="147" t="s">
        <v>148</v>
      </c>
      <c r="E516" s="148" t="s">
        <v>1</v>
      </c>
      <c r="F516" s="149" t="s">
        <v>500</v>
      </c>
      <c r="H516" s="148" t="s">
        <v>1</v>
      </c>
      <c r="I516" s="150"/>
      <c r="L516" s="146"/>
      <c r="M516" s="151"/>
      <c r="T516" s="152"/>
      <c r="AT516" s="148" t="s">
        <v>148</v>
      </c>
      <c r="AU516" s="148" t="s">
        <v>91</v>
      </c>
      <c r="AV516" s="12" t="s">
        <v>89</v>
      </c>
      <c r="AW516" s="12" t="s">
        <v>36</v>
      </c>
      <c r="AX516" s="12" t="s">
        <v>81</v>
      </c>
      <c r="AY516" s="148" t="s">
        <v>139</v>
      </c>
    </row>
    <row r="517" spans="2:65" s="13" customFormat="1" ht="11.25">
      <c r="B517" s="153"/>
      <c r="D517" s="147" t="s">
        <v>148</v>
      </c>
      <c r="E517" s="154" t="s">
        <v>1</v>
      </c>
      <c r="F517" s="155" t="s">
        <v>548</v>
      </c>
      <c r="H517" s="156">
        <v>1.01</v>
      </c>
      <c r="I517" s="157"/>
      <c r="L517" s="153"/>
      <c r="M517" s="158"/>
      <c r="T517" s="159"/>
      <c r="AT517" s="154" t="s">
        <v>148</v>
      </c>
      <c r="AU517" s="154" t="s">
        <v>91</v>
      </c>
      <c r="AV517" s="13" t="s">
        <v>91</v>
      </c>
      <c r="AW517" s="13" t="s">
        <v>36</v>
      </c>
      <c r="AX517" s="13" t="s">
        <v>81</v>
      </c>
      <c r="AY517" s="154" t="s">
        <v>139</v>
      </c>
    </row>
    <row r="518" spans="2:65" s="14" customFormat="1" ht="11.25">
      <c r="B518" s="160"/>
      <c r="D518" s="147" t="s">
        <v>148</v>
      </c>
      <c r="E518" s="161" t="s">
        <v>1</v>
      </c>
      <c r="F518" s="162" t="s">
        <v>151</v>
      </c>
      <c r="H518" s="163">
        <v>1.01</v>
      </c>
      <c r="I518" s="164"/>
      <c r="L518" s="160"/>
      <c r="M518" s="165"/>
      <c r="T518" s="166"/>
      <c r="AT518" s="161" t="s">
        <v>148</v>
      </c>
      <c r="AU518" s="161" t="s">
        <v>91</v>
      </c>
      <c r="AV518" s="14" t="s">
        <v>146</v>
      </c>
      <c r="AW518" s="14" t="s">
        <v>36</v>
      </c>
      <c r="AX518" s="14" t="s">
        <v>89</v>
      </c>
      <c r="AY518" s="161" t="s">
        <v>139</v>
      </c>
    </row>
    <row r="519" spans="2:65" s="1" customFormat="1" ht="24.2" customHeight="1">
      <c r="B519" s="33"/>
      <c r="C519" s="133" t="s">
        <v>549</v>
      </c>
      <c r="D519" s="133" t="s">
        <v>141</v>
      </c>
      <c r="E519" s="134" t="s">
        <v>550</v>
      </c>
      <c r="F519" s="135" t="s">
        <v>551</v>
      </c>
      <c r="G519" s="136" t="s">
        <v>498</v>
      </c>
      <c r="H519" s="137">
        <v>2</v>
      </c>
      <c r="I519" s="138"/>
      <c r="J519" s="139">
        <f>ROUND(I519*H519,2)</f>
        <v>0</v>
      </c>
      <c r="K519" s="135" t="s">
        <v>145</v>
      </c>
      <c r="L519" s="33"/>
      <c r="M519" s="140" t="s">
        <v>1</v>
      </c>
      <c r="N519" s="141" t="s">
        <v>46</v>
      </c>
      <c r="P519" s="142">
        <f>O519*H519</f>
        <v>0</v>
      </c>
      <c r="Q519" s="142">
        <v>0</v>
      </c>
      <c r="R519" s="142">
        <f>Q519*H519</f>
        <v>0</v>
      </c>
      <c r="S519" s="142">
        <v>0</v>
      </c>
      <c r="T519" s="143">
        <f>S519*H519</f>
        <v>0</v>
      </c>
      <c r="AR519" s="144" t="s">
        <v>146</v>
      </c>
      <c r="AT519" s="144" t="s">
        <v>141</v>
      </c>
      <c r="AU519" s="144" t="s">
        <v>91</v>
      </c>
      <c r="AY519" s="18" t="s">
        <v>139</v>
      </c>
      <c r="BE519" s="145">
        <f>IF(N519="základní",J519,0)</f>
        <v>0</v>
      </c>
      <c r="BF519" s="145">
        <f>IF(N519="snížená",J519,0)</f>
        <v>0</v>
      </c>
      <c r="BG519" s="145">
        <f>IF(N519="zákl. přenesená",J519,0)</f>
        <v>0</v>
      </c>
      <c r="BH519" s="145">
        <f>IF(N519="sníž. přenesená",J519,0)</f>
        <v>0</v>
      </c>
      <c r="BI519" s="145">
        <f>IF(N519="nulová",J519,0)</f>
        <v>0</v>
      </c>
      <c r="BJ519" s="18" t="s">
        <v>89</v>
      </c>
      <c r="BK519" s="145">
        <f>ROUND(I519*H519,2)</f>
        <v>0</v>
      </c>
      <c r="BL519" s="18" t="s">
        <v>146</v>
      </c>
      <c r="BM519" s="144" t="s">
        <v>552</v>
      </c>
    </row>
    <row r="520" spans="2:65" s="12" customFormat="1" ht="11.25">
      <c r="B520" s="146"/>
      <c r="D520" s="147" t="s">
        <v>148</v>
      </c>
      <c r="E520" s="148" t="s">
        <v>1</v>
      </c>
      <c r="F520" s="149" t="s">
        <v>453</v>
      </c>
      <c r="H520" s="148" t="s">
        <v>1</v>
      </c>
      <c r="I520" s="150"/>
      <c r="L520" s="146"/>
      <c r="M520" s="151"/>
      <c r="T520" s="152"/>
      <c r="AT520" s="148" t="s">
        <v>148</v>
      </c>
      <c r="AU520" s="148" t="s">
        <v>91</v>
      </c>
      <c r="AV520" s="12" t="s">
        <v>89</v>
      </c>
      <c r="AW520" s="12" t="s">
        <v>36</v>
      </c>
      <c r="AX520" s="12" t="s">
        <v>81</v>
      </c>
      <c r="AY520" s="148" t="s">
        <v>139</v>
      </c>
    </row>
    <row r="521" spans="2:65" s="12" customFormat="1" ht="11.25">
      <c r="B521" s="146"/>
      <c r="D521" s="147" t="s">
        <v>148</v>
      </c>
      <c r="E521" s="148" t="s">
        <v>1</v>
      </c>
      <c r="F521" s="149" t="s">
        <v>553</v>
      </c>
      <c r="H521" s="148" t="s">
        <v>1</v>
      </c>
      <c r="I521" s="150"/>
      <c r="L521" s="146"/>
      <c r="M521" s="151"/>
      <c r="T521" s="152"/>
      <c r="AT521" s="148" t="s">
        <v>148</v>
      </c>
      <c r="AU521" s="148" t="s">
        <v>91</v>
      </c>
      <c r="AV521" s="12" t="s">
        <v>89</v>
      </c>
      <c r="AW521" s="12" t="s">
        <v>36</v>
      </c>
      <c r="AX521" s="12" t="s">
        <v>81</v>
      </c>
      <c r="AY521" s="148" t="s">
        <v>139</v>
      </c>
    </row>
    <row r="522" spans="2:65" s="13" customFormat="1" ht="11.25">
      <c r="B522" s="153"/>
      <c r="D522" s="147" t="s">
        <v>148</v>
      </c>
      <c r="E522" s="154" t="s">
        <v>1</v>
      </c>
      <c r="F522" s="155" t="s">
        <v>504</v>
      </c>
      <c r="H522" s="156">
        <v>1</v>
      </c>
      <c r="I522" s="157"/>
      <c r="L522" s="153"/>
      <c r="M522" s="158"/>
      <c r="T522" s="159"/>
      <c r="AT522" s="154" t="s">
        <v>148</v>
      </c>
      <c r="AU522" s="154" t="s">
        <v>91</v>
      </c>
      <c r="AV522" s="13" t="s">
        <v>91</v>
      </c>
      <c r="AW522" s="13" t="s">
        <v>36</v>
      </c>
      <c r="AX522" s="13" t="s">
        <v>81</v>
      </c>
      <c r="AY522" s="154" t="s">
        <v>139</v>
      </c>
    </row>
    <row r="523" spans="2:65" s="13" customFormat="1" ht="11.25">
      <c r="B523" s="153"/>
      <c r="D523" s="147" t="s">
        <v>148</v>
      </c>
      <c r="E523" s="154" t="s">
        <v>1</v>
      </c>
      <c r="F523" s="155" t="s">
        <v>505</v>
      </c>
      <c r="H523" s="156">
        <v>1</v>
      </c>
      <c r="I523" s="157"/>
      <c r="L523" s="153"/>
      <c r="M523" s="158"/>
      <c r="T523" s="159"/>
      <c r="AT523" s="154" t="s">
        <v>148</v>
      </c>
      <c r="AU523" s="154" t="s">
        <v>91</v>
      </c>
      <c r="AV523" s="13" t="s">
        <v>91</v>
      </c>
      <c r="AW523" s="13" t="s">
        <v>36</v>
      </c>
      <c r="AX523" s="13" t="s">
        <v>81</v>
      </c>
      <c r="AY523" s="154" t="s">
        <v>139</v>
      </c>
    </row>
    <row r="524" spans="2:65" s="14" customFormat="1" ht="11.25">
      <c r="B524" s="160"/>
      <c r="D524" s="147" t="s">
        <v>148</v>
      </c>
      <c r="E524" s="161" t="s">
        <v>1</v>
      </c>
      <c r="F524" s="162" t="s">
        <v>151</v>
      </c>
      <c r="H524" s="163">
        <v>2</v>
      </c>
      <c r="I524" s="164"/>
      <c r="L524" s="160"/>
      <c r="M524" s="165"/>
      <c r="T524" s="166"/>
      <c r="AT524" s="161" t="s">
        <v>148</v>
      </c>
      <c r="AU524" s="161" t="s">
        <v>91</v>
      </c>
      <c r="AV524" s="14" t="s">
        <v>146</v>
      </c>
      <c r="AW524" s="14" t="s">
        <v>36</v>
      </c>
      <c r="AX524" s="14" t="s">
        <v>89</v>
      </c>
      <c r="AY524" s="161" t="s">
        <v>139</v>
      </c>
    </row>
    <row r="525" spans="2:65" s="1" customFormat="1" ht="24.2" customHeight="1">
      <c r="B525" s="33"/>
      <c r="C525" s="252" t="s">
        <v>554</v>
      </c>
      <c r="D525" s="252" t="s">
        <v>317</v>
      </c>
      <c r="E525" s="253" t="s">
        <v>555</v>
      </c>
      <c r="F525" s="254" t="s">
        <v>556</v>
      </c>
      <c r="G525" s="255" t="s">
        <v>498</v>
      </c>
      <c r="H525" s="256">
        <v>1.01</v>
      </c>
      <c r="I525" s="182"/>
      <c r="J525" s="257">
        <f>ROUND(I525*H525,2)</f>
        <v>0</v>
      </c>
      <c r="K525" s="179" t="s">
        <v>145</v>
      </c>
      <c r="L525" s="184"/>
      <c r="M525" s="185" t="s">
        <v>1</v>
      </c>
      <c r="N525" s="186" t="s">
        <v>46</v>
      </c>
      <c r="P525" s="142">
        <f>O525*H525</f>
        <v>0</v>
      </c>
      <c r="Q525" s="142">
        <v>8.8000000000000005E-3</v>
      </c>
      <c r="R525" s="142">
        <f>Q525*H525</f>
        <v>8.8880000000000001E-3</v>
      </c>
      <c r="S525" s="142">
        <v>0</v>
      </c>
      <c r="T525" s="143">
        <f>S525*H525</f>
        <v>0</v>
      </c>
      <c r="AR525" s="144" t="s">
        <v>200</v>
      </c>
      <c r="AT525" s="144" t="s">
        <v>317</v>
      </c>
      <c r="AU525" s="144" t="s">
        <v>91</v>
      </c>
      <c r="AY525" s="18" t="s">
        <v>139</v>
      </c>
      <c r="BE525" s="145">
        <f>IF(N525="základní",J525,0)</f>
        <v>0</v>
      </c>
      <c r="BF525" s="145">
        <f>IF(N525="snížená",J525,0)</f>
        <v>0</v>
      </c>
      <c r="BG525" s="145">
        <f>IF(N525="zákl. přenesená",J525,0)</f>
        <v>0</v>
      </c>
      <c r="BH525" s="145">
        <f>IF(N525="sníž. přenesená",J525,0)</f>
        <v>0</v>
      </c>
      <c r="BI525" s="145">
        <f>IF(N525="nulová",J525,0)</f>
        <v>0</v>
      </c>
      <c r="BJ525" s="18" t="s">
        <v>89</v>
      </c>
      <c r="BK525" s="145">
        <f>ROUND(I525*H525,2)</f>
        <v>0</v>
      </c>
      <c r="BL525" s="18" t="s">
        <v>146</v>
      </c>
      <c r="BM525" s="144" t="s">
        <v>557</v>
      </c>
    </row>
    <row r="526" spans="2:65" s="1" customFormat="1" ht="19.5">
      <c r="B526" s="33"/>
      <c r="D526" s="147" t="s">
        <v>306</v>
      </c>
      <c r="F526" s="174" t="s">
        <v>460</v>
      </c>
      <c r="I526" s="175"/>
      <c r="L526" s="33"/>
      <c r="M526" s="176"/>
      <c r="T526" s="57"/>
      <c r="AT526" s="18" t="s">
        <v>306</v>
      </c>
      <c r="AU526" s="18" t="s">
        <v>91</v>
      </c>
    </row>
    <row r="527" spans="2:65" s="12" customFormat="1" ht="11.25">
      <c r="B527" s="146"/>
      <c r="D527" s="147" t="s">
        <v>148</v>
      </c>
      <c r="E527" s="148" t="s">
        <v>1</v>
      </c>
      <c r="F527" s="149" t="s">
        <v>453</v>
      </c>
      <c r="H527" s="148" t="s">
        <v>1</v>
      </c>
      <c r="I527" s="150"/>
      <c r="L527" s="146"/>
      <c r="M527" s="151"/>
      <c r="T527" s="152"/>
      <c r="AT527" s="148" t="s">
        <v>148</v>
      </c>
      <c r="AU527" s="148" t="s">
        <v>91</v>
      </c>
      <c r="AV527" s="12" t="s">
        <v>89</v>
      </c>
      <c r="AW527" s="12" t="s">
        <v>36</v>
      </c>
      <c r="AX527" s="12" t="s">
        <v>81</v>
      </c>
      <c r="AY527" s="148" t="s">
        <v>139</v>
      </c>
    </row>
    <row r="528" spans="2:65" s="12" customFormat="1" ht="11.25">
      <c r="B528" s="146"/>
      <c r="D528" s="147" t="s">
        <v>148</v>
      </c>
      <c r="E528" s="148" t="s">
        <v>1</v>
      </c>
      <c r="F528" s="149" t="s">
        <v>553</v>
      </c>
      <c r="H528" s="148" t="s">
        <v>1</v>
      </c>
      <c r="I528" s="150"/>
      <c r="L528" s="146"/>
      <c r="M528" s="151"/>
      <c r="T528" s="152"/>
      <c r="AT528" s="148" t="s">
        <v>148</v>
      </c>
      <c r="AU528" s="148" t="s">
        <v>91</v>
      </c>
      <c r="AV528" s="12" t="s">
        <v>89</v>
      </c>
      <c r="AW528" s="12" t="s">
        <v>36</v>
      </c>
      <c r="AX528" s="12" t="s">
        <v>81</v>
      </c>
      <c r="AY528" s="148" t="s">
        <v>139</v>
      </c>
    </row>
    <row r="529" spans="2:65" s="13" customFormat="1" ht="11.25">
      <c r="B529" s="153"/>
      <c r="D529" s="147" t="s">
        <v>148</v>
      </c>
      <c r="E529" s="154" t="s">
        <v>1</v>
      </c>
      <c r="F529" s="155" t="s">
        <v>515</v>
      </c>
      <c r="H529" s="156">
        <v>1.01</v>
      </c>
      <c r="I529" s="157"/>
      <c r="L529" s="153"/>
      <c r="M529" s="158"/>
      <c r="T529" s="159"/>
      <c r="AT529" s="154" t="s">
        <v>148</v>
      </c>
      <c r="AU529" s="154" t="s">
        <v>91</v>
      </c>
      <c r="AV529" s="13" t="s">
        <v>91</v>
      </c>
      <c r="AW529" s="13" t="s">
        <v>36</v>
      </c>
      <c r="AX529" s="13" t="s">
        <v>81</v>
      </c>
      <c r="AY529" s="154" t="s">
        <v>139</v>
      </c>
    </row>
    <row r="530" spans="2:65" s="14" customFormat="1" ht="11.25">
      <c r="B530" s="160"/>
      <c r="D530" s="147" t="s">
        <v>148</v>
      </c>
      <c r="E530" s="161" t="s">
        <v>1</v>
      </c>
      <c r="F530" s="162" t="s">
        <v>151</v>
      </c>
      <c r="H530" s="163">
        <v>1.01</v>
      </c>
      <c r="I530" s="164"/>
      <c r="L530" s="160"/>
      <c r="M530" s="165"/>
      <c r="T530" s="166"/>
      <c r="AT530" s="161" t="s">
        <v>148</v>
      </c>
      <c r="AU530" s="161" t="s">
        <v>91</v>
      </c>
      <c r="AV530" s="14" t="s">
        <v>146</v>
      </c>
      <c r="AW530" s="14" t="s">
        <v>36</v>
      </c>
      <c r="AX530" s="14" t="s">
        <v>89</v>
      </c>
      <c r="AY530" s="161" t="s">
        <v>139</v>
      </c>
    </row>
    <row r="531" spans="2:65" s="1" customFormat="1" ht="21.75" customHeight="1">
      <c r="B531" s="33"/>
      <c r="C531" s="177" t="s">
        <v>558</v>
      </c>
      <c r="D531" s="252" t="s">
        <v>317</v>
      </c>
      <c r="E531" s="253" t="s">
        <v>559</v>
      </c>
      <c r="F531" s="254" t="s">
        <v>560</v>
      </c>
      <c r="G531" s="255" t="s">
        <v>498</v>
      </c>
      <c r="H531" s="256">
        <v>1.01</v>
      </c>
      <c r="I531" s="182"/>
      <c r="J531" s="257">
        <f>ROUND(I531*H531,2)</f>
        <v>0</v>
      </c>
      <c r="K531" s="179" t="s">
        <v>145</v>
      </c>
      <c r="L531" s="184"/>
      <c r="M531" s="185" t="s">
        <v>1</v>
      </c>
      <c r="N531" s="186" t="s">
        <v>46</v>
      </c>
      <c r="P531" s="142">
        <f>O531*H531</f>
        <v>0</v>
      </c>
      <c r="Q531" s="142">
        <v>0.01</v>
      </c>
      <c r="R531" s="142">
        <f>Q531*H531</f>
        <v>1.01E-2</v>
      </c>
      <c r="S531" s="142">
        <v>0</v>
      </c>
      <c r="T531" s="143">
        <f>S531*H531</f>
        <v>0</v>
      </c>
      <c r="AR531" s="144" t="s">
        <v>200</v>
      </c>
      <c r="AT531" s="144" t="s">
        <v>317</v>
      </c>
      <c r="AU531" s="144" t="s">
        <v>91</v>
      </c>
      <c r="AY531" s="18" t="s">
        <v>139</v>
      </c>
      <c r="BE531" s="145">
        <f>IF(N531="základní",J531,0)</f>
        <v>0</v>
      </c>
      <c r="BF531" s="145">
        <f>IF(N531="snížená",J531,0)</f>
        <v>0</v>
      </c>
      <c r="BG531" s="145">
        <f>IF(N531="zákl. přenesená",J531,0)</f>
        <v>0</v>
      </c>
      <c r="BH531" s="145">
        <f>IF(N531="sníž. přenesená",J531,0)</f>
        <v>0</v>
      </c>
      <c r="BI531" s="145">
        <f>IF(N531="nulová",J531,0)</f>
        <v>0</v>
      </c>
      <c r="BJ531" s="18" t="s">
        <v>89</v>
      </c>
      <c r="BK531" s="145">
        <f>ROUND(I531*H531,2)</f>
        <v>0</v>
      </c>
      <c r="BL531" s="18" t="s">
        <v>146</v>
      </c>
      <c r="BM531" s="144" t="s">
        <v>561</v>
      </c>
    </row>
    <row r="532" spans="2:65" s="12" customFormat="1" ht="11.25">
      <c r="B532" s="146"/>
      <c r="D532" s="147" t="s">
        <v>148</v>
      </c>
      <c r="E532" s="148" t="s">
        <v>1</v>
      </c>
      <c r="F532" s="149" t="s">
        <v>453</v>
      </c>
      <c r="H532" s="148" t="s">
        <v>1</v>
      </c>
      <c r="I532" s="150"/>
      <c r="L532" s="146"/>
      <c r="M532" s="151"/>
      <c r="T532" s="152"/>
      <c r="AT532" s="148" t="s">
        <v>148</v>
      </c>
      <c r="AU532" s="148" t="s">
        <v>91</v>
      </c>
      <c r="AV532" s="12" t="s">
        <v>89</v>
      </c>
      <c r="AW532" s="12" t="s">
        <v>36</v>
      </c>
      <c r="AX532" s="12" t="s">
        <v>81</v>
      </c>
      <c r="AY532" s="148" t="s">
        <v>139</v>
      </c>
    </row>
    <row r="533" spans="2:65" s="12" customFormat="1" ht="11.25">
      <c r="B533" s="146"/>
      <c r="D533" s="147" t="s">
        <v>148</v>
      </c>
      <c r="E533" s="148" t="s">
        <v>1</v>
      </c>
      <c r="F533" s="149" t="s">
        <v>553</v>
      </c>
      <c r="H533" s="148" t="s">
        <v>1</v>
      </c>
      <c r="I533" s="150"/>
      <c r="L533" s="146"/>
      <c r="M533" s="151"/>
      <c r="T533" s="152"/>
      <c r="AT533" s="148" t="s">
        <v>148</v>
      </c>
      <c r="AU533" s="148" t="s">
        <v>91</v>
      </c>
      <c r="AV533" s="12" t="s">
        <v>89</v>
      </c>
      <c r="AW533" s="12" t="s">
        <v>36</v>
      </c>
      <c r="AX533" s="12" t="s">
        <v>81</v>
      </c>
      <c r="AY533" s="148" t="s">
        <v>139</v>
      </c>
    </row>
    <row r="534" spans="2:65" s="13" customFormat="1" ht="11.25">
      <c r="B534" s="153"/>
      <c r="D534" s="147" t="s">
        <v>148</v>
      </c>
      <c r="E534" s="154" t="s">
        <v>1</v>
      </c>
      <c r="F534" s="155" t="s">
        <v>520</v>
      </c>
      <c r="H534" s="156">
        <v>1.01</v>
      </c>
      <c r="I534" s="157"/>
      <c r="L534" s="153"/>
      <c r="M534" s="158"/>
      <c r="T534" s="159"/>
      <c r="AT534" s="154" t="s">
        <v>148</v>
      </c>
      <c r="AU534" s="154" t="s">
        <v>91</v>
      </c>
      <c r="AV534" s="13" t="s">
        <v>91</v>
      </c>
      <c r="AW534" s="13" t="s">
        <v>36</v>
      </c>
      <c r="AX534" s="13" t="s">
        <v>81</v>
      </c>
      <c r="AY534" s="154" t="s">
        <v>139</v>
      </c>
    </row>
    <row r="535" spans="2:65" s="14" customFormat="1" ht="11.25">
      <c r="B535" s="160"/>
      <c r="D535" s="147" t="s">
        <v>148</v>
      </c>
      <c r="E535" s="161" t="s">
        <v>1</v>
      </c>
      <c r="F535" s="162" t="s">
        <v>151</v>
      </c>
      <c r="H535" s="163">
        <v>1.01</v>
      </c>
      <c r="I535" s="164"/>
      <c r="L535" s="160"/>
      <c r="M535" s="165"/>
      <c r="T535" s="166"/>
      <c r="AT535" s="161" t="s">
        <v>148</v>
      </c>
      <c r="AU535" s="161" t="s">
        <v>91</v>
      </c>
      <c r="AV535" s="14" t="s">
        <v>146</v>
      </c>
      <c r="AW535" s="14" t="s">
        <v>36</v>
      </c>
      <c r="AX535" s="14" t="s">
        <v>89</v>
      </c>
      <c r="AY535" s="161" t="s">
        <v>139</v>
      </c>
    </row>
    <row r="536" spans="2:65" s="1" customFormat="1" ht="24.2" customHeight="1">
      <c r="B536" s="33"/>
      <c r="C536" s="133" t="s">
        <v>562</v>
      </c>
      <c r="D536" s="133" t="s">
        <v>141</v>
      </c>
      <c r="E536" s="134" t="s">
        <v>563</v>
      </c>
      <c r="F536" s="135" t="s">
        <v>564</v>
      </c>
      <c r="G536" s="136" t="s">
        <v>498</v>
      </c>
      <c r="H536" s="137">
        <v>1</v>
      </c>
      <c r="I536" s="138"/>
      <c r="J536" s="139">
        <f>ROUND(I536*H536,2)</f>
        <v>0</v>
      </c>
      <c r="K536" s="135" t="s">
        <v>145</v>
      </c>
      <c r="L536" s="33"/>
      <c r="M536" s="140" t="s">
        <v>1</v>
      </c>
      <c r="N536" s="141" t="s">
        <v>46</v>
      </c>
      <c r="P536" s="142">
        <f>O536*H536</f>
        <v>0</v>
      </c>
      <c r="Q536" s="142">
        <v>1.67E-3</v>
      </c>
      <c r="R536" s="142">
        <f>Q536*H536</f>
        <v>1.67E-3</v>
      </c>
      <c r="S536" s="142">
        <v>0</v>
      </c>
      <c r="T536" s="143">
        <f>S536*H536</f>
        <v>0</v>
      </c>
      <c r="AR536" s="144" t="s">
        <v>146</v>
      </c>
      <c r="AT536" s="144" t="s">
        <v>141</v>
      </c>
      <c r="AU536" s="144" t="s">
        <v>91</v>
      </c>
      <c r="AY536" s="18" t="s">
        <v>139</v>
      </c>
      <c r="BE536" s="145">
        <f>IF(N536="základní",J536,0)</f>
        <v>0</v>
      </c>
      <c r="BF536" s="145">
        <f>IF(N536="snížená",J536,0)</f>
        <v>0</v>
      </c>
      <c r="BG536" s="145">
        <f>IF(N536="zákl. přenesená",J536,0)</f>
        <v>0</v>
      </c>
      <c r="BH536" s="145">
        <f>IF(N536="sníž. přenesená",J536,0)</f>
        <v>0</v>
      </c>
      <c r="BI536" s="145">
        <f>IF(N536="nulová",J536,0)</f>
        <v>0</v>
      </c>
      <c r="BJ536" s="18" t="s">
        <v>89</v>
      </c>
      <c r="BK536" s="145">
        <f>ROUND(I536*H536,2)</f>
        <v>0</v>
      </c>
      <c r="BL536" s="18" t="s">
        <v>146</v>
      </c>
      <c r="BM536" s="144" t="s">
        <v>565</v>
      </c>
    </row>
    <row r="537" spans="2:65" s="12" customFormat="1" ht="11.25">
      <c r="B537" s="146"/>
      <c r="D537" s="147" t="s">
        <v>148</v>
      </c>
      <c r="E537" s="148" t="s">
        <v>1</v>
      </c>
      <c r="F537" s="149" t="s">
        <v>453</v>
      </c>
      <c r="H537" s="148" t="s">
        <v>1</v>
      </c>
      <c r="I537" s="150"/>
      <c r="L537" s="146"/>
      <c r="M537" s="151"/>
      <c r="T537" s="152"/>
      <c r="AT537" s="148" t="s">
        <v>148</v>
      </c>
      <c r="AU537" s="148" t="s">
        <v>91</v>
      </c>
      <c r="AV537" s="12" t="s">
        <v>89</v>
      </c>
      <c r="AW537" s="12" t="s">
        <v>36</v>
      </c>
      <c r="AX537" s="12" t="s">
        <v>81</v>
      </c>
      <c r="AY537" s="148" t="s">
        <v>139</v>
      </c>
    </row>
    <row r="538" spans="2:65" s="12" customFormat="1" ht="11.25">
      <c r="B538" s="146"/>
      <c r="D538" s="147" t="s">
        <v>148</v>
      </c>
      <c r="E538" s="148" t="s">
        <v>1</v>
      </c>
      <c r="F538" s="149" t="s">
        <v>553</v>
      </c>
      <c r="H538" s="148" t="s">
        <v>1</v>
      </c>
      <c r="I538" s="150"/>
      <c r="L538" s="146"/>
      <c r="M538" s="151"/>
      <c r="T538" s="152"/>
      <c r="AT538" s="148" t="s">
        <v>148</v>
      </c>
      <c r="AU538" s="148" t="s">
        <v>91</v>
      </c>
      <c r="AV538" s="12" t="s">
        <v>89</v>
      </c>
      <c r="AW538" s="12" t="s">
        <v>36</v>
      </c>
      <c r="AX538" s="12" t="s">
        <v>81</v>
      </c>
      <c r="AY538" s="148" t="s">
        <v>139</v>
      </c>
    </row>
    <row r="539" spans="2:65" s="13" customFormat="1" ht="11.25">
      <c r="B539" s="153"/>
      <c r="D539" s="147" t="s">
        <v>148</v>
      </c>
      <c r="E539" s="154" t="s">
        <v>1</v>
      </c>
      <c r="F539" s="155" t="s">
        <v>527</v>
      </c>
      <c r="H539" s="156">
        <v>1</v>
      </c>
      <c r="I539" s="157"/>
      <c r="L539" s="153"/>
      <c r="M539" s="158"/>
      <c r="T539" s="159"/>
      <c r="AT539" s="154" t="s">
        <v>148</v>
      </c>
      <c r="AU539" s="154" t="s">
        <v>91</v>
      </c>
      <c r="AV539" s="13" t="s">
        <v>91</v>
      </c>
      <c r="AW539" s="13" t="s">
        <v>36</v>
      </c>
      <c r="AX539" s="13" t="s">
        <v>81</v>
      </c>
      <c r="AY539" s="154" t="s">
        <v>139</v>
      </c>
    </row>
    <row r="540" spans="2:65" s="14" customFormat="1" ht="11.25">
      <c r="B540" s="160"/>
      <c r="D540" s="147" t="s">
        <v>148</v>
      </c>
      <c r="E540" s="161" t="s">
        <v>1</v>
      </c>
      <c r="F540" s="162" t="s">
        <v>151</v>
      </c>
      <c r="H540" s="163">
        <v>1</v>
      </c>
      <c r="I540" s="164"/>
      <c r="L540" s="160"/>
      <c r="M540" s="165"/>
      <c r="T540" s="166"/>
      <c r="AT540" s="161" t="s">
        <v>148</v>
      </c>
      <c r="AU540" s="161" t="s">
        <v>91</v>
      </c>
      <c r="AV540" s="14" t="s">
        <v>146</v>
      </c>
      <c r="AW540" s="14" t="s">
        <v>36</v>
      </c>
      <c r="AX540" s="14" t="s">
        <v>89</v>
      </c>
      <c r="AY540" s="161" t="s">
        <v>139</v>
      </c>
    </row>
    <row r="541" spans="2:65" s="1" customFormat="1" ht="33" customHeight="1">
      <c r="B541" s="33"/>
      <c r="C541" s="252" t="s">
        <v>566</v>
      </c>
      <c r="D541" s="252" t="s">
        <v>317</v>
      </c>
      <c r="E541" s="253" t="s">
        <v>567</v>
      </c>
      <c r="F541" s="254" t="s">
        <v>568</v>
      </c>
      <c r="G541" s="255" t="s">
        <v>498</v>
      </c>
      <c r="H541" s="256">
        <v>1.01</v>
      </c>
      <c r="I541" s="182"/>
      <c r="J541" s="257">
        <f>ROUND(I541*H541,2)</f>
        <v>0</v>
      </c>
      <c r="K541" s="179" t="s">
        <v>145</v>
      </c>
      <c r="L541" s="184"/>
      <c r="M541" s="185" t="s">
        <v>1</v>
      </c>
      <c r="N541" s="186" t="s">
        <v>46</v>
      </c>
      <c r="P541" s="142">
        <f>O541*H541</f>
        <v>0</v>
      </c>
      <c r="Q541" s="142">
        <v>8.8000000000000005E-3</v>
      </c>
      <c r="R541" s="142">
        <f>Q541*H541</f>
        <v>8.8880000000000001E-3</v>
      </c>
      <c r="S541" s="142">
        <v>0</v>
      </c>
      <c r="T541" s="143">
        <f>S541*H541</f>
        <v>0</v>
      </c>
      <c r="AR541" s="144" t="s">
        <v>200</v>
      </c>
      <c r="AT541" s="144" t="s">
        <v>317</v>
      </c>
      <c r="AU541" s="144" t="s">
        <v>91</v>
      </c>
      <c r="AY541" s="18" t="s">
        <v>139</v>
      </c>
      <c r="BE541" s="145">
        <f>IF(N541="základní",J541,0)</f>
        <v>0</v>
      </c>
      <c r="BF541" s="145">
        <f>IF(N541="snížená",J541,0)</f>
        <v>0</v>
      </c>
      <c r="BG541" s="145">
        <f>IF(N541="zákl. přenesená",J541,0)</f>
        <v>0</v>
      </c>
      <c r="BH541" s="145">
        <f>IF(N541="sníž. přenesená",J541,0)</f>
        <v>0</v>
      </c>
      <c r="BI541" s="145">
        <f>IF(N541="nulová",J541,0)</f>
        <v>0</v>
      </c>
      <c r="BJ541" s="18" t="s">
        <v>89</v>
      </c>
      <c r="BK541" s="145">
        <f>ROUND(I541*H541,2)</f>
        <v>0</v>
      </c>
      <c r="BL541" s="18" t="s">
        <v>146</v>
      </c>
      <c r="BM541" s="144" t="s">
        <v>569</v>
      </c>
    </row>
    <row r="542" spans="2:65" s="12" customFormat="1" ht="11.25">
      <c r="B542" s="146"/>
      <c r="D542" s="147" t="s">
        <v>148</v>
      </c>
      <c r="E542" s="148" t="s">
        <v>1</v>
      </c>
      <c r="F542" s="149" t="s">
        <v>453</v>
      </c>
      <c r="H542" s="148" t="s">
        <v>1</v>
      </c>
      <c r="I542" s="150"/>
      <c r="L542" s="146"/>
      <c r="M542" s="151"/>
      <c r="T542" s="152"/>
      <c r="AT542" s="148" t="s">
        <v>148</v>
      </c>
      <c r="AU542" s="148" t="s">
        <v>91</v>
      </c>
      <c r="AV542" s="12" t="s">
        <v>89</v>
      </c>
      <c r="AW542" s="12" t="s">
        <v>36</v>
      </c>
      <c r="AX542" s="12" t="s">
        <v>81</v>
      </c>
      <c r="AY542" s="148" t="s">
        <v>139</v>
      </c>
    </row>
    <row r="543" spans="2:65" s="12" customFormat="1" ht="11.25">
      <c r="B543" s="146"/>
      <c r="D543" s="147" t="s">
        <v>148</v>
      </c>
      <c r="E543" s="148" t="s">
        <v>1</v>
      </c>
      <c r="F543" s="149" t="s">
        <v>553</v>
      </c>
      <c r="H543" s="148" t="s">
        <v>1</v>
      </c>
      <c r="I543" s="150"/>
      <c r="L543" s="146"/>
      <c r="M543" s="151"/>
      <c r="T543" s="152"/>
      <c r="AT543" s="148" t="s">
        <v>148</v>
      </c>
      <c r="AU543" s="148" t="s">
        <v>91</v>
      </c>
      <c r="AV543" s="12" t="s">
        <v>89</v>
      </c>
      <c r="AW543" s="12" t="s">
        <v>36</v>
      </c>
      <c r="AX543" s="12" t="s">
        <v>81</v>
      </c>
      <c r="AY543" s="148" t="s">
        <v>139</v>
      </c>
    </row>
    <row r="544" spans="2:65" s="13" customFormat="1" ht="11.25">
      <c r="B544" s="153"/>
      <c r="D544" s="147" t="s">
        <v>148</v>
      </c>
      <c r="E544" s="154" t="s">
        <v>1</v>
      </c>
      <c r="F544" s="155" t="s">
        <v>543</v>
      </c>
      <c r="H544" s="156">
        <v>1.01</v>
      </c>
      <c r="I544" s="157"/>
      <c r="L544" s="153"/>
      <c r="M544" s="158"/>
      <c r="T544" s="159"/>
      <c r="AT544" s="154" t="s">
        <v>148</v>
      </c>
      <c r="AU544" s="154" t="s">
        <v>91</v>
      </c>
      <c r="AV544" s="13" t="s">
        <v>91</v>
      </c>
      <c r="AW544" s="13" t="s">
        <v>36</v>
      </c>
      <c r="AX544" s="13" t="s">
        <v>81</v>
      </c>
      <c r="AY544" s="154" t="s">
        <v>139</v>
      </c>
    </row>
    <row r="545" spans="2:65" s="14" customFormat="1" ht="11.25">
      <c r="B545" s="160"/>
      <c r="D545" s="147" t="s">
        <v>148</v>
      </c>
      <c r="E545" s="161" t="s">
        <v>1</v>
      </c>
      <c r="F545" s="162" t="s">
        <v>151</v>
      </c>
      <c r="H545" s="163">
        <v>1.01</v>
      </c>
      <c r="I545" s="164"/>
      <c r="L545" s="160"/>
      <c r="M545" s="165"/>
      <c r="T545" s="166"/>
      <c r="AT545" s="161" t="s">
        <v>148</v>
      </c>
      <c r="AU545" s="161" t="s">
        <v>91</v>
      </c>
      <c r="AV545" s="14" t="s">
        <v>146</v>
      </c>
      <c r="AW545" s="14" t="s">
        <v>36</v>
      </c>
      <c r="AX545" s="14" t="s">
        <v>89</v>
      </c>
      <c r="AY545" s="161" t="s">
        <v>139</v>
      </c>
    </row>
    <row r="546" spans="2:65" s="1" customFormat="1" ht="24.2" customHeight="1">
      <c r="B546" s="33"/>
      <c r="C546" s="133" t="s">
        <v>570</v>
      </c>
      <c r="D546" s="133" t="s">
        <v>141</v>
      </c>
      <c r="E546" s="134" t="s">
        <v>571</v>
      </c>
      <c r="F546" s="135" t="s">
        <v>572</v>
      </c>
      <c r="G546" s="136" t="s">
        <v>498</v>
      </c>
      <c r="H546" s="137">
        <v>4</v>
      </c>
      <c r="I546" s="138"/>
      <c r="J546" s="139">
        <f>ROUND(I546*H546,2)</f>
        <v>0</v>
      </c>
      <c r="K546" s="135" t="s">
        <v>145</v>
      </c>
      <c r="L546" s="33"/>
      <c r="M546" s="140" t="s">
        <v>1</v>
      </c>
      <c r="N546" s="141" t="s">
        <v>46</v>
      </c>
      <c r="P546" s="142">
        <f>O546*H546</f>
        <v>0</v>
      </c>
      <c r="Q546" s="142">
        <v>0</v>
      </c>
      <c r="R546" s="142">
        <f>Q546*H546</f>
        <v>0</v>
      </c>
      <c r="S546" s="142">
        <v>0</v>
      </c>
      <c r="T546" s="143">
        <f>S546*H546</f>
        <v>0</v>
      </c>
      <c r="AR546" s="144" t="s">
        <v>146</v>
      </c>
      <c r="AT546" s="144" t="s">
        <v>141</v>
      </c>
      <c r="AU546" s="144" t="s">
        <v>91</v>
      </c>
      <c r="AY546" s="18" t="s">
        <v>139</v>
      </c>
      <c r="BE546" s="145">
        <f>IF(N546="základní",J546,0)</f>
        <v>0</v>
      </c>
      <c r="BF546" s="145">
        <f>IF(N546="snížená",J546,0)</f>
        <v>0</v>
      </c>
      <c r="BG546" s="145">
        <f>IF(N546="zákl. přenesená",J546,0)</f>
        <v>0</v>
      </c>
      <c r="BH546" s="145">
        <f>IF(N546="sníž. přenesená",J546,0)</f>
        <v>0</v>
      </c>
      <c r="BI546" s="145">
        <f>IF(N546="nulová",J546,0)</f>
        <v>0</v>
      </c>
      <c r="BJ546" s="18" t="s">
        <v>89</v>
      </c>
      <c r="BK546" s="145">
        <f>ROUND(I546*H546,2)</f>
        <v>0</v>
      </c>
      <c r="BL546" s="18" t="s">
        <v>146</v>
      </c>
      <c r="BM546" s="144" t="s">
        <v>573</v>
      </c>
    </row>
    <row r="547" spans="2:65" s="12" customFormat="1" ht="11.25">
      <c r="B547" s="146"/>
      <c r="D547" s="147" t="s">
        <v>148</v>
      </c>
      <c r="E547" s="148" t="s">
        <v>1</v>
      </c>
      <c r="F547" s="149" t="s">
        <v>453</v>
      </c>
      <c r="H547" s="148" t="s">
        <v>1</v>
      </c>
      <c r="I547" s="150"/>
      <c r="L547" s="146"/>
      <c r="M547" s="151"/>
      <c r="T547" s="152"/>
      <c r="AT547" s="148" t="s">
        <v>148</v>
      </c>
      <c r="AU547" s="148" t="s">
        <v>91</v>
      </c>
      <c r="AV547" s="12" t="s">
        <v>89</v>
      </c>
      <c r="AW547" s="12" t="s">
        <v>36</v>
      </c>
      <c r="AX547" s="12" t="s">
        <v>81</v>
      </c>
      <c r="AY547" s="148" t="s">
        <v>139</v>
      </c>
    </row>
    <row r="548" spans="2:65" s="12" customFormat="1" ht="11.25">
      <c r="B548" s="146"/>
      <c r="D548" s="147" t="s">
        <v>148</v>
      </c>
      <c r="E548" s="148" t="s">
        <v>1</v>
      </c>
      <c r="F548" s="149" t="s">
        <v>574</v>
      </c>
      <c r="H548" s="148" t="s">
        <v>1</v>
      </c>
      <c r="I548" s="150"/>
      <c r="L548" s="146"/>
      <c r="M548" s="151"/>
      <c r="T548" s="152"/>
      <c r="AT548" s="148" t="s">
        <v>148</v>
      </c>
      <c r="AU548" s="148" t="s">
        <v>91</v>
      </c>
      <c r="AV548" s="12" t="s">
        <v>89</v>
      </c>
      <c r="AW548" s="12" t="s">
        <v>36</v>
      </c>
      <c r="AX548" s="12" t="s">
        <v>81</v>
      </c>
      <c r="AY548" s="148" t="s">
        <v>139</v>
      </c>
    </row>
    <row r="549" spans="2:65" s="13" customFormat="1" ht="11.25">
      <c r="B549" s="153"/>
      <c r="D549" s="147" t="s">
        <v>148</v>
      </c>
      <c r="E549" s="154" t="s">
        <v>1</v>
      </c>
      <c r="F549" s="155" t="s">
        <v>501</v>
      </c>
      <c r="H549" s="156">
        <v>1</v>
      </c>
      <c r="I549" s="157"/>
      <c r="L549" s="153"/>
      <c r="M549" s="158"/>
      <c r="T549" s="159"/>
      <c r="AT549" s="154" t="s">
        <v>148</v>
      </c>
      <c r="AU549" s="154" t="s">
        <v>91</v>
      </c>
      <c r="AV549" s="13" t="s">
        <v>91</v>
      </c>
      <c r="AW549" s="13" t="s">
        <v>36</v>
      </c>
      <c r="AX549" s="13" t="s">
        <v>81</v>
      </c>
      <c r="AY549" s="154" t="s">
        <v>139</v>
      </c>
    </row>
    <row r="550" spans="2:65" s="13" customFormat="1" ht="11.25">
      <c r="B550" s="153"/>
      <c r="D550" s="147" t="s">
        <v>148</v>
      </c>
      <c r="E550" s="154" t="s">
        <v>1</v>
      </c>
      <c r="F550" s="155" t="s">
        <v>575</v>
      </c>
      <c r="H550" s="156">
        <v>2</v>
      </c>
      <c r="I550" s="157"/>
      <c r="L550" s="153"/>
      <c r="M550" s="158"/>
      <c r="T550" s="159"/>
      <c r="AT550" s="154" t="s">
        <v>148</v>
      </c>
      <c r="AU550" s="154" t="s">
        <v>91</v>
      </c>
      <c r="AV550" s="13" t="s">
        <v>91</v>
      </c>
      <c r="AW550" s="13" t="s">
        <v>36</v>
      </c>
      <c r="AX550" s="13" t="s">
        <v>81</v>
      </c>
      <c r="AY550" s="154" t="s">
        <v>139</v>
      </c>
    </row>
    <row r="551" spans="2:65" s="13" customFormat="1" ht="11.25">
      <c r="B551" s="153"/>
      <c r="D551" s="147" t="s">
        <v>148</v>
      </c>
      <c r="E551" s="154" t="s">
        <v>1</v>
      </c>
      <c r="F551" s="155" t="s">
        <v>505</v>
      </c>
      <c r="H551" s="156">
        <v>1</v>
      </c>
      <c r="I551" s="157"/>
      <c r="L551" s="153"/>
      <c r="M551" s="158"/>
      <c r="T551" s="159"/>
      <c r="AT551" s="154" t="s">
        <v>148</v>
      </c>
      <c r="AU551" s="154" t="s">
        <v>91</v>
      </c>
      <c r="AV551" s="13" t="s">
        <v>91</v>
      </c>
      <c r="AW551" s="13" t="s">
        <v>36</v>
      </c>
      <c r="AX551" s="13" t="s">
        <v>81</v>
      </c>
      <c r="AY551" s="154" t="s">
        <v>139</v>
      </c>
    </row>
    <row r="552" spans="2:65" s="14" customFormat="1" ht="11.25">
      <c r="B552" s="160"/>
      <c r="D552" s="147" t="s">
        <v>148</v>
      </c>
      <c r="E552" s="161" t="s">
        <v>1</v>
      </c>
      <c r="F552" s="162" t="s">
        <v>151</v>
      </c>
      <c r="H552" s="163">
        <v>4</v>
      </c>
      <c r="I552" s="164"/>
      <c r="L552" s="160"/>
      <c r="M552" s="165"/>
      <c r="T552" s="166"/>
      <c r="AT552" s="161" t="s">
        <v>148</v>
      </c>
      <c r="AU552" s="161" t="s">
        <v>91</v>
      </c>
      <c r="AV552" s="14" t="s">
        <v>146</v>
      </c>
      <c r="AW552" s="14" t="s">
        <v>36</v>
      </c>
      <c r="AX552" s="14" t="s">
        <v>89</v>
      </c>
      <c r="AY552" s="161" t="s">
        <v>139</v>
      </c>
    </row>
    <row r="553" spans="2:65" s="1" customFormat="1" ht="24.2" customHeight="1">
      <c r="B553" s="33"/>
      <c r="C553" s="177" t="s">
        <v>576</v>
      </c>
      <c r="D553" s="252" t="s">
        <v>317</v>
      </c>
      <c r="E553" s="253" t="s">
        <v>577</v>
      </c>
      <c r="F553" s="254" t="s">
        <v>578</v>
      </c>
      <c r="G553" s="255" t="s">
        <v>498</v>
      </c>
      <c r="H553" s="256">
        <v>3.03</v>
      </c>
      <c r="I553" s="182"/>
      <c r="J553" s="257">
        <f>ROUND(I553*H553,2)</f>
        <v>0</v>
      </c>
      <c r="K553" s="179" t="s">
        <v>145</v>
      </c>
      <c r="L553" s="184"/>
      <c r="M553" s="185" t="s">
        <v>1</v>
      </c>
      <c r="N553" s="186" t="s">
        <v>46</v>
      </c>
      <c r="P553" s="142">
        <f>O553*H553</f>
        <v>0</v>
      </c>
      <c r="Q553" s="142">
        <v>1.6500000000000001E-2</v>
      </c>
      <c r="R553" s="142">
        <f>Q553*H553</f>
        <v>4.9994999999999998E-2</v>
      </c>
      <c r="S553" s="142">
        <v>0</v>
      </c>
      <c r="T553" s="143">
        <f>S553*H553</f>
        <v>0</v>
      </c>
      <c r="AR553" s="144" t="s">
        <v>200</v>
      </c>
      <c r="AT553" s="144" t="s">
        <v>317</v>
      </c>
      <c r="AU553" s="144" t="s">
        <v>91</v>
      </c>
      <c r="AY553" s="18" t="s">
        <v>139</v>
      </c>
      <c r="BE553" s="145">
        <f>IF(N553="základní",J553,0)</f>
        <v>0</v>
      </c>
      <c r="BF553" s="145">
        <f>IF(N553="snížená",J553,0)</f>
        <v>0</v>
      </c>
      <c r="BG553" s="145">
        <f>IF(N553="zákl. přenesená",J553,0)</f>
        <v>0</v>
      </c>
      <c r="BH553" s="145">
        <f>IF(N553="sníž. přenesená",J553,0)</f>
        <v>0</v>
      </c>
      <c r="BI553" s="145">
        <f>IF(N553="nulová",J553,0)</f>
        <v>0</v>
      </c>
      <c r="BJ553" s="18" t="s">
        <v>89</v>
      </c>
      <c r="BK553" s="145">
        <f>ROUND(I553*H553,2)</f>
        <v>0</v>
      </c>
      <c r="BL553" s="18" t="s">
        <v>146</v>
      </c>
      <c r="BM553" s="144" t="s">
        <v>579</v>
      </c>
    </row>
    <row r="554" spans="2:65" s="12" customFormat="1" ht="11.25">
      <c r="B554" s="146"/>
      <c r="D554" s="147" t="s">
        <v>148</v>
      </c>
      <c r="E554" s="148" t="s">
        <v>1</v>
      </c>
      <c r="F554" s="149" t="s">
        <v>453</v>
      </c>
      <c r="H554" s="148" t="s">
        <v>1</v>
      </c>
      <c r="I554" s="150"/>
      <c r="L554" s="146"/>
      <c r="M554" s="151"/>
      <c r="T554" s="152"/>
      <c r="AT554" s="148" t="s">
        <v>148</v>
      </c>
      <c r="AU554" s="148" t="s">
        <v>91</v>
      </c>
      <c r="AV554" s="12" t="s">
        <v>89</v>
      </c>
      <c r="AW554" s="12" t="s">
        <v>36</v>
      </c>
      <c r="AX554" s="12" t="s">
        <v>81</v>
      </c>
      <c r="AY554" s="148" t="s">
        <v>139</v>
      </c>
    </row>
    <row r="555" spans="2:65" s="12" customFormat="1" ht="11.25">
      <c r="B555" s="146"/>
      <c r="D555" s="147" t="s">
        <v>148</v>
      </c>
      <c r="E555" s="148" t="s">
        <v>1</v>
      </c>
      <c r="F555" s="149" t="s">
        <v>574</v>
      </c>
      <c r="H555" s="148" t="s">
        <v>1</v>
      </c>
      <c r="I555" s="150"/>
      <c r="L555" s="146"/>
      <c r="M555" s="151"/>
      <c r="T555" s="152"/>
      <c r="AT555" s="148" t="s">
        <v>148</v>
      </c>
      <c r="AU555" s="148" t="s">
        <v>91</v>
      </c>
      <c r="AV555" s="12" t="s">
        <v>89</v>
      </c>
      <c r="AW555" s="12" t="s">
        <v>36</v>
      </c>
      <c r="AX555" s="12" t="s">
        <v>81</v>
      </c>
      <c r="AY555" s="148" t="s">
        <v>139</v>
      </c>
    </row>
    <row r="556" spans="2:65" s="13" customFormat="1" ht="11.25">
      <c r="B556" s="153"/>
      <c r="D556" s="147" t="s">
        <v>148</v>
      </c>
      <c r="E556" s="154" t="s">
        <v>1</v>
      </c>
      <c r="F556" s="155" t="s">
        <v>510</v>
      </c>
      <c r="H556" s="156">
        <v>1.01</v>
      </c>
      <c r="I556" s="157"/>
      <c r="L556" s="153"/>
      <c r="M556" s="158"/>
      <c r="T556" s="159"/>
      <c r="AT556" s="154" t="s">
        <v>148</v>
      </c>
      <c r="AU556" s="154" t="s">
        <v>91</v>
      </c>
      <c r="AV556" s="13" t="s">
        <v>91</v>
      </c>
      <c r="AW556" s="13" t="s">
        <v>36</v>
      </c>
      <c r="AX556" s="13" t="s">
        <v>81</v>
      </c>
      <c r="AY556" s="154" t="s">
        <v>139</v>
      </c>
    </row>
    <row r="557" spans="2:65" s="13" customFormat="1" ht="11.25">
      <c r="B557" s="153"/>
      <c r="D557" s="147" t="s">
        <v>148</v>
      </c>
      <c r="E557" s="154" t="s">
        <v>1</v>
      </c>
      <c r="F557" s="155" t="s">
        <v>580</v>
      </c>
      <c r="H557" s="156">
        <v>2.02</v>
      </c>
      <c r="I557" s="157"/>
      <c r="L557" s="153"/>
      <c r="M557" s="158"/>
      <c r="T557" s="159"/>
      <c r="AT557" s="154" t="s">
        <v>148</v>
      </c>
      <c r="AU557" s="154" t="s">
        <v>91</v>
      </c>
      <c r="AV557" s="13" t="s">
        <v>91</v>
      </c>
      <c r="AW557" s="13" t="s">
        <v>36</v>
      </c>
      <c r="AX557" s="13" t="s">
        <v>81</v>
      </c>
      <c r="AY557" s="154" t="s">
        <v>139</v>
      </c>
    </row>
    <row r="558" spans="2:65" s="14" customFormat="1" ht="11.25">
      <c r="B558" s="160"/>
      <c r="D558" s="147" t="s">
        <v>148</v>
      </c>
      <c r="E558" s="161" t="s">
        <v>1</v>
      </c>
      <c r="F558" s="162" t="s">
        <v>151</v>
      </c>
      <c r="H558" s="163">
        <v>3.03</v>
      </c>
      <c r="I558" s="164"/>
      <c r="L558" s="160"/>
      <c r="M558" s="165"/>
      <c r="T558" s="166"/>
      <c r="AT558" s="161" t="s">
        <v>148</v>
      </c>
      <c r="AU558" s="161" t="s">
        <v>91</v>
      </c>
      <c r="AV558" s="14" t="s">
        <v>146</v>
      </c>
      <c r="AW558" s="14" t="s">
        <v>36</v>
      </c>
      <c r="AX558" s="14" t="s">
        <v>89</v>
      </c>
      <c r="AY558" s="161" t="s">
        <v>139</v>
      </c>
    </row>
    <row r="559" spans="2:65" s="1" customFormat="1" ht="21.75" customHeight="1">
      <c r="B559" s="33"/>
      <c r="C559" s="252" t="s">
        <v>581</v>
      </c>
      <c r="D559" s="252" t="s">
        <v>317</v>
      </c>
      <c r="E559" s="253" t="s">
        <v>582</v>
      </c>
      <c r="F559" s="254" t="s">
        <v>583</v>
      </c>
      <c r="G559" s="255" t="s">
        <v>498</v>
      </c>
      <c r="H559" s="256">
        <v>1.01</v>
      </c>
      <c r="I559" s="182"/>
      <c r="J559" s="257">
        <f>ROUND(I559*H559,2)</f>
        <v>0</v>
      </c>
      <c r="K559" s="179" t="s">
        <v>145</v>
      </c>
      <c r="L559" s="184"/>
      <c r="M559" s="185" t="s">
        <v>1</v>
      </c>
      <c r="N559" s="186" t="s">
        <v>46</v>
      </c>
      <c r="P559" s="142">
        <f>O559*H559</f>
        <v>0</v>
      </c>
      <c r="Q559" s="142">
        <v>1.4E-2</v>
      </c>
      <c r="R559" s="142">
        <f>Q559*H559</f>
        <v>1.414E-2</v>
      </c>
      <c r="S559" s="142">
        <v>0</v>
      </c>
      <c r="T559" s="143">
        <f>S559*H559</f>
        <v>0</v>
      </c>
      <c r="AR559" s="144" t="s">
        <v>200</v>
      </c>
      <c r="AT559" s="144" t="s">
        <v>317</v>
      </c>
      <c r="AU559" s="144" t="s">
        <v>91</v>
      </c>
      <c r="AY559" s="18" t="s">
        <v>139</v>
      </c>
      <c r="BE559" s="145">
        <f>IF(N559="základní",J559,0)</f>
        <v>0</v>
      </c>
      <c r="BF559" s="145">
        <f>IF(N559="snížená",J559,0)</f>
        <v>0</v>
      </c>
      <c r="BG559" s="145">
        <f>IF(N559="zákl. přenesená",J559,0)</f>
        <v>0</v>
      </c>
      <c r="BH559" s="145">
        <f>IF(N559="sníž. přenesená",J559,0)</f>
        <v>0</v>
      </c>
      <c r="BI559" s="145">
        <f>IF(N559="nulová",J559,0)</f>
        <v>0</v>
      </c>
      <c r="BJ559" s="18" t="s">
        <v>89</v>
      </c>
      <c r="BK559" s="145">
        <f>ROUND(I559*H559,2)</f>
        <v>0</v>
      </c>
      <c r="BL559" s="18" t="s">
        <v>146</v>
      </c>
      <c r="BM559" s="144" t="s">
        <v>584</v>
      </c>
    </row>
    <row r="560" spans="2:65" s="12" customFormat="1" ht="11.25">
      <c r="B560" s="146"/>
      <c r="D560" s="147" t="s">
        <v>148</v>
      </c>
      <c r="E560" s="148" t="s">
        <v>1</v>
      </c>
      <c r="F560" s="149" t="s">
        <v>453</v>
      </c>
      <c r="H560" s="148" t="s">
        <v>1</v>
      </c>
      <c r="I560" s="150"/>
      <c r="L560" s="146"/>
      <c r="M560" s="151"/>
      <c r="T560" s="152"/>
      <c r="AT560" s="148" t="s">
        <v>148</v>
      </c>
      <c r="AU560" s="148" t="s">
        <v>91</v>
      </c>
      <c r="AV560" s="12" t="s">
        <v>89</v>
      </c>
      <c r="AW560" s="12" t="s">
        <v>36</v>
      </c>
      <c r="AX560" s="12" t="s">
        <v>81</v>
      </c>
      <c r="AY560" s="148" t="s">
        <v>139</v>
      </c>
    </row>
    <row r="561" spans="2:65" s="12" customFormat="1" ht="11.25">
      <c r="B561" s="146"/>
      <c r="D561" s="147" t="s">
        <v>148</v>
      </c>
      <c r="E561" s="148" t="s">
        <v>1</v>
      </c>
      <c r="F561" s="149" t="s">
        <v>574</v>
      </c>
      <c r="H561" s="148" t="s">
        <v>1</v>
      </c>
      <c r="I561" s="150"/>
      <c r="L561" s="146"/>
      <c r="M561" s="151"/>
      <c r="T561" s="152"/>
      <c r="AT561" s="148" t="s">
        <v>148</v>
      </c>
      <c r="AU561" s="148" t="s">
        <v>91</v>
      </c>
      <c r="AV561" s="12" t="s">
        <v>89</v>
      </c>
      <c r="AW561" s="12" t="s">
        <v>36</v>
      </c>
      <c r="AX561" s="12" t="s">
        <v>81</v>
      </c>
      <c r="AY561" s="148" t="s">
        <v>139</v>
      </c>
    </row>
    <row r="562" spans="2:65" s="13" customFormat="1" ht="11.25">
      <c r="B562" s="153"/>
      <c r="D562" s="147" t="s">
        <v>148</v>
      </c>
      <c r="E562" s="154" t="s">
        <v>1</v>
      </c>
      <c r="F562" s="155" t="s">
        <v>520</v>
      </c>
      <c r="H562" s="156">
        <v>1.01</v>
      </c>
      <c r="I562" s="157"/>
      <c r="L562" s="153"/>
      <c r="M562" s="158"/>
      <c r="T562" s="159"/>
      <c r="AT562" s="154" t="s">
        <v>148</v>
      </c>
      <c r="AU562" s="154" t="s">
        <v>91</v>
      </c>
      <c r="AV562" s="13" t="s">
        <v>91</v>
      </c>
      <c r="AW562" s="13" t="s">
        <v>36</v>
      </c>
      <c r="AX562" s="13" t="s">
        <v>81</v>
      </c>
      <c r="AY562" s="154" t="s">
        <v>139</v>
      </c>
    </row>
    <row r="563" spans="2:65" s="14" customFormat="1" ht="11.25">
      <c r="B563" s="160"/>
      <c r="D563" s="147" t="s">
        <v>148</v>
      </c>
      <c r="E563" s="161" t="s">
        <v>1</v>
      </c>
      <c r="F563" s="162" t="s">
        <v>151</v>
      </c>
      <c r="H563" s="163">
        <v>1.01</v>
      </c>
      <c r="I563" s="164"/>
      <c r="L563" s="160"/>
      <c r="M563" s="165"/>
      <c r="T563" s="166"/>
      <c r="AT563" s="161" t="s">
        <v>148</v>
      </c>
      <c r="AU563" s="161" t="s">
        <v>91</v>
      </c>
      <c r="AV563" s="14" t="s">
        <v>146</v>
      </c>
      <c r="AW563" s="14" t="s">
        <v>36</v>
      </c>
      <c r="AX563" s="14" t="s">
        <v>89</v>
      </c>
      <c r="AY563" s="161" t="s">
        <v>139</v>
      </c>
    </row>
    <row r="564" spans="2:65" s="1" customFormat="1" ht="24.2" customHeight="1">
      <c r="B564" s="33"/>
      <c r="C564" s="133" t="s">
        <v>585</v>
      </c>
      <c r="D564" s="133" t="s">
        <v>141</v>
      </c>
      <c r="E564" s="134" t="s">
        <v>586</v>
      </c>
      <c r="F564" s="135" t="s">
        <v>587</v>
      </c>
      <c r="G564" s="136" t="s">
        <v>498</v>
      </c>
      <c r="H564" s="137">
        <v>1</v>
      </c>
      <c r="I564" s="138"/>
      <c r="J564" s="139">
        <f>ROUND(I564*H564,2)</f>
        <v>0</v>
      </c>
      <c r="K564" s="135" t="s">
        <v>145</v>
      </c>
      <c r="L564" s="33"/>
      <c r="M564" s="140" t="s">
        <v>1</v>
      </c>
      <c r="N564" s="141" t="s">
        <v>46</v>
      </c>
      <c r="P564" s="142">
        <f>O564*H564</f>
        <v>0</v>
      </c>
      <c r="Q564" s="142">
        <v>2.82E-3</v>
      </c>
      <c r="R564" s="142">
        <f>Q564*H564</f>
        <v>2.82E-3</v>
      </c>
      <c r="S564" s="142">
        <v>0</v>
      </c>
      <c r="T564" s="143">
        <f>S564*H564</f>
        <v>0</v>
      </c>
      <c r="AR564" s="144" t="s">
        <v>146</v>
      </c>
      <c r="AT564" s="144" t="s">
        <v>141</v>
      </c>
      <c r="AU564" s="144" t="s">
        <v>91</v>
      </c>
      <c r="AY564" s="18" t="s">
        <v>139</v>
      </c>
      <c r="BE564" s="145">
        <f>IF(N564="základní",J564,0)</f>
        <v>0</v>
      </c>
      <c r="BF564" s="145">
        <f>IF(N564="snížená",J564,0)</f>
        <v>0</v>
      </c>
      <c r="BG564" s="145">
        <f>IF(N564="zákl. přenesená",J564,0)</f>
        <v>0</v>
      </c>
      <c r="BH564" s="145">
        <f>IF(N564="sníž. přenesená",J564,0)</f>
        <v>0</v>
      </c>
      <c r="BI564" s="145">
        <f>IF(N564="nulová",J564,0)</f>
        <v>0</v>
      </c>
      <c r="BJ564" s="18" t="s">
        <v>89</v>
      </c>
      <c r="BK564" s="145">
        <f>ROUND(I564*H564,2)</f>
        <v>0</v>
      </c>
      <c r="BL564" s="18" t="s">
        <v>146</v>
      </c>
      <c r="BM564" s="144" t="s">
        <v>588</v>
      </c>
    </row>
    <row r="565" spans="2:65" s="12" customFormat="1" ht="11.25">
      <c r="B565" s="146"/>
      <c r="D565" s="147" t="s">
        <v>148</v>
      </c>
      <c r="E565" s="148" t="s">
        <v>1</v>
      </c>
      <c r="F565" s="149" t="s">
        <v>453</v>
      </c>
      <c r="H565" s="148" t="s">
        <v>1</v>
      </c>
      <c r="I565" s="150"/>
      <c r="L565" s="146"/>
      <c r="M565" s="151"/>
      <c r="T565" s="152"/>
      <c r="AT565" s="148" t="s">
        <v>148</v>
      </c>
      <c r="AU565" s="148" t="s">
        <v>91</v>
      </c>
      <c r="AV565" s="12" t="s">
        <v>89</v>
      </c>
      <c r="AW565" s="12" t="s">
        <v>36</v>
      </c>
      <c r="AX565" s="12" t="s">
        <v>81</v>
      </c>
      <c r="AY565" s="148" t="s">
        <v>139</v>
      </c>
    </row>
    <row r="566" spans="2:65" s="12" customFormat="1" ht="11.25">
      <c r="B566" s="146"/>
      <c r="D566" s="147" t="s">
        <v>148</v>
      </c>
      <c r="E566" s="148" t="s">
        <v>1</v>
      </c>
      <c r="F566" s="149" t="s">
        <v>574</v>
      </c>
      <c r="H566" s="148" t="s">
        <v>1</v>
      </c>
      <c r="I566" s="150"/>
      <c r="L566" s="146"/>
      <c r="M566" s="151"/>
      <c r="T566" s="152"/>
      <c r="AT566" s="148" t="s">
        <v>148</v>
      </c>
      <c r="AU566" s="148" t="s">
        <v>91</v>
      </c>
      <c r="AV566" s="12" t="s">
        <v>89</v>
      </c>
      <c r="AW566" s="12" t="s">
        <v>36</v>
      </c>
      <c r="AX566" s="12" t="s">
        <v>81</v>
      </c>
      <c r="AY566" s="148" t="s">
        <v>139</v>
      </c>
    </row>
    <row r="567" spans="2:65" s="13" customFormat="1" ht="11.25">
      <c r="B567" s="153"/>
      <c r="D567" s="147" t="s">
        <v>148</v>
      </c>
      <c r="E567" s="154" t="s">
        <v>1</v>
      </c>
      <c r="F567" s="155" t="s">
        <v>527</v>
      </c>
      <c r="H567" s="156">
        <v>1</v>
      </c>
      <c r="I567" s="157"/>
      <c r="L567" s="153"/>
      <c r="M567" s="158"/>
      <c r="T567" s="159"/>
      <c r="AT567" s="154" t="s">
        <v>148</v>
      </c>
      <c r="AU567" s="154" t="s">
        <v>91</v>
      </c>
      <c r="AV567" s="13" t="s">
        <v>91</v>
      </c>
      <c r="AW567" s="13" t="s">
        <v>36</v>
      </c>
      <c r="AX567" s="13" t="s">
        <v>81</v>
      </c>
      <c r="AY567" s="154" t="s">
        <v>139</v>
      </c>
    </row>
    <row r="568" spans="2:65" s="14" customFormat="1" ht="11.25">
      <c r="B568" s="160"/>
      <c r="D568" s="147" t="s">
        <v>148</v>
      </c>
      <c r="E568" s="161" t="s">
        <v>1</v>
      </c>
      <c r="F568" s="162" t="s">
        <v>151</v>
      </c>
      <c r="H568" s="163">
        <v>1</v>
      </c>
      <c r="I568" s="164"/>
      <c r="L568" s="160"/>
      <c r="M568" s="165"/>
      <c r="T568" s="166"/>
      <c r="AT568" s="161" t="s">
        <v>148</v>
      </c>
      <c r="AU568" s="161" t="s">
        <v>91</v>
      </c>
      <c r="AV568" s="14" t="s">
        <v>146</v>
      </c>
      <c r="AW568" s="14" t="s">
        <v>36</v>
      </c>
      <c r="AX568" s="14" t="s">
        <v>89</v>
      </c>
      <c r="AY568" s="161" t="s">
        <v>139</v>
      </c>
    </row>
    <row r="569" spans="2:65" s="1" customFormat="1" ht="33" customHeight="1">
      <c r="B569" s="33"/>
      <c r="C569" s="252" t="s">
        <v>589</v>
      </c>
      <c r="D569" s="252" t="s">
        <v>317</v>
      </c>
      <c r="E569" s="253" t="s">
        <v>590</v>
      </c>
      <c r="F569" s="254" t="s">
        <v>591</v>
      </c>
      <c r="G569" s="255" t="s">
        <v>498</v>
      </c>
      <c r="H569" s="256">
        <v>1.01</v>
      </c>
      <c r="I569" s="182"/>
      <c r="J569" s="257">
        <f>ROUND(I569*H569,2)</f>
        <v>0</v>
      </c>
      <c r="K569" s="179" t="s">
        <v>145</v>
      </c>
      <c r="L569" s="184"/>
      <c r="M569" s="185" t="s">
        <v>1</v>
      </c>
      <c r="N569" s="186" t="s">
        <v>46</v>
      </c>
      <c r="P569" s="142">
        <f>O569*H569</f>
        <v>0</v>
      </c>
      <c r="Q569" s="142">
        <v>1.6E-2</v>
      </c>
      <c r="R569" s="142">
        <f>Q569*H569</f>
        <v>1.6160000000000001E-2</v>
      </c>
      <c r="S569" s="142">
        <v>0</v>
      </c>
      <c r="T569" s="143">
        <f>S569*H569</f>
        <v>0</v>
      </c>
      <c r="AR569" s="144" t="s">
        <v>200</v>
      </c>
      <c r="AT569" s="144" t="s">
        <v>317</v>
      </c>
      <c r="AU569" s="144" t="s">
        <v>91</v>
      </c>
      <c r="AY569" s="18" t="s">
        <v>139</v>
      </c>
      <c r="BE569" s="145">
        <f>IF(N569="základní",J569,0)</f>
        <v>0</v>
      </c>
      <c r="BF569" s="145">
        <f>IF(N569="snížená",J569,0)</f>
        <v>0</v>
      </c>
      <c r="BG569" s="145">
        <f>IF(N569="zákl. přenesená",J569,0)</f>
        <v>0</v>
      </c>
      <c r="BH569" s="145">
        <f>IF(N569="sníž. přenesená",J569,0)</f>
        <v>0</v>
      </c>
      <c r="BI569" s="145">
        <f>IF(N569="nulová",J569,0)</f>
        <v>0</v>
      </c>
      <c r="BJ569" s="18" t="s">
        <v>89</v>
      </c>
      <c r="BK569" s="145">
        <f>ROUND(I569*H569,2)</f>
        <v>0</v>
      </c>
      <c r="BL569" s="18" t="s">
        <v>146</v>
      </c>
      <c r="BM569" s="144" t="s">
        <v>592</v>
      </c>
    </row>
    <row r="570" spans="2:65" s="12" customFormat="1" ht="11.25">
      <c r="B570" s="146"/>
      <c r="D570" s="147" t="s">
        <v>148</v>
      </c>
      <c r="E570" s="148" t="s">
        <v>1</v>
      </c>
      <c r="F570" s="149" t="s">
        <v>453</v>
      </c>
      <c r="H570" s="148" t="s">
        <v>1</v>
      </c>
      <c r="I570" s="150"/>
      <c r="L570" s="146"/>
      <c r="M570" s="151"/>
      <c r="T570" s="152"/>
      <c r="AT570" s="148" t="s">
        <v>148</v>
      </c>
      <c r="AU570" s="148" t="s">
        <v>91</v>
      </c>
      <c r="AV570" s="12" t="s">
        <v>89</v>
      </c>
      <c r="AW570" s="12" t="s">
        <v>36</v>
      </c>
      <c r="AX570" s="12" t="s">
        <v>81</v>
      </c>
      <c r="AY570" s="148" t="s">
        <v>139</v>
      </c>
    </row>
    <row r="571" spans="2:65" s="12" customFormat="1" ht="11.25">
      <c r="B571" s="146"/>
      <c r="D571" s="147" t="s">
        <v>148</v>
      </c>
      <c r="E571" s="148" t="s">
        <v>1</v>
      </c>
      <c r="F571" s="149" t="s">
        <v>574</v>
      </c>
      <c r="H571" s="148" t="s">
        <v>1</v>
      </c>
      <c r="I571" s="150"/>
      <c r="L571" s="146"/>
      <c r="M571" s="151"/>
      <c r="T571" s="152"/>
      <c r="AT571" s="148" t="s">
        <v>148</v>
      </c>
      <c r="AU571" s="148" t="s">
        <v>91</v>
      </c>
      <c r="AV571" s="12" t="s">
        <v>89</v>
      </c>
      <c r="AW571" s="12" t="s">
        <v>36</v>
      </c>
      <c r="AX571" s="12" t="s">
        <v>81</v>
      </c>
      <c r="AY571" s="148" t="s">
        <v>139</v>
      </c>
    </row>
    <row r="572" spans="2:65" s="13" customFormat="1" ht="11.25">
      <c r="B572" s="153"/>
      <c r="D572" s="147" t="s">
        <v>148</v>
      </c>
      <c r="E572" s="154" t="s">
        <v>1</v>
      </c>
      <c r="F572" s="155" t="s">
        <v>543</v>
      </c>
      <c r="H572" s="156">
        <v>1.01</v>
      </c>
      <c r="I572" s="157"/>
      <c r="L572" s="153"/>
      <c r="M572" s="158"/>
      <c r="T572" s="159"/>
      <c r="AT572" s="154" t="s">
        <v>148</v>
      </c>
      <c r="AU572" s="154" t="s">
        <v>91</v>
      </c>
      <c r="AV572" s="13" t="s">
        <v>91</v>
      </c>
      <c r="AW572" s="13" t="s">
        <v>36</v>
      </c>
      <c r="AX572" s="13" t="s">
        <v>81</v>
      </c>
      <c r="AY572" s="154" t="s">
        <v>139</v>
      </c>
    </row>
    <row r="573" spans="2:65" s="14" customFormat="1" ht="11.25">
      <c r="B573" s="160"/>
      <c r="D573" s="147" t="s">
        <v>148</v>
      </c>
      <c r="E573" s="161" t="s">
        <v>1</v>
      </c>
      <c r="F573" s="162" t="s">
        <v>151</v>
      </c>
      <c r="H573" s="163">
        <v>1.01</v>
      </c>
      <c r="I573" s="164"/>
      <c r="L573" s="160"/>
      <c r="M573" s="165"/>
      <c r="T573" s="166"/>
      <c r="AT573" s="161" t="s">
        <v>148</v>
      </c>
      <c r="AU573" s="161" t="s">
        <v>91</v>
      </c>
      <c r="AV573" s="14" t="s">
        <v>146</v>
      </c>
      <c r="AW573" s="14" t="s">
        <v>36</v>
      </c>
      <c r="AX573" s="14" t="s">
        <v>89</v>
      </c>
      <c r="AY573" s="161" t="s">
        <v>139</v>
      </c>
    </row>
    <row r="574" spans="2:65" s="1" customFormat="1" ht="24.2" customHeight="1">
      <c r="B574" s="33"/>
      <c r="C574" s="133" t="s">
        <v>593</v>
      </c>
      <c r="D574" s="133" t="s">
        <v>141</v>
      </c>
      <c r="E574" s="134" t="s">
        <v>594</v>
      </c>
      <c r="F574" s="135" t="s">
        <v>595</v>
      </c>
      <c r="G574" s="136" t="s">
        <v>498</v>
      </c>
      <c r="H574" s="137">
        <v>6</v>
      </c>
      <c r="I574" s="138"/>
      <c r="J574" s="139">
        <f>ROUND(I574*H574,2)</f>
        <v>0</v>
      </c>
      <c r="K574" s="135" t="s">
        <v>145</v>
      </c>
      <c r="L574" s="33"/>
      <c r="M574" s="140" t="s">
        <v>1</v>
      </c>
      <c r="N574" s="141" t="s">
        <v>46</v>
      </c>
      <c r="P574" s="142">
        <f>O574*H574</f>
        <v>0</v>
      </c>
      <c r="Q574" s="142">
        <v>0</v>
      </c>
      <c r="R574" s="142">
        <f>Q574*H574</f>
        <v>0</v>
      </c>
      <c r="S574" s="142">
        <v>0</v>
      </c>
      <c r="T574" s="143">
        <f>S574*H574</f>
        <v>0</v>
      </c>
      <c r="AR574" s="144" t="s">
        <v>146</v>
      </c>
      <c r="AT574" s="144" t="s">
        <v>141</v>
      </c>
      <c r="AU574" s="144" t="s">
        <v>91</v>
      </c>
      <c r="AY574" s="18" t="s">
        <v>139</v>
      </c>
      <c r="BE574" s="145">
        <f>IF(N574="základní",J574,0)</f>
        <v>0</v>
      </c>
      <c r="BF574" s="145">
        <f>IF(N574="snížená",J574,0)</f>
        <v>0</v>
      </c>
      <c r="BG574" s="145">
        <f>IF(N574="zákl. přenesená",J574,0)</f>
        <v>0</v>
      </c>
      <c r="BH574" s="145">
        <f>IF(N574="sníž. přenesená",J574,0)</f>
        <v>0</v>
      </c>
      <c r="BI574" s="145">
        <f>IF(N574="nulová",J574,0)</f>
        <v>0</v>
      </c>
      <c r="BJ574" s="18" t="s">
        <v>89</v>
      </c>
      <c r="BK574" s="145">
        <f>ROUND(I574*H574,2)</f>
        <v>0</v>
      </c>
      <c r="BL574" s="18" t="s">
        <v>146</v>
      </c>
      <c r="BM574" s="144" t="s">
        <v>596</v>
      </c>
    </row>
    <row r="575" spans="2:65" s="12" customFormat="1" ht="11.25">
      <c r="B575" s="146"/>
      <c r="D575" s="147" t="s">
        <v>148</v>
      </c>
      <c r="E575" s="148" t="s">
        <v>1</v>
      </c>
      <c r="F575" s="149" t="s">
        <v>453</v>
      </c>
      <c r="H575" s="148" t="s">
        <v>1</v>
      </c>
      <c r="I575" s="150"/>
      <c r="L575" s="146"/>
      <c r="M575" s="151"/>
      <c r="T575" s="152"/>
      <c r="AT575" s="148" t="s">
        <v>148</v>
      </c>
      <c r="AU575" s="148" t="s">
        <v>91</v>
      </c>
      <c r="AV575" s="12" t="s">
        <v>89</v>
      </c>
      <c r="AW575" s="12" t="s">
        <v>36</v>
      </c>
      <c r="AX575" s="12" t="s">
        <v>81</v>
      </c>
      <c r="AY575" s="148" t="s">
        <v>139</v>
      </c>
    </row>
    <row r="576" spans="2:65" s="12" customFormat="1" ht="11.25">
      <c r="B576" s="146"/>
      <c r="D576" s="147" t="s">
        <v>148</v>
      </c>
      <c r="E576" s="148" t="s">
        <v>1</v>
      </c>
      <c r="F576" s="149" t="s">
        <v>240</v>
      </c>
      <c r="H576" s="148" t="s">
        <v>1</v>
      </c>
      <c r="I576" s="150"/>
      <c r="L576" s="146"/>
      <c r="M576" s="151"/>
      <c r="T576" s="152"/>
      <c r="AT576" s="148" t="s">
        <v>148</v>
      </c>
      <c r="AU576" s="148" t="s">
        <v>91</v>
      </c>
      <c r="AV576" s="12" t="s">
        <v>89</v>
      </c>
      <c r="AW576" s="12" t="s">
        <v>36</v>
      </c>
      <c r="AX576" s="12" t="s">
        <v>81</v>
      </c>
      <c r="AY576" s="148" t="s">
        <v>139</v>
      </c>
    </row>
    <row r="577" spans="2:65" s="13" customFormat="1" ht="11.25">
      <c r="B577" s="153"/>
      <c r="D577" s="147" t="s">
        <v>148</v>
      </c>
      <c r="E577" s="154" t="s">
        <v>1</v>
      </c>
      <c r="F577" s="155" t="s">
        <v>597</v>
      </c>
      <c r="H577" s="156">
        <v>1</v>
      </c>
      <c r="I577" s="157"/>
      <c r="L577" s="153"/>
      <c r="M577" s="158"/>
      <c r="T577" s="159"/>
      <c r="AT577" s="154" t="s">
        <v>148</v>
      </c>
      <c r="AU577" s="154" t="s">
        <v>91</v>
      </c>
      <c r="AV577" s="13" t="s">
        <v>91</v>
      </c>
      <c r="AW577" s="13" t="s">
        <v>36</v>
      </c>
      <c r="AX577" s="13" t="s">
        <v>81</v>
      </c>
      <c r="AY577" s="154" t="s">
        <v>139</v>
      </c>
    </row>
    <row r="578" spans="2:65" s="13" customFormat="1" ht="11.25">
      <c r="B578" s="153"/>
      <c r="D578" s="147" t="s">
        <v>148</v>
      </c>
      <c r="E578" s="154" t="s">
        <v>1</v>
      </c>
      <c r="F578" s="155" t="s">
        <v>598</v>
      </c>
      <c r="H578" s="156">
        <v>3</v>
      </c>
      <c r="I578" s="157"/>
      <c r="L578" s="153"/>
      <c r="M578" s="158"/>
      <c r="T578" s="159"/>
      <c r="AT578" s="154" t="s">
        <v>148</v>
      </c>
      <c r="AU578" s="154" t="s">
        <v>91</v>
      </c>
      <c r="AV578" s="13" t="s">
        <v>91</v>
      </c>
      <c r="AW578" s="13" t="s">
        <v>36</v>
      </c>
      <c r="AX578" s="13" t="s">
        <v>81</v>
      </c>
      <c r="AY578" s="154" t="s">
        <v>139</v>
      </c>
    </row>
    <row r="579" spans="2:65" s="13" customFormat="1" ht="11.25">
      <c r="B579" s="153"/>
      <c r="D579" s="147" t="s">
        <v>148</v>
      </c>
      <c r="E579" s="154" t="s">
        <v>1</v>
      </c>
      <c r="F579" s="155" t="s">
        <v>503</v>
      </c>
      <c r="H579" s="156">
        <v>1</v>
      </c>
      <c r="I579" s="157"/>
      <c r="L579" s="153"/>
      <c r="M579" s="158"/>
      <c r="T579" s="159"/>
      <c r="AT579" s="154" t="s">
        <v>148</v>
      </c>
      <c r="AU579" s="154" t="s">
        <v>91</v>
      </c>
      <c r="AV579" s="13" t="s">
        <v>91</v>
      </c>
      <c r="AW579" s="13" t="s">
        <v>36</v>
      </c>
      <c r="AX579" s="13" t="s">
        <v>81</v>
      </c>
      <c r="AY579" s="154" t="s">
        <v>139</v>
      </c>
    </row>
    <row r="580" spans="2:65" s="13" customFormat="1" ht="11.25">
      <c r="B580" s="153"/>
      <c r="D580" s="147" t="s">
        <v>148</v>
      </c>
      <c r="E580" s="154" t="s">
        <v>1</v>
      </c>
      <c r="F580" s="155" t="s">
        <v>505</v>
      </c>
      <c r="H580" s="156">
        <v>1</v>
      </c>
      <c r="I580" s="157"/>
      <c r="L580" s="153"/>
      <c r="M580" s="158"/>
      <c r="T580" s="159"/>
      <c r="AT580" s="154" t="s">
        <v>148</v>
      </c>
      <c r="AU580" s="154" t="s">
        <v>91</v>
      </c>
      <c r="AV580" s="13" t="s">
        <v>91</v>
      </c>
      <c r="AW580" s="13" t="s">
        <v>36</v>
      </c>
      <c r="AX580" s="13" t="s">
        <v>81</v>
      </c>
      <c r="AY580" s="154" t="s">
        <v>139</v>
      </c>
    </row>
    <row r="581" spans="2:65" s="14" customFormat="1" ht="11.25">
      <c r="B581" s="160"/>
      <c r="D581" s="147" t="s">
        <v>148</v>
      </c>
      <c r="E581" s="161" t="s">
        <v>1</v>
      </c>
      <c r="F581" s="162" t="s">
        <v>151</v>
      </c>
      <c r="H581" s="163">
        <v>6</v>
      </c>
      <c r="I581" s="164"/>
      <c r="L581" s="160"/>
      <c r="M581" s="165"/>
      <c r="T581" s="166"/>
      <c r="AT581" s="161" t="s">
        <v>148</v>
      </c>
      <c r="AU581" s="161" t="s">
        <v>91</v>
      </c>
      <c r="AV581" s="14" t="s">
        <v>146</v>
      </c>
      <c r="AW581" s="14" t="s">
        <v>36</v>
      </c>
      <c r="AX581" s="14" t="s">
        <v>89</v>
      </c>
      <c r="AY581" s="161" t="s">
        <v>139</v>
      </c>
    </row>
    <row r="582" spans="2:65" s="1" customFormat="1" ht="24.2" customHeight="1">
      <c r="B582" s="33"/>
      <c r="C582" s="252" t="s">
        <v>599</v>
      </c>
      <c r="D582" s="252" t="s">
        <v>317</v>
      </c>
      <c r="E582" s="253" t="s">
        <v>600</v>
      </c>
      <c r="F582" s="254" t="s">
        <v>601</v>
      </c>
      <c r="G582" s="255" t="s">
        <v>498</v>
      </c>
      <c r="H582" s="256">
        <v>1.01</v>
      </c>
      <c r="I582" s="182"/>
      <c r="J582" s="257">
        <f>ROUND(I582*H582,2)</f>
        <v>0</v>
      </c>
      <c r="K582" s="179" t="s">
        <v>145</v>
      </c>
      <c r="L582" s="184"/>
      <c r="M582" s="185" t="s">
        <v>1</v>
      </c>
      <c r="N582" s="186" t="s">
        <v>46</v>
      </c>
      <c r="P582" s="142">
        <f>O582*H582</f>
        <v>0</v>
      </c>
      <c r="Q582" s="142">
        <v>2.4400000000000002E-2</v>
      </c>
      <c r="R582" s="142">
        <f>Q582*H582</f>
        <v>2.4644000000000003E-2</v>
      </c>
      <c r="S582" s="142">
        <v>0</v>
      </c>
      <c r="T582" s="143">
        <f>S582*H582</f>
        <v>0</v>
      </c>
      <c r="W582" s="262"/>
      <c r="AR582" s="144" t="s">
        <v>200</v>
      </c>
      <c r="AT582" s="144" t="s">
        <v>317</v>
      </c>
      <c r="AU582" s="144" t="s">
        <v>91</v>
      </c>
      <c r="AY582" s="18" t="s">
        <v>139</v>
      </c>
      <c r="BE582" s="145">
        <f>IF(N582="základní",J582,0)</f>
        <v>0</v>
      </c>
      <c r="BF582" s="145">
        <f>IF(N582="snížená",J582,0)</f>
        <v>0</v>
      </c>
      <c r="BG582" s="145">
        <f>IF(N582="zákl. přenesená",J582,0)</f>
        <v>0</v>
      </c>
      <c r="BH582" s="145">
        <f>IF(N582="sníž. přenesená",J582,0)</f>
        <v>0</v>
      </c>
      <c r="BI582" s="145">
        <f>IF(N582="nulová",J582,0)</f>
        <v>0</v>
      </c>
      <c r="BJ582" s="18" t="s">
        <v>89</v>
      </c>
      <c r="BK582" s="145">
        <f>ROUND(I582*H582,2)</f>
        <v>0</v>
      </c>
      <c r="BL582" s="18" t="s">
        <v>146</v>
      </c>
      <c r="BM582" s="144" t="s">
        <v>602</v>
      </c>
    </row>
    <row r="583" spans="2:65" s="1" customFormat="1" ht="19.5">
      <c r="B583" s="33"/>
      <c r="D583" s="147" t="s">
        <v>306</v>
      </c>
      <c r="F583" s="174" t="s">
        <v>460</v>
      </c>
      <c r="I583" s="175"/>
      <c r="L583" s="33"/>
      <c r="M583" s="176"/>
      <c r="T583" s="57"/>
      <c r="AT583" s="18" t="s">
        <v>306</v>
      </c>
      <c r="AU583" s="18" t="s">
        <v>91</v>
      </c>
    </row>
    <row r="584" spans="2:65" s="12" customFormat="1" ht="11.25">
      <c r="B584" s="146"/>
      <c r="D584" s="147" t="s">
        <v>148</v>
      </c>
      <c r="E584" s="148" t="s">
        <v>1</v>
      </c>
      <c r="F584" s="149" t="s">
        <v>453</v>
      </c>
      <c r="H584" s="148" t="s">
        <v>1</v>
      </c>
      <c r="I584" s="150"/>
      <c r="L584" s="146"/>
      <c r="M584" s="151"/>
      <c r="T584" s="152"/>
      <c r="AT584" s="148" t="s">
        <v>148</v>
      </c>
      <c r="AU584" s="148" t="s">
        <v>91</v>
      </c>
      <c r="AV584" s="12" t="s">
        <v>89</v>
      </c>
      <c r="AW584" s="12" t="s">
        <v>36</v>
      </c>
      <c r="AX584" s="12" t="s">
        <v>81</v>
      </c>
      <c r="AY584" s="148" t="s">
        <v>139</v>
      </c>
    </row>
    <row r="585" spans="2:65" s="12" customFormat="1" ht="11.25">
      <c r="B585" s="146"/>
      <c r="D585" s="147" t="s">
        <v>148</v>
      </c>
      <c r="E585" s="148" t="s">
        <v>1</v>
      </c>
      <c r="F585" s="149" t="s">
        <v>240</v>
      </c>
      <c r="H585" s="148" t="s">
        <v>1</v>
      </c>
      <c r="I585" s="150"/>
      <c r="L585" s="146"/>
      <c r="M585" s="151"/>
      <c r="T585" s="152"/>
      <c r="AT585" s="148" t="s">
        <v>148</v>
      </c>
      <c r="AU585" s="148" t="s">
        <v>91</v>
      </c>
      <c r="AV585" s="12" t="s">
        <v>89</v>
      </c>
      <c r="AW585" s="12" t="s">
        <v>36</v>
      </c>
      <c r="AX585" s="12" t="s">
        <v>81</v>
      </c>
      <c r="AY585" s="148" t="s">
        <v>139</v>
      </c>
    </row>
    <row r="586" spans="2:65" s="13" customFormat="1" ht="11.25">
      <c r="B586" s="153"/>
      <c r="D586" s="147" t="s">
        <v>148</v>
      </c>
      <c r="E586" s="154" t="s">
        <v>1</v>
      </c>
      <c r="F586" s="155" t="s">
        <v>603</v>
      </c>
      <c r="H586" s="156">
        <v>1.01</v>
      </c>
      <c r="I586" s="157"/>
      <c r="L586" s="153"/>
      <c r="M586" s="158"/>
      <c r="T586" s="159"/>
      <c r="AT586" s="154" t="s">
        <v>148</v>
      </c>
      <c r="AU586" s="154" t="s">
        <v>91</v>
      </c>
      <c r="AV586" s="13" t="s">
        <v>91</v>
      </c>
      <c r="AW586" s="13" t="s">
        <v>36</v>
      </c>
      <c r="AX586" s="13" t="s">
        <v>81</v>
      </c>
      <c r="AY586" s="154" t="s">
        <v>139</v>
      </c>
    </row>
    <row r="587" spans="2:65" s="14" customFormat="1" ht="11.25">
      <c r="B587" s="160"/>
      <c r="D587" s="147" t="s">
        <v>148</v>
      </c>
      <c r="E587" s="161" t="s">
        <v>1</v>
      </c>
      <c r="F587" s="162" t="s">
        <v>151</v>
      </c>
      <c r="H587" s="163">
        <v>1.01</v>
      </c>
      <c r="I587" s="164"/>
      <c r="L587" s="160"/>
      <c r="M587" s="165"/>
      <c r="T587" s="166"/>
      <c r="AT587" s="161" t="s">
        <v>148</v>
      </c>
      <c r="AU587" s="161" t="s">
        <v>91</v>
      </c>
      <c r="AV587" s="14" t="s">
        <v>146</v>
      </c>
      <c r="AW587" s="14" t="s">
        <v>36</v>
      </c>
      <c r="AX587" s="14" t="s">
        <v>89</v>
      </c>
      <c r="AY587" s="161" t="s">
        <v>139</v>
      </c>
    </row>
    <row r="588" spans="2:65" s="1" customFormat="1" ht="24.2" customHeight="1">
      <c r="B588" s="33"/>
      <c r="C588" s="252" t="s">
        <v>604</v>
      </c>
      <c r="D588" s="252" t="s">
        <v>317</v>
      </c>
      <c r="E588" s="253" t="s">
        <v>605</v>
      </c>
      <c r="F588" s="254" t="s">
        <v>606</v>
      </c>
      <c r="G588" s="255" t="s">
        <v>498</v>
      </c>
      <c r="H588" s="256">
        <v>1.01</v>
      </c>
      <c r="I588" s="182"/>
      <c r="J588" s="257">
        <f>ROUND(I588*H588,2)</f>
        <v>0</v>
      </c>
      <c r="K588" s="179" t="s">
        <v>145</v>
      </c>
      <c r="L588" s="184"/>
      <c r="M588" s="185" t="s">
        <v>1</v>
      </c>
      <c r="N588" s="186" t="s">
        <v>46</v>
      </c>
      <c r="P588" s="142">
        <f>O588*H588</f>
        <v>0</v>
      </c>
      <c r="Q588" s="142">
        <v>1.9900000000000001E-2</v>
      </c>
      <c r="R588" s="142">
        <f>Q588*H588</f>
        <v>2.0099000000000002E-2</v>
      </c>
      <c r="S588" s="142">
        <v>0</v>
      </c>
      <c r="T588" s="143">
        <f>S588*H588</f>
        <v>0</v>
      </c>
      <c r="AR588" s="144" t="s">
        <v>200</v>
      </c>
      <c r="AT588" s="144" t="s">
        <v>317</v>
      </c>
      <c r="AU588" s="144" t="s">
        <v>91</v>
      </c>
      <c r="AY588" s="18" t="s">
        <v>139</v>
      </c>
      <c r="BE588" s="145">
        <f>IF(N588="základní",J588,0)</f>
        <v>0</v>
      </c>
      <c r="BF588" s="145">
        <f>IF(N588="snížená",J588,0)</f>
        <v>0</v>
      </c>
      <c r="BG588" s="145">
        <f>IF(N588="zákl. přenesená",J588,0)</f>
        <v>0</v>
      </c>
      <c r="BH588" s="145">
        <f>IF(N588="sníž. přenesená",J588,0)</f>
        <v>0</v>
      </c>
      <c r="BI588" s="145">
        <f>IF(N588="nulová",J588,0)</f>
        <v>0</v>
      </c>
      <c r="BJ588" s="18" t="s">
        <v>89</v>
      </c>
      <c r="BK588" s="145">
        <f>ROUND(I588*H588,2)</f>
        <v>0</v>
      </c>
      <c r="BL588" s="18" t="s">
        <v>146</v>
      </c>
      <c r="BM588" s="144" t="s">
        <v>607</v>
      </c>
    </row>
    <row r="589" spans="2:65" s="1" customFormat="1" ht="19.5">
      <c r="B589" s="33"/>
      <c r="D589" s="147" t="s">
        <v>306</v>
      </c>
      <c r="F589" s="174" t="s">
        <v>460</v>
      </c>
      <c r="I589" s="175"/>
      <c r="L589" s="33"/>
      <c r="M589" s="176"/>
      <c r="T589" s="57"/>
      <c r="AT589" s="18" t="s">
        <v>306</v>
      </c>
      <c r="AU589" s="18" t="s">
        <v>91</v>
      </c>
    </row>
    <row r="590" spans="2:65" s="12" customFormat="1" ht="11.25">
      <c r="B590" s="146"/>
      <c r="D590" s="147" t="s">
        <v>148</v>
      </c>
      <c r="E590" s="148" t="s">
        <v>1</v>
      </c>
      <c r="F590" s="149" t="s">
        <v>453</v>
      </c>
      <c r="H590" s="148" t="s">
        <v>1</v>
      </c>
      <c r="I590" s="150"/>
      <c r="L590" s="146"/>
      <c r="M590" s="151"/>
      <c r="T590" s="152"/>
      <c r="AT590" s="148" t="s">
        <v>148</v>
      </c>
      <c r="AU590" s="148" t="s">
        <v>91</v>
      </c>
      <c r="AV590" s="12" t="s">
        <v>89</v>
      </c>
      <c r="AW590" s="12" t="s">
        <v>36</v>
      </c>
      <c r="AX590" s="12" t="s">
        <v>81</v>
      </c>
      <c r="AY590" s="148" t="s">
        <v>139</v>
      </c>
    </row>
    <row r="591" spans="2:65" s="12" customFormat="1" ht="11.25">
      <c r="B591" s="146"/>
      <c r="D591" s="147" t="s">
        <v>148</v>
      </c>
      <c r="E591" s="148" t="s">
        <v>1</v>
      </c>
      <c r="F591" s="149" t="s">
        <v>240</v>
      </c>
      <c r="H591" s="148" t="s">
        <v>1</v>
      </c>
      <c r="I591" s="150"/>
      <c r="L591" s="146"/>
      <c r="M591" s="151"/>
      <c r="T591" s="152"/>
      <c r="AT591" s="148" t="s">
        <v>148</v>
      </c>
      <c r="AU591" s="148" t="s">
        <v>91</v>
      </c>
      <c r="AV591" s="12" t="s">
        <v>89</v>
      </c>
      <c r="AW591" s="12" t="s">
        <v>36</v>
      </c>
      <c r="AX591" s="12" t="s">
        <v>81</v>
      </c>
      <c r="AY591" s="148" t="s">
        <v>139</v>
      </c>
    </row>
    <row r="592" spans="2:65" s="13" customFormat="1" ht="11.25">
      <c r="B592" s="153"/>
      <c r="D592" s="147" t="s">
        <v>148</v>
      </c>
      <c r="E592" s="154" t="s">
        <v>1</v>
      </c>
      <c r="F592" s="155" t="s">
        <v>510</v>
      </c>
      <c r="H592" s="156">
        <v>1.01</v>
      </c>
      <c r="I592" s="157"/>
      <c r="L592" s="153"/>
      <c r="M592" s="158"/>
      <c r="T592" s="159"/>
      <c r="AT592" s="154" t="s">
        <v>148</v>
      </c>
      <c r="AU592" s="154" t="s">
        <v>91</v>
      </c>
      <c r="AV592" s="13" t="s">
        <v>91</v>
      </c>
      <c r="AW592" s="13" t="s">
        <v>36</v>
      </c>
      <c r="AX592" s="13" t="s">
        <v>81</v>
      </c>
      <c r="AY592" s="154" t="s">
        <v>139</v>
      </c>
    </row>
    <row r="593" spans="2:65" s="14" customFormat="1" ht="11.25">
      <c r="B593" s="160"/>
      <c r="D593" s="147" t="s">
        <v>148</v>
      </c>
      <c r="E593" s="161" t="s">
        <v>1</v>
      </c>
      <c r="F593" s="162" t="s">
        <v>151</v>
      </c>
      <c r="H593" s="163">
        <v>1.01</v>
      </c>
      <c r="I593" s="164"/>
      <c r="L593" s="160"/>
      <c r="M593" s="165"/>
      <c r="T593" s="166"/>
      <c r="AT593" s="161" t="s">
        <v>148</v>
      </c>
      <c r="AU593" s="161" t="s">
        <v>91</v>
      </c>
      <c r="AV593" s="14" t="s">
        <v>146</v>
      </c>
      <c r="AW593" s="14" t="s">
        <v>36</v>
      </c>
      <c r="AX593" s="14" t="s">
        <v>89</v>
      </c>
      <c r="AY593" s="161" t="s">
        <v>139</v>
      </c>
    </row>
    <row r="594" spans="2:65" s="1" customFormat="1" ht="24.2" customHeight="1">
      <c r="B594" s="258"/>
      <c r="C594" s="252" t="s">
        <v>608</v>
      </c>
      <c r="D594" s="252" t="s">
        <v>317</v>
      </c>
      <c r="E594" s="253" t="s">
        <v>609</v>
      </c>
      <c r="F594" s="254" t="s">
        <v>610</v>
      </c>
      <c r="G594" s="255" t="s">
        <v>498</v>
      </c>
      <c r="H594" s="256">
        <v>1.01</v>
      </c>
      <c r="I594" s="182"/>
      <c r="J594" s="257">
        <f>ROUND(I594*H594,2)</f>
        <v>0</v>
      </c>
      <c r="K594" s="179" t="s">
        <v>1</v>
      </c>
      <c r="L594" s="184"/>
      <c r="M594" s="185" t="s">
        <v>1</v>
      </c>
      <c r="N594" s="186" t="s">
        <v>46</v>
      </c>
      <c r="P594" s="142">
        <f>O594*H594</f>
        <v>0</v>
      </c>
      <c r="Q594" s="142">
        <v>1.9900000000000001E-2</v>
      </c>
      <c r="R594" s="142">
        <f>Q594*H594</f>
        <v>2.0099000000000002E-2</v>
      </c>
      <c r="S594" s="142">
        <v>0</v>
      </c>
      <c r="T594" s="143">
        <f>S594*H594</f>
        <v>0</v>
      </c>
      <c r="AR594" s="144" t="s">
        <v>200</v>
      </c>
      <c r="AT594" s="144" t="s">
        <v>317</v>
      </c>
      <c r="AU594" s="144" t="s">
        <v>91</v>
      </c>
      <c r="AY594" s="18" t="s">
        <v>139</v>
      </c>
      <c r="BE594" s="145">
        <f>IF(N594="základní",J594,0)</f>
        <v>0</v>
      </c>
      <c r="BF594" s="145">
        <f>IF(N594="snížená",J594,0)</f>
        <v>0</v>
      </c>
      <c r="BG594" s="145">
        <f>IF(N594="zákl. přenesená",J594,0)</f>
        <v>0</v>
      </c>
      <c r="BH594" s="145">
        <f>IF(N594="sníž. přenesená",J594,0)</f>
        <v>0</v>
      </c>
      <c r="BI594" s="145">
        <f>IF(N594="nulová",J594,0)</f>
        <v>0</v>
      </c>
      <c r="BJ594" s="18" t="s">
        <v>89</v>
      </c>
      <c r="BK594" s="145">
        <f>ROUND(I594*H594,2)</f>
        <v>0</v>
      </c>
      <c r="BL594" s="18" t="s">
        <v>146</v>
      </c>
      <c r="BM594" s="144" t="s">
        <v>611</v>
      </c>
    </row>
    <row r="595" spans="2:65" s="12" customFormat="1" ht="11.25">
      <c r="B595" s="146"/>
      <c r="D595" s="147" t="s">
        <v>148</v>
      </c>
      <c r="E595" s="148" t="s">
        <v>1</v>
      </c>
      <c r="F595" s="149" t="s">
        <v>453</v>
      </c>
      <c r="H595" s="148" t="s">
        <v>1</v>
      </c>
      <c r="I595" s="150"/>
      <c r="L595" s="146"/>
      <c r="M595" s="151"/>
      <c r="T595" s="152"/>
      <c r="AT595" s="148" t="s">
        <v>148</v>
      </c>
      <c r="AU595" s="148" t="s">
        <v>91</v>
      </c>
      <c r="AV595" s="12" t="s">
        <v>89</v>
      </c>
      <c r="AW595" s="12" t="s">
        <v>36</v>
      </c>
      <c r="AX595" s="12" t="s">
        <v>81</v>
      </c>
      <c r="AY595" s="148" t="s">
        <v>139</v>
      </c>
    </row>
    <row r="596" spans="2:65" s="12" customFormat="1" ht="11.25">
      <c r="B596" s="146"/>
      <c r="D596" s="147" t="s">
        <v>148</v>
      </c>
      <c r="E596" s="148" t="s">
        <v>1</v>
      </c>
      <c r="F596" s="149" t="s">
        <v>240</v>
      </c>
      <c r="H596" s="148" t="s">
        <v>1</v>
      </c>
      <c r="I596" s="150"/>
      <c r="L596" s="146"/>
      <c r="M596" s="151"/>
      <c r="T596" s="152"/>
      <c r="AT596" s="148" t="s">
        <v>148</v>
      </c>
      <c r="AU596" s="148" t="s">
        <v>91</v>
      </c>
      <c r="AV596" s="12" t="s">
        <v>89</v>
      </c>
      <c r="AW596" s="12" t="s">
        <v>36</v>
      </c>
      <c r="AX596" s="12" t="s">
        <v>81</v>
      </c>
      <c r="AY596" s="148" t="s">
        <v>139</v>
      </c>
    </row>
    <row r="597" spans="2:65" s="13" customFormat="1" ht="11.25">
      <c r="B597" s="153"/>
      <c r="D597" s="147" t="s">
        <v>148</v>
      </c>
      <c r="E597" s="154" t="s">
        <v>1</v>
      </c>
      <c r="F597" s="155" t="s">
        <v>612</v>
      </c>
      <c r="H597" s="156">
        <v>1.01</v>
      </c>
      <c r="I597" s="157"/>
      <c r="L597" s="153"/>
      <c r="M597" s="158"/>
      <c r="T597" s="159"/>
      <c r="AT597" s="154" t="s">
        <v>148</v>
      </c>
      <c r="AU597" s="154" t="s">
        <v>91</v>
      </c>
      <c r="AV597" s="13" t="s">
        <v>91</v>
      </c>
      <c r="AW597" s="13" t="s">
        <v>36</v>
      </c>
      <c r="AX597" s="13" t="s">
        <v>81</v>
      </c>
      <c r="AY597" s="154" t="s">
        <v>139</v>
      </c>
    </row>
    <row r="598" spans="2:65" s="14" customFormat="1" ht="11.25">
      <c r="B598" s="160"/>
      <c r="D598" s="147" t="s">
        <v>148</v>
      </c>
      <c r="E598" s="161" t="s">
        <v>1</v>
      </c>
      <c r="F598" s="162" t="s">
        <v>151</v>
      </c>
      <c r="H598" s="163">
        <v>1.01</v>
      </c>
      <c r="I598" s="164"/>
      <c r="L598" s="160"/>
      <c r="M598" s="165"/>
      <c r="T598" s="166"/>
      <c r="AT598" s="161" t="s">
        <v>148</v>
      </c>
      <c r="AU598" s="161" t="s">
        <v>91</v>
      </c>
      <c r="AV598" s="14" t="s">
        <v>146</v>
      </c>
      <c r="AW598" s="14" t="s">
        <v>36</v>
      </c>
      <c r="AX598" s="14" t="s">
        <v>89</v>
      </c>
      <c r="AY598" s="161" t="s">
        <v>139</v>
      </c>
    </row>
    <row r="599" spans="2:65" s="1" customFormat="1" ht="24.2" customHeight="1">
      <c r="B599" s="33"/>
      <c r="C599" s="252" t="s">
        <v>613</v>
      </c>
      <c r="D599" s="252" t="s">
        <v>317</v>
      </c>
      <c r="E599" s="253" t="s">
        <v>614</v>
      </c>
      <c r="F599" s="254" t="s">
        <v>615</v>
      </c>
      <c r="G599" s="255" t="s">
        <v>498</v>
      </c>
      <c r="H599" s="256">
        <v>2.02</v>
      </c>
      <c r="I599" s="182"/>
      <c r="J599" s="257">
        <f>ROUND(I599*H599,2)</f>
        <v>0</v>
      </c>
      <c r="K599" s="179" t="s">
        <v>145</v>
      </c>
      <c r="L599" s="184"/>
      <c r="M599" s="185" t="s">
        <v>1</v>
      </c>
      <c r="N599" s="186" t="s">
        <v>46</v>
      </c>
      <c r="P599" s="142">
        <f>O599*H599</f>
        <v>0</v>
      </c>
      <c r="Q599" s="142">
        <v>2.41E-2</v>
      </c>
      <c r="R599" s="142">
        <f>Q599*H599</f>
        <v>4.8682000000000003E-2</v>
      </c>
      <c r="S599" s="142">
        <v>0</v>
      </c>
      <c r="T599" s="143">
        <f>S599*H599</f>
        <v>0</v>
      </c>
      <c r="AR599" s="144" t="s">
        <v>200</v>
      </c>
      <c r="AT599" s="144" t="s">
        <v>317</v>
      </c>
      <c r="AU599" s="144" t="s">
        <v>91</v>
      </c>
      <c r="AY599" s="18" t="s">
        <v>139</v>
      </c>
      <c r="BE599" s="145">
        <f>IF(N599="základní",J599,0)</f>
        <v>0</v>
      </c>
      <c r="BF599" s="145">
        <f>IF(N599="snížená",J599,0)</f>
        <v>0</v>
      </c>
      <c r="BG599" s="145">
        <f>IF(N599="zákl. přenesená",J599,0)</f>
        <v>0</v>
      </c>
      <c r="BH599" s="145">
        <f>IF(N599="sníž. přenesená",J599,0)</f>
        <v>0</v>
      </c>
      <c r="BI599" s="145">
        <f>IF(N599="nulová",J599,0)</f>
        <v>0</v>
      </c>
      <c r="BJ599" s="18" t="s">
        <v>89</v>
      </c>
      <c r="BK599" s="145">
        <f>ROUND(I599*H599,2)</f>
        <v>0</v>
      </c>
      <c r="BL599" s="18" t="s">
        <v>146</v>
      </c>
      <c r="BM599" s="144" t="s">
        <v>616</v>
      </c>
    </row>
    <row r="600" spans="2:65" s="1" customFormat="1" ht="19.5">
      <c r="B600" s="33"/>
      <c r="D600" s="147" t="s">
        <v>306</v>
      </c>
      <c r="F600" s="174" t="s">
        <v>460</v>
      </c>
      <c r="I600" s="175"/>
      <c r="L600" s="33"/>
      <c r="M600" s="176"/>
      <c r="T600" s="57"/>
      <c r="AT600" s="18" t="s">
        <v>306</v>
      </c>
      <c r="AU600" s="18" t="s">
        <v>91</v>
      </c>
    </row>
    <row r="601" spans="2:65" s="12" customFormat="1" ht="11.25">
      <c r="B601" s="146"/>
      <c r="D601" s="147" t="s">
        <v>148</v>
      </c>
      <c r="E601" s="148" t="s">
        <v>1</v>
      </c>
      <c r="F601" s="149" t="s">
        <v>453</v>
      </c>
      <c r="H601" s="148" t="s">
        <v>1</v>
      </c>
      <c r="I601" s="150"/>
      <c r="L601" s="146"/>
      <c r="M601" s="151"/>
      <c r="T601" s="152"/>
      <c r="AT601" s="148" t="s">
        <v>148</v>
      </c>
      <c r="AU601" s="148" t="s">
        <v>91</v>
      </c>
      <c r="AV601" s="12" t="s">
        <v>89</v>
      </c>
      <c r="AW601" s="12" t="s">
        <v>36</v>
      </c>
      <c r="AX601" s="12" t="s">
        <v>81</v>
      </c>
      <c r="AY601" s="148" t="s">
        <v>139</v>
      </c>
    </row>
    <row r="602" spans="2:65" s="12" customFormat="1" ht="11.25">
      <c r="B602" s="146"/>
      <c r="D602" s="147" t="s">
        <v>148</v>
      </c>
      <c r="E602" s="148" t="s">
        <v>1</v>
      </c>
      <c r="F602" s="149" t="s">
        <v>240</v>
      </c>
      <c r="H602" s="148" t="s">
        <v>1</v>
      </c>
      <c r="I602" s="150"/>
      <c r="L602" s="146"/>
      <c r="M602" s="151"/>
      <c r="T602" s="152"/>
      <c r="AT602" s="148" t="s">
        <v>148</v>
      </c>
      <c r="AU602" s="148" t="s">
        <v>91</v>
      </c>
      <c r="AV602" s="12" t="s">
        <v>89</v>
      </c>
      <c r="AW602" s="12" t="s">
        <v>36</v>
      </c>
      <c r="AX602" s="12" t="s">
        <v>81</v>
      </c>
      <c r="AY602" s="148" t="s">
        <v>139</v>
      </c>
    </row>
    <row r="603" spans="2:65" s="13" customFormat="1" ht="11.25">
      <c r="B603" s="153"/>
      <c r="D603" s="147" t="s">
        <v>148</v>
      </c>
      <c r="E603" s="154" t="s">
        <v>1</v>
      </c>
      <c r="F603" s="155" t="s">
        <v>617</v>
      </c>
      <c r="H603" s="156">
        <v>2.02</v>
      </c>
      <c r="I603" s="157"/>
      <c r="L603" s="153"/>
      <c r="M603" s="158"/>
      <c r="T603" s="159"/>
      <c r="AT603" s="154" t="s">
        <v>148</v>
      </c>
      <c r="AU603" s="154" t="s">
        <v>91</v>
      </c>
      <c r="AV603" s="13" t="s">
        <v>91</v>
      </c>
      <c r="AW603" s="13" t="s">
        <v>36</v>
      </c>
      <c r="AX603" s="13" t="s">
        <v>81</v>
      </c>
      <c r="AY603" s="154" t="s">
        <v>139</v>
      </c>
    </row>
    <row r="604" spans="2:65" s="14" customFormat="1" ht="11.25">
      <c r="B604" s="160"/>
      <c r="D604" s="147" t="s">
        <v>148</v>
      </c>
      <c r="E604" s="161" t="s">
        <v>1</v>
      </c>
      <c r="F604" s="162" t="s">
        <v>151</v>
      </c>
      <c r="H604" s="163">
        <v>2.02</v>
      </c>
      <c r="I604" s="164"/>
      <c r="L604" s="160"/>
      <c r="M604" s="165"/>
      <c r="T604" s="166"/>
      <c r="AT604" s="161" t="s">
        <v>148</v>
      </c>
      <c r="AU604" s="161" t="s">
        <v>91</v>
      </c>
      <c r="AV604" s="14" t="s">
        <v>146</v>
      </c>
      <c r="AW604" s="14" t="s">
        <v>36</v>
      </c>
      <c r="AX604" s="14" t="s">
        <v>89</v>
      </c>
      <c r="AY604" s="161" t="s">
        <v>139</v>
      </c>
    </row>
    <row r="605" spans="2:65" s="1" customFormat="1" ht="21.75" customHeight="1">
      <c r="B605" s="33"/>
      <c r="C605" s="252" t="s">
        <v>618</v>
      </c>
      <c r="D605" s="252" t="s">
        <v>317</v>
      </c>
      <c r="E605" s="253" t="s">
        <v>619</v>
      </c>
      <c r="F605" s="254" t="s">
        <v>620</v>
      </c>
      <c r="G605" s="255" t="s">
        <v>498</v>
      </c>
      <c r="H605" s="256">
        <v>1.01</v>
      </c>
      <c r="I605" s="182"/>
      <c r="J605" s="257">
        <f>ROUND(I605*H605,2)</f>
        <v>0</v>
      </c>
      <c r="K605" s="179" t="s">
        <v>145</v>
      </c>
      <c r="L605" s="184"/>
      <c r="M605" s="185" t="s">
        <v>1</v>
      </c>
      <c r="N605" s="186" t="s">
        <v>46</v>
      </c>
      <c r="P605" s="142">
        <f>O605*H605</f>
        <v>0</v>
      </c>
      <c r="Q605" s="142">
        <v>2.5000000000000001E-2</v>
      </c>
      <c r="R605" s="142">
        <f>Q605*H605</f>
        <v>2.5250000000000002E-2</v>
      </c>
      <c r="S605" s="142">
        <v>0</v>
      </c>
      <c r="T605" s="143">
        <f>S605*H605</f>
        <v>0</v>
      </c>
      <c r="AR605" s="144" t="s">
        <v>200</v>
      </c>
      <c r="AT605" s="144" t="s">
        <v>317</v>
      </c>
      <c r="AU605" s="144" t="s">
        <v>91</v>
      </c>
      <c r="AY605" s="18" t="s">
        <v>139</v>
      </c>
      <c r="BE605" s="145">
        <f>IF(N605="základní",J605,0)</f>
        <v>0</v>
      </c>
      <c r="BF605" s="145">
        <f>IF(N605="snížená",J605,0)</f>
        <v>0</v>
      </c>
      <c r="BG605" s="145">
        <f>IF(N605="zákl. přenesená",J605,0)</f>
        <v>0</v>
      </c>
      <c r="BH605" s="145">
        <f>IF(N605="sníž. přenesená",J605,0)</f>
        <v>0</v>
      </c>
      <c r="BI605" s="145">
        <f>IF(N605="nulová",J605,0)</f>
        <v>0</v>
      </c>
      <c r="BJ605" s="18" t="s">
        <v>89</v>
      </c>
      <c r="BK605" s="145">
        <f>ROUND(I605*H605,2)</f>
        <v>0</v>
      </c>
      <c r="BL605" s="18" t="s">
        <v>146</v>
      </c>
      <c r="BM605" s="144" t="s">
        <v>621</v>
      </c>
    </row>
    <row r="606" spans="2:65" s="1" customFormat="1" ht="19.5">
      <c r="B606" s="33"/>
      <c r="D606" s="147" t="s">
        <v>306</v>
      </c>
      <c r="F606" s="174" t="s">
        <v>460</v>
      </c>
      <c r="I606" s="175"/>
      <c r="L606" s="33"/>
      <c r="M606" s="176"/>
      <c r="T606" s="57"/>
      <c r="AT606" s="18" t="s">
        <v>306</v>
      </c>
      <c r="AU606" s="18" t="s">
        <v>91</v>
      </c>
    </row>
    <row r="607" spans="2:65" s="12" customFormat="1" ht="11.25">
      <c r="B607" s="146"/>
      <c r="D607" s="147" t="s">
        <v>148</v>
      </c>
      <c r="E607" s="148" t="s">
        <v>1</v>
      </c>
      <c r="F607" s="149" t="s">
        <v>453</v>
      </c>
      <c r="H607" s="148" t="s">
        <v>1</v>
      </c>
      <c r="I607" s="150"/>
      <c r="L607" s="146"/>
      <c r="M607" s="151"/>
      <c r="T607" s="152"/>
      <c r="AT607" s="148" t="s">
        <v>148</v>
      </c>
      <c r="AU607" s="148" t="s">
        <v>91</v>
      </c>
      <c r="AV607" s="12" t="s">
        <v>89</v>
      </c>
      <c r="AW607" s="12" t="s">
        <v>36</v>
      </c>
      <c r="AX607" s="12" t="s">
        <v>81</v>
      </c>
      <c r="AY607" s="148" t="s">
        <v>139</v>
      </c>
    </row>
    <row r="608" spans="2:65" s="12" customFormat="1" ht="11.25">
      <c r="B608" s="146"/>
      <c r="D608" s="147" t="s">
        <v>148</v>
      </c>
      <c r="E608" s="148" t="s">
        <v>1</v>
      </c>
      <c r="F608" s="149" t="s">
        <v>240</v>
      </c>
      <c r="H608" s="148" t="s">
        <v>1</v>
      </c>
      <c r="I608" s="150"/>
      <c r="L608" s="146"/>
      <c r="M608" s="151"/>
      <c r="T608" s="152"/>
      <c r="AT608" s="148" t="s">
        <v>148</v>
      </c>
      <c r="AU608" s="148" t="s">
        <v>91</v>
      </c>
      <c r="AV608" s="12" t="s">
        <v>89</v>
      </c>
      <c r="AW608" s="12" t="s">
        <v>36</v>
      </c>
      <c r="AX608" s="12" t="s">
        <v>81</v>
      </c>
      <c r="AY608" s="148" t="s">
        <v>139</v>
      </c>
    </row>
    <row r="609" spans="2:65" s="13" customFormat="1" ht="11.25">
      <c r="B609" s="153"/>
      <c r="D609" s="147" t="s">
        <v>148</v>
      </c>
      <c r="E609" s="154" t="s">
        <v>1</v>
      </c>
      <c r="F609" s="155" t="s">
        <v>520</v>
      </c>
      <c r="H609" s="156">
        <v>1.01</v>
      </c>
      <c r="I609" s="157"/>
      <c r="L609" s="153"/>
      <c r="M609" s="158"/>
      <c r="T609" s="159"/>
      <c r="AT609" s="154" t="s">
        <v>148</v>
      </c>
      <c r="AU609" s="154" t="s">
        <v>91</v>
      </c>
      <c r="AV609" s="13" t="s">
        <v>91</v>
      </c>
      <c r="AW609" s="13" t="s">
        <v>36</v>
      </c>
      <c r="AX609" s="13" t="s">
        <v>81</v>
      </c>
      <c r="AY609" s="154" t="s">
        <v>139</v>
      </c>
    </row>
    <row r="610" spans="2:65" s="14" customFormat="1" ht="11.25">
      <c r="B610" s="160"/>
      <c r="D610" s="147" t="s">
        <v>148</v>
      </c>
      <c r="E610" s="161" t="s">
        <v>1</v>
      </c>
      <c r="F610" s="162" t="s">
        <v>151</v>
      </c>
      <c r="H610" s="163">
        <v>1.01</v>
      </c>
      <c r="I610" s="164"/>
      <c r="L610" s="160"/>
      <c r="M610" s="165"/>
      <c r="T610" s="166"/>
      <c r="AT610" s="161" t="s">
        <v>148</v>
      </c>
      <c r="AU610" s="161" t="s">
        <v>91</v>
      </c>
      <c r="AV610" s="14" t="s">
        <v>146</v>
      </c>
      <c r="AW610" s="14" t="s">
        <v>36</v>
      </c>
      <c r="AX610" s="14" t="s">
        <v>89</v>
      </c>
      <c r="AY610" s="161" t="s">
        <v>139</v>
      </c>
    </row>
    <row r="611" spans="2:65" s="1" customFormat="1" ht="24.2" customHeight="1">
      <c r="B611" s="33"/>
      <c r="C611" s="133" t="s">
        <v>622</v>
      </c>
      <c r="D611" s="133" t="s">
        <v>141</v>
      </c>
      <c r="E611" s="134" t="s">
        <v>623</v>
      </c>
      <c r="F611" s="135" t="s">
        <v>624</v>
      </c>
      <c r="G611" s="136" t="s">
        <v>498</v>
      </c>
      <c r="H611" s="137">
        <v>8</v>
      </c>
      <c r="I611" s="138"/>
      <c r="J611" s="139">
        <f>ROUND(I611*H611,2)</f>
        <v>0</v>
      </c>
      <c r="K611" s="135" t="s">
        <v>145</v>
      </c>
      <c r="L611" s="33"/>
      <c r="M611" s="140" t="s">
        <v>1</v>
      </c>
      <c r="N611" s="141" t="s">
        <v>46</v>
      </c>
      <c r="P611" s="142">
        <f>O611*H611</f>
        <v>0</v>
      </c>
      <c r="Q611" s="142">
        <v>2.8700000000000002E-3</v>
      </c>
      <c r="R611" s="142">
        <f>Q611*H611</f>
        <v>2.2960000000000001E-2</v>
      </c>
      <c r="S611" s="142">
        <v>0</v>
      </c>
      <c r="T611" s="143">
        <f>S611*H611</f>
        <v>0</v>
      </c>
      <c r="AR611" s="144" t="s">
        <v>146</v>
      </c>
      <c r="AT611" s="144" t="s">
        <v>141</v>
      </c>
      <c r="AU611" s="144" t="s">
        <v>91</v>
      </c>
      <c r="AY611" s="18" t="s">
        <v>139</v>
      </c>
      <c r="BE611" s="145">
        <f>IF(N611="základní",J611,0)</f>
        <v>0</v>
      </c>
      <c r="BF611" s="145">
        <f>IF(N611="snížená",J611,0)</f>
        <v>0</v>
      </c>
      <c r="BG611" s="145">
        <f>IF(N611="zákl. přenesená",J611,0)</f>
        <v>0</v>
      </c>
      <c r="BH611" s="145">
        <f>IF(N611="sníž. přenesená",J611,0)</f>
        <v>0</v>
      </c>
      <c r="BI611" s="145">
        <f>IF(N611="nulová",J611,0)</f>
        <v>0</v>
      </c>
      <c r="BJ611" s="18" t="s">
        <v>89</v>
      </c>
      <c r="BK611" s="145">
        <f>ROUND(I611*H611,2)</f>
        <v>0</v>
      </c>
      <c r="BL611" s="18" t="s">
        <v>146</v>
      </c>
      <c r="BM611" s="144" t="s">
        <v>625</v>
      </c>
    </row>
    <row r="612" spans="2:65" s="12" customFormat="1" ht="11.25">
      <c r="B612" s="146"/>
      <c r="D612" s="147" t="s">
        <v>148</v>
      </c>
      <c r="E612" s="148" t="s">
        <v>1</v>
      </c>
      <c r="F612" s="149" t="s">
        <v>453</v>
      </c>
      <c r="H612" s="148" t="s">
        <v>1</v>
      </c>
      <c r="I612" s="150"/>
      <c r="L612" s="146"/>
      <c r="M612" s="151"/>
      <c r="T612" s="152"/>
      <c r="AT612" s="148" t="s">
        <v>148</v>
      </c>
      <c r="AU612" s="148" t="s">
        <v>91</v>
      </c>
      <c r="AV612" s="12" t="s">
        <v>89</v>
      </c>
      <c r="AW612" s="12" t="s">
        <v>36</v>
      </c>
      <c r="AX612" s="12" t="s">
        <v>81</v>
      </c>
      <c r="AY612" s="148" t="s">
        <v>139</v>
      </c>
    </row>
    <row r="613" spans="2:65" s="12" customFormat="1" ht="11.25">
      <c r="B613" s="146"/>
      <c r="D613" s="147" t="s">
        <v>148</v>
      </c>
      <c r="E613" s="148" t="s">
        <v>1</v>
      </c>
      <c r="F613" s="149" t="s">
        <v>240</v>
      </c>
      <c r="H613" s="148" t="s">
        <v>1</v>
      </c>
      <c r="I613" s="150"/>
      <c r="L613" s="146"/>
      <c r="M613" s="151"/>
      <c r="T613" s="152"/>
      <c r="AT613" s="148" t="s">
        <v>148</v>
      </c>
      <c r="AU613" s="148" t="s">
        <v>91</v>
      </c>
      <c r="AV613" s="12" t="s">
        <v>89</v>
      </c>
      <c r="AW613" s="12" t="s">
        <v>36</v>
      </c>
      <c r="AX613" s="12" t="s">
        <v>81</v>
      </c>
      <c r="AY613" s="148" t="s">
        <v>139</v>
      </c>
    </row>
    <row r="614" spans="2:65" s="13" customFormat="1" ht="11.25">
      <c r="B614" s="153"/>
      <c r="D614" s="147" t="s">
        <v>148</v>
      </c>
      <c r="E614" s="154" t="s">
        <v>1</v>
      </c>
      <c r="F614" s="155" t="s">
        <v>626</v>
      </c>
      <c r="H614" s="156">
        <v>4</v>
      </c>
      <c r="I614" s="157"/>
      <c r="L614" s="153"/>
      <c r="M614" s="158"/>
      <c r="T614" s="159"/>
      <c r="AT614" s="154" t="s">
        <v>148</v>
      </c>
      <c r="AU614" s="154" t="s">
        <v>91</v>
      </c>
      <c r="AV614" s="13" t="s">
        <v>91</v>
      </c>
      <c r="AW614" s="13" t="s">
        <v>36</v>
      </c>
      <c r="AX614" s="13" t="s">
        <v>81</v>
      </c>
      <c r="AY614" s="154" t="s">
        <v>139</v>
      </c>
    </row>
    <row r="615" spans="2:65" s="13" customFormat="1" ht="11.25">
      <c r="B615" s="153"/>
      <c r="D615" s="147" t="s">
        <v>148</v>
      </c>
      <c r="E615" s="154" t="s">
        <v>1</v>
      </c>
      <c r="F615" s="155" t="s">
        <v>627</v>
      </c>
      <c r="H615" s="156">
        <v>4</v>
      </c>
      <c r="I615" s="157"/>
      <c r="L615" s="153"/>
      <c r="M615" s="158"/>
      <c r="T615" s="159"/>
      <c r="AT615" s="154" t="s">
        <v>148</v>
      </c>
      <c r="AU615" s="154" t="s">
        <v>91</v>
      </c>
      <c r="AV615" s="13" t="s">
        <v>91</v>
      </c>
      <c r="AW615" s="13" t="s">
        <v>36</v>
      </c>
      <c r="AX615" s="13" t="s">
        <v>81</v>
      </c>
      <c r="AY615" s="154" t="s">
        <v>139</v>
      </c>
    </row>
    <row r="616" spans="2:65" s="14" customFormat="1" ht="11.25">
      <c r="B616" s="160"/>
      <c r="D616" s="147" t="s">
        <v>148</v>
      </c>
      <c r="E616" s="161" t="s">
        <v>1</v>
      </c>
      <c r="F616" s="162" t="s">
        <v>151</v>
      </c>
      <c r="H616" s="163">
        <v>8</v>
      </c>
      <c r="I616" s="164"/>
      <c r="L616" s="160"/>
      <c r="M616" s="165"/>
      <c r="T616" s="166"/>
      <c r="W616" s="269"/>
      <c r="AT616" s="161" t="s">
        <v>148</v>
      </c>
      <c r="AU616" s="161" t="s">
        <v>91</v>
      </c>
      <c r="AV616" s="14" t="s">
        <v>146</v>
      </c>
      <c r="AW616" s="14" t="s">
        <v>36</v>
      </c>
      <c r="AX616" s="14" t="s">
        <v>89</v>
      </c>
      <c r="AY616" s="161" t="s">
        <v>139</v>
      </c>
    </row>
    <row r="617" spans="2:65" s="1" customFormat="1" ht="33" customHeight="1">
      <c r="B617" s="33"/>
      <c r="C617" s="252" t="s">
        <v>628</v>
      </c>
      <c r="D617" s="252" t="s">
        <v>317</v>
      </c>
      <c r="E617" s="253" t="s">
        <v>629</v>
      </c>
      <c r="F617" s="254" t="s">
        <v>630</v>
      </c>
      <c r="G617" s="255" t="s">
        <v>498</v>
      </c>
      <c r="H617" s="256">
        <v>4.04</v>
      </c>
      <c r="I617" s="182"/>
      <c r="J617" s="257">
        <f>ROUND(I617*H617,2)</f>
        <v>0</v>
      </c>
      <c r="K617" s="179" t="s">
        <v>145</v>
      </c>
      <c r="L617" s="184"/>
      <c r="M617" s="185" t="s">
        <v>1</v>
      </c>
      <c r="N617" s="186" t="s">
        <v>46</v>
      </c>
      <c r="P617" s="142">
        <f>O617*H617</f>
        <v>0</v>
      </c>
      <c r="Q617" s="142">
        <v>1.8599999999999998E-2</v>
      </c>
      <c r="R617" s="142">
        <f>Q617*H617</f>
        <v>7.5143999999999989E-2</v>
      </c>
      <c r="S617" s="142">
        <v>0</v>
      </c>
      <c r="T617" s="143">
        <f>S617*H617</f>
        <v>0</v>
      </c>
      <c r="AR617" s="144" t="s">
        <v>200</v>
      </c>
      <c r="AT617" s="144" t="s">
        <v>317</v>
      </c>
      <c r="AU617" s="144" t="s">
        <v>91</v>
      </c>
      <c r="AY617" s="18" t="s">
        <v>139</v>
      </c>
      <c r="BE617" s="145">
        <f>IF(N617="základní",J617,0)</f>
        <v>0</v>
      </c>
      <c r="BF617" s="145">
        <f>IF(N617="snížená",J617,0)</f>
        <v>0</v>
      </c>
      <c r="BG617" s="145">
        <f>IF(N617="zákl. přenesená",J617,0)</f>
        <v>0</v>
      </c>
      <c r="BH617" s="145">
        <f>IF(N617="sníž. přenesená",J617,0)</f>
        <v>0</v>
      </c>
      <c r="BI617" s="145">
        <f>IF(N617="nulová",J617,0)</f>
        <v>0</v>
      </c>
      <c r="BJ617" s="18" t="s">
        <v>89</v>
      </c>
      <c r="BK617" s="145">
        <f>ROUND(I617*H617,2)</f>
        <v>0</v>
      </c>
      <c r="BL617" s="18" t="s">
        <v>146</v>
      </c>
      <c r="BM617" s="144" t="s">
        <v>631</v>
      </c>
    </row>
    <row r="618" spans="2:65" s="1" customFormat="1" ht="19.5">
      <c r="B618" s="33"/>
      <c r="D618" s="147" t="s">
        <v>306</v>
      </c>
      <c r="F618" s="174" t="s">
        <v>460</v>
      </c>
      <c r="I618" s="175"/>
      <c r="L618" s="33"/>
      <c r="M618" s="176"/>
      <c r="T618" s="57"/>
      <c r="AT618" s="18" t="s">
        <v>306</v>
      </c>
      <c r="AU618" s="18" t="s">
        <v>91</v>
      </c>
    </row>
    <row r="619" spans="2:65" s="12" customFormat="1" ht="11.25">
      <c r="B619" s="146"/>
      <c r="D619" s="147" t="s">
        <v>148</v>
      </c>
      <c r="E619" s="148" t="s">
        <v>1</v>
      </c>
      <c r="F619" s="149" t="s">
        <v>453</v>
      </c>
      <c r="H619" s="148" t="s">
        <v>1</v>
      </c>
      <c r="I619" s="150"/>
      <c r="L619" s="146"/>
      <c r="M619" s="151"/>
      <c r="T619" s="152"/>
      <c r="AT619" s="148" t="s">
        <v>148</v>
      </c>
      <c r="AU619" s="148" t="s">
        <v>91</v>
      </c>
      <c r="AV619" s="12" t="s">
        <v>89</v>
      </c>
      <c r="AW619" s="12" t="s">
        <v>36</v>
      </c>
      <c r="AX619" s="12" t="s">
        <v>81</v>
      </c>
      <c r="AY619" s="148" t="s">
        <v>139</v>
      </c>
    </row>
    <row r="620" spans="2:65" s="12" customFormat="1" ht="11.25">
      <c r="B620" s="146"/>
      <c r="D620" s="147" t="s">
        <v>148</v>
      </c>
      <c r="E620" s="148" t="s">
        <v>1</v>
      </c>
      <c r="F620" s="149" t="s">
        <v>240</v>
      </c>
      <c r="H620" s="148" t="s">
        <v>1</v>
      </c>
      <c r="I620" s="150"/>
      <c r="L620" s="146"/>
      <c r="M620" s="151"/>
      <c r="T620" s="152"/>
      <c r="AT620" s="148" t="s">
        <v>148</v>
      </c>
      <c r="AU620" s="148" t="s">
        <v>91</v>
      </c>
      <c r="AV620" s="12" t="s">
        <v>89</v>
      </c>
      <c r="AW620" s="12" t="s">
        <v>36</v>
      </c>
      <c r="AX620" s="12" t="s">
        <v>81</v>
      </c>
      <c r="AY620" s="148" t="s">
        <v>139</v>
      </c>
    </row>
    <row r="621" spans="2:65" s="13" customFormat="1" ht="11.25">
      <c r="B621" s="153"/>
      <c r="D621" s="147" t="s">
        <v>148</v>
      </c>
      <c r="E621" s="154" t="s">
        <v>1</v>
      </c>
      <c r="F621" s="155" t="s">
        <v>632</v>
      </c>
      <c r="H621" s="156">
        <v>4.04</v>
      </c>
      <c r="I621" s="157"/>
      <c r="L621" s="153"/>
      <c r="M621" s="158"/>
      <c r="T621" s="159"/>
      <c r="AT621" s="154" t="s">
        <v>148</v>
      </c>
      <c r="AU621" s="154" t="s">
        <v>91</v>
      </c>
      <c r="AV621" s="13" t="s">
        <v>91</v>
      </c>
      <c r="AW621" s="13" t="s">
        <v>36</v>
      </c>
      <c r="AX621" s="13" t="s">
        <v>81</v>
      </c>
      <c r="AY621" s="154" t="s">
        <v>139</v>
      </c>
    </row>
    <row r="622" spans="2:65" s="14" customFormat="1" ht="11.25">
      <c r="B622" s="160"/>
      <c r="D622" s="147" t="s">
        <v>148</v>
      </c>
      <c r="E622" s="161" t="s">
        <v>1</v>
      </c>
      <c r="F622" s="162" t="s">
        <v>151</v>
      </c>
      <c r="H622" s="163">
        <v>4.04</v>
      </c>
      <c r="I622" s="164"/>
      <c r="L622" s="160"/>
      <c r="M622" s="165"/>
      <c r="T622" s="166"/>
      <c r="AT622" s="161" t="s">
        <v>148</v>
      </c>
      <c r="AU622" s="161" t="s">
        <v>91</v>
      </c>
      <c r="AV622" s="14" t="s">
        <v>146</v>
      </c>
      <c r="AW622" s="14" t="s">
        <v>36</v>
      </c>
      <c r="AX622" s="14" t="s">
        <v>89</v>
      </c>
      <c r="AY622" s="161" t="s">
        <v>139</v>
      </c>
    </row>
    <row r="623" spans="2:65" s="1" customFormat="1" ht="24.2" customHeight="1">
      <c r="B623" s="33"/>
      <c r="C623" s="252" t="s">
        <v>633</v>
      </c>
      <c r="D623" s="252" t="s">
        <v>317</v>
      </c>
      <c r="E623" s="253" t="s">
        <v>634</v>
      </c>
      <c r="F623" s="254" t="s">
        <v>635</v>
      </c>
      <c r="G623" s="255" t="s">
        <v>498</v>
      </c>
      <c r="H623" s="256">
        <v>4.04</v>
      </c>
      <c r="I623" s="182"/>
      <c r="J623" s="257">
        <f>ROUND(I623*H623,2)</f>
        <v>0</v>
      </c>
      <c r="K623" s="179" t="s">
        <v>145</v>
      </c>
      <c r="L623" s="184"/>
      <c r="M623" s="185" t="s">
        <v>1</v>
      </c>
      <c r="N623" s="186" t="s">
        <v>46</v>
      </c>
      <c r="P623" s="142">
        <f>O623*H623</f>
        <v>0</v>
      </c>
      <c r="Q623" s="142">
        <v>2.3E-2</v>
      </c>
      <c r="R623" s="142">
        <f>Q623*H623</f>
        <v>9.2920000000000003E-2</v>
      </c>
      <c r="S623" s="142">
        <v>0</v>
      </c>
      <c r="T623" s="143">
        <f>S623*H623</f>
        <v>0</v>
      </c>
      <c r="AR623" s="144" t="s">
        <v>200</v>
      </c>
      <c r="AT623" s="144" t="s">
        <v>317</v>
      </c>
      <c r="AU623" s="144" t="s">
        <v>91</v>
      </c>
      <c r="AY623" s="18" t="s">
        <v>139</v>
      </c>
      <c r="BE623" s="145">
        <f>IF(N623="základní",J623,0)</f>
        <v>0</v>
      </c>
      <c r="BF623" s="145">
        <f>IF(N623="snížená",J623,0)</f>
        <v>0</v>
      </c>
      <c r="BG623" s="145">
        <f>IF(N623="zákl. přenesená",J623,0)</f>
        <v>0</v>
      </c>
      <c r="BH623" s="145">
        <f>IF(N623="sníž. přenesená",J623,0)</f>
        <v>0</v>
      </c>
      <c r="BI623" s="145">
        <f>IF(N623="nulová",J623,0)</f>
        <v>0</v>
      </c>
      <c r="BJ623" s="18" t="s">
        <v>89</v>
      </c>
      <c r="BK623" s="145">
        <f>ROUND(I623*H623,2)</f>
        <v>0</v>
      </c>
      <c r="BL623" s="18" t="s">
        <v>146</v>
      </c>
      <c r="BM623" s="144" t="s">
        <v>636</v>
      </c>
    </row>
    <row r="624" spans="2:65" s="1" customFormat="1" ht="19.5">
      <c r="B624" s="33"/>
      <c r="D624" s="147" t="s">
        <v>306</v>
      </c>
      <c r="F624" s="174" t="s">
        <v>460</v>
      </c>
      <c r="I624" s="175"/>
      <c r="L624" s="33"/>
      <c r="M624" s="176"/>
      <c r="T624" s="57"/>
      <c r="AT624" s="18" t="s">
        <v>306</v>
      </c>
      <c r="AU624" s="18" t="s">
        <v>91</v>
      </c>
    </row>
    <row r="625" spans="2:65" s="12" customFormat="1" ht="11.25">
      <c r="B625" s="146"/>
      <c r="D625" s="147" t="s">
        <v>148</v>
      </c>
      <c r="E625" s="148" t="s">
        <v>1</v>
      </c>
      <c r="F625" s="149" t="s">
        <v>453</v>
      </c>
      <c r="H625" s="148" t="s">
        <v>1</v>
      </c>
      <c r="I625" s="150"/>
      <c r="L625" s="146"/>
      <c r="M625" s="151"/>
      <c r="T625" s="152"/>
      <c r="AT625" s="148" t="s">
        <v>148</v>
      </c>
      <c r="AU625" s="148" t="s">
        <v>91</v>
      </c>
      <c r="AV625" s="12" t="s">
        <v>89</v>
      </c>
      <c r="AW625" s="12" t="s">
        <v>36</v>
      </c>
      <c r="AX625" s="12" t="s">
        <v>81</v>
      </c>
      <c r="AY625" s="148" t="s">
        <v>139</v>
      </c>
    </row>
    <row r="626" spans="2:65" s="12" customFormat="1" ht="11.25">
      <c r="B626" s="146"/>
      <c r="D626" s="147" t="s">
        <v>148</v>
      </c>
      <c r="E626" s="148" t="s">
        <v>1</v>
      </c>
      <c r="F626" s="149" t="s">
        <v>240</v>
      </c>
      <c r="H626" s="148" t="s">
        <v>1</v>
      </c>
      <c r="I626" s="150"/>
      <c r="L626" s="146"/>
      <c r="M626" s="151"/>
      <c r="T626" s="152"/>
      <c r="AT626" s="148" t="s">
        <v>148</v>
      </c>
      <c r="AU626" s="148" t="s">
        <v>91</v>
      </c>
      <c r="AV626" s="12" t="s">
        <v>89</v>
      </c>
      <c r="AW626" s="12" t="s">
        <v>36</v>
      </c>
      <c r="AX626" s="12" t="s">
        <v>81</v>
      </c>
      <c r="AY626" s="148" t="s">
        <v>139</v>
      </c>
    </row>
    <row r="627" spans="2:65" s="13" customFormat="1" ht="11.25">
      <c r="B627" s="153"/>
      <c r="D627" s="147" t="s">
        <v>148</v>
      </c>
      <c r="E627" s="154" t="s">
        <v>1</v>
      </c>
      <c r="F627" s="155" t="s">
        <v>637</v>
      </c>
      <c r="H627" s="156">
        <v>4.04</v>
      </c>
      <c r="I627" s="157"/>
      <c r="L627" s="153"/>
      <c r="M627" s="158"/>
      <c r="T627" s="159"/>
      <c r="AT627" s="154" t="s">
        <v>148</v>
      </c>
      <c r="AU627" s="154" t="s">
        <v>91</v>
      </c>
      <c r="AV627" s="13" t="s">
        <v>91</v>
      </c>
      <c r="AW627" s="13" t="s">
        <v>36</v>
      </c>
      <c r="AX627" s="13" t="s">
        <v>81</v>
      </c>
      <c r="AY627" s="154" t="s">
        <v>139</v>
      </c>
    </row>
    <row r="628" spans="2:65" s="14" customFormat="1" ht="11.25">
      <c r="B628" s="160"/>
      <c r="D628" s="147" t="s">
        <v>148</v>
      </c>
      <c r="E628" s="161" t="s">
        <v>1</v>
      </c>
      <c r="F628" s="162" t="s">
        <v>151</v>
      </c>
      <c r="H628" s="163">
        <v>4.04</v>
      </c>
      <c r="I628" s="164"/>
      <c r="L628" s="160"/>
      <c r="M628" s="165"/>
      <c r="T628" s="166"/>
      <c r="AT628" s="161" t="s">
        <v>148</v>
      </c>
      <c r="AU628" s="161" t="s">
        <v>91</v>
      </c>
      <c r="AV628" s="14" t="s">
        <v>146</v>
      </c>
      <c r="AW628" s="14" t="s">
        <v>36</v>
      </c>
      <c r="AX628" s="14" t="s">
        <v>89</v>
      </c>
      <c r="AY628" s="161" t="s">
        <v>139</v>
      </c>
    </row>
    <row r="629" spans="2:65" s="1" customFormat="1" ht="24.2" customHeight="1">
      <c r="B629" s="33"/>
      <c r="C629" s="133" t="s">
        <v>638</v>
      </c>
      <c r="D629" s="133" t="s">
        <v>141</v>
      </c>
      <c r="E629" s="134" t="s">
        <v>639</v>
      </c>
      <c r="F629" s="135" t="s">
        <v>640</v>
      </c>
      <c r="G629" s="136" t="s">
        <v>498</v>
      </c>
      <c r="H629" s="137">
        <v>6</v>
      </c>
      <c r="I629" s="138"/>
      <c r="J629" s="139">
        <f>ROUND(I629*H629,2)</f>
        <v>0</v>
      </c>
      <c r="K629" s="135" t="s">
        <v>145</v>
      </c>
      <c r="L629" s="33"/>
      <c r="M629" s="140" t="s">
        <v>1</v>
      </c>
      <c r="N629" s="141" t="s">
        <v>46</v>
      </c>
      <c r="P629" s="142">
        <f>O629*H629</f>
        <v>0</v>
      </c>
      <c r="Q629" s="142">
        <v>0</v>
      </c>
      <c r="R629" s="142">
        <f>Q629*H629</f>
        <v>0</v>
      </c>
      <c r="S629" s="142">
        <v>0</v>
      </c>
      <c r="T629" s="143">
        <f>S629*H629</f>
        <v>0</v>
      </c>
      <c r="AR629" s="144" t="s">
        <v>146</v>
      </c>
      <c r="AT629" s="144" t="s">
        <v>141</v>
      </c>
      <c r="AU629" s="144" t="s">
        <v>91</v>
      </c>
      <c r="AY629" s="18" t="s">
        <v>139</v>
      </c>
      <c r="BE629" s="145">
        <f>IF(N629="základní",J629,0)</f>
        <v>0</v>
      </c>
      <c r="BF629" s="145">
        <f>IF(N629="snížená",J629,0)</f>
        <v>0</v>
      </c>
      <c r="BG629" s="145">
        <f>IF(N629="zákl. přenesená",J629,0)</f>
        <v>0</v>
      </c>
      <c r="BH629" s="145">
        <f>IF(N629="sníž. přenesená",J629,0)</f>
        <v>0</v>
      </c>
      <c r="BI629" s="145">
        <f>IF(N629="nulová",J629,0)</f>
        <v>0</v>
      </c>
      <c r="BJ629" s="18" t="s">
        <v>89</v>
      </c>
      <c r="BK629" s="145">
        <f>ROUND(I629*H629,2)</f>
        <v>0</v>
      </c>
      <c r="BL629" s="18" t="s">
        <v>146</v>
      </c>
      <c r="BM629" s="144" t="s">
        <v>641</v>
      </c>
    </row>
    <row r="630" spans="2:65" s="12" customFormat="1" ht="11.25">
      <c r="B630" s="146"/>
      <c r="D630" s="147" t="s">
        <v>148</v>
      </c>
      <c r="E630" s="148" t="s">
        <v>1</v>
      </c>
      <c r="F630" s="149" t="s">
        <v>453</v>
      </c>
      <c r="H630" s="148" t="s">
        <v>1</v>
      </c>
      <c r="I630" s="150"/>
      <c r="L630" s="146"/>
      <c r="M630" s="151"/>
      <c r="T630" s="152"/>
      <c r="AT630" s="148" t="s">
        <v>148</v>
      </c>
      <c r="AU630" s="148" t="s">
        <v>91</v>
      </c>
      <c r="AV630" s="12" t="s">
        <v>89</v>
      </c>
      <c r="AW630" s="12" t="s">
        <v>36</v>
      </c>
      <c r="AX630" s="12" t="s">
        <v>81</v>
      </c>
      <c r="AY630" s="148" t="s">
        <v>139</v>
      </c>
    </row>
    <row r="631" spans="2:65" s="12" customFormat="1" ht="11.25">
      <c r="B631" s="146"/>
      <c r="D631" s="147" t="s">
        <v>148</v>
      </c>
      <c r="E631" s="148" t="s">
        <v>1</v>
      </c>
      <c r="F631" s="149" t="s">
        <v>240</v>
      </c>
      <c r="H631" s="148" t="s">
        <v>1</v>
      </c>
      <c r="I631" s="150"/>
      <c r="L631" s="146"/>
      <c r="M631" s="151"/>
      <c r="T631" s="152"/>
      <c r="AT631" s="148" t="s">
        <v>148</v>
      </c>
      <c r="AU631" s="148" t="s">
        <v>91</v>
      </c>
      <c r="AV631" s="12" t="s">
        <v>89</v>
      </c>
      <c r="AW631" s="12" t="s">
        <v>36</v>
      </c>
      <c r="AX631" s="12" t="s">
        <v>81</v>
      </c>
      <c r="AY631" s="148" t="s">
        <v>139</v>
      </c>
    </row>
    <row r="632" spans="2:65" s="13" customFormat="1" ht="11.25">
      <c r="B632" s="153"/>
      <c r="D632" s="147" t="s">
        <v>148</v>
      </c>
      <c r="E632" s="154" t="s">
        <v>1</v>
      </c>
      <c r="F632" s="155" t="s">
        <v>642</v>
      </c>
      <c r="H632" s="156">
        <v>4</v>
      </c>
      <c r="I632" s="157"/>
      <c r="L632" s="153"/>
      <c r="M632" s="158"/>
      <c r="T632" s="159"/>
      <c r="AT632" s="154" t="s">
        <v>148</v>
      </c>
      <c r="AU632" s="154" t="s">
        <v>91</v>
      </c>
      <c r="AV632" s="13" t="s">
        <v>91</v>
      </c>
      <c r="AW632" s="13" t="s">
        <v>36</v>
      </c>
      <c r="AX632" s="13" t="s">
        <v>81</v>
      </c>
      <c r="AY632" s="154" t="s">
        <v>139</v>
      </c>
    </row>
    <row r="633" spans="2:65" s="12" customFormat="1" ht="11.25">
      <c r="B633" s="146"/>
      <c r="D633" s="147" t="s">
        <v>148</v>
      </c>
      <c r="E633" s="148" t="s">
        <v>1</v>
      </c>
      <c r="F633" s="149" t="s">
        <v>406</v>
      </c>
      <c r="H633" s="148" t="s">
        <v>1</v>
      </c>
      <c r="I633" s="150"/>
      <c r="L633" s="146"/>
      <c r="M633" s="151"/>
      <c r="T633" s="152"/>
      <c r="AT633" s="148" t="s">
        <v>148</v>
      </c>
      <c r="AU633" s="148" t="s">
        <v>91</v>
      </c>
      <c r="AV633" s="12" t="s">
        <v>89</v>
      </c>
      <c r="AW633" s="12" t="s">
        <v>36</v>
      </c>
      <c r="AX633" s="12" t="s">
        <v>81</v>
      </c>
      <c r="AY633" s="148" t="s">
        <v>139</v>
      </c>
    </row>
    <row r="634" spans="2:65" s="13" customFormat="1" ht="11.25">
      <c r="B634" s="153"/>
      <c r="D634" s="147" t="s">
        <v>148</v>
      </c>
      <c r="E634" s="154" t="s">
        <v>1</v>
      </c>
      <c r="F634" s="155" t="s">
        <v>643</v>
      </c>
      <c r="H634" s="156">
        <v>1</v>
      </c>
      <c r="I634" s="157"/>
      <c r="L634" s="153"/>
      <c r="M634" s="158"/>
      <c r="T634" s="159"/>
      <c r="AT634" s="154" t="s">
        <v>148</v>
      </c>
      <c r="AU634" s="154" t="s">
        <v>91</v>
      </c>
      <c r="AV634" s="13" t="s">
        <v>91</v>
      </c>
      <c r="AW634" s="13" t="s">
        <v>36</v>
      </c>
      <c r="AX634" s="13" t="s">
        <v>81</v>
      </c>
      <c r="AY634" s="154" t="s">
        <v>139</v>
      </c>
    </row>
    <row r="635" spans="2:65" s="12" customFormat="1" ht="11.25">
      <c r="B635" s="146"/>
      <c r="D635" s="147" t="s">
        <v>148</v>
      </c>
      <c r="E635" s="148" t="s">
        <v>1</v>
      </c>
      <c r="F635" s="149" t="s">
        <v>408</v>
      </c>
      <c r="H635" s="148" t="s">
        <v>1</v>
      </c>
      <c r="I635" s="150"/>
      <c r="L635" s="146"/>
      <c r="M635" s="151"/>
      <c r="T635" s="152"/>
      <c r="AT635" s="148" t="s">
        <v>148</v>
      </c>
      <c r="AU635" s="148" t="s">
        <v>91</v>
      </c>
      <c r="AV635" s="12" t="s">
        <v>89</v>
      </c>
      <c r="AW635" s="12" t="s">
        <v>36</v>
      </c>
      <c r="AX635" s="12" t="s">
        <v>81</v>
      </c>
      <c r="AY635" s="148" t="s">
        <v>139</v>
      </c>
    </row>
    <row r="636" spans="2:65" s="13" customFormat="1" ht="11.25">
      <c r="B636" s="153"/>
      <c r="D636" s="147" t="s">
        <v>148</v>
      </c>
      <c r="E636" s="154" t="s">
        <v>1</v>
      </c>
      <c r="F636" s="155" t="s">
        <v>644</v>
      </c>
      <c r="H636" s="156">
        <v>1</v>
      </c>
      <c r="I636" s="157"/>
      <c r="L636" s="153"/>
      <c r="M636" s="158"/>
      <c r="T636" s="159"/>
      <c r="AT636" s="154" t="s">
        <v>148</v>
      </c>
      <c r="AU636" s="154" t="s">
        <v>91</v>
      </c>
      <c r="AV636" s="13" t="s">
        <v>91</v>
      </c>
      <c r="AW636" s="13" t="s">
        <v>36</v>
      </c>
      <c r="AX636" s="13" t="s">
        <v>81</v>
      </c>
      <c r="AY636" s="154" t="s">
        <v>139</v>
      </c>
    </row>
    <row r="637" spans="2:65" s="14" customFormat="1" ht="11.25">
      <c r="B637" s="160"/>
      <c r="D637" s="147" t="s">
        <v>148</v>
      </c>
      <c r="E637" s="161" t="s">
        <v>1</v>
      </c>
      <c r="F637" s="162" t="s">
        <v>151</v>
      </c>
      <c r="H637" s="163">
        <v>6</v>
      </c>
      <c r="I637" s="164"/>
      <c r="L637" s="160"/>
      <c r="M637" s="165"/>
      <c r="T637" s="166"/>
      <c r="AT637" s="161" t="s">
        <v>148</v>
      </c>
      <c r="AU637" s="161" t="s">
        <v>91</v>
      </c>
      <c r="AV637" s="14" t="s">
        <v>146</v>
      </c>
      <c r="AW637" s="14" t="s">
        <v>36</v>
      </c>
      <c r="AX637" s="14" t="s">
        <v>89</v>
      </c>
      <c r="AY637" s="161" t="s">
        <v>139</v>
      </c>
    </row>
    <row r="638" spans="2:65" s="1" customFormat="1" ht="33" customHeight="1">
      <c r="B638" s="33"/>
      <c r="C638" s="252" t="s">
        <v>645</v>
      </c>
      <c r="D638" s="252" t="s">
        <v>317</v>
      </c>
      <c r="E638" s="253" t="s">
        <v>646</v>
      </c>
      <c r="F638" s="254" t="s">
        <v>647</v>
      </c>
      <c r="G638" s="255" t="s">
        <v>498</v>
      </c>
      <c r="H638" s="256">
        <v>5.05</v>
      </c>
      <c r="I638" s="182"/>
      <c r="J638" s="257">
        <f>ROUND(I638*H638,2)</f>
        <v>0</v>
      </c>
      <c r="K638" s="179" t="s">
        <v>145</v>
      </c>
      <c r="L638" s="184"/>
      <c r="M638" s="185" t="s">
        <v>1</v>
      </c>
      <c r="N638" s="186" t="s">
        <v>46</v>
      </c>
      <c r="P638" s="142">
        <f>O638*H638</f>
        <v>0</v>
      </c>
      <c r="Q638" s="142">
        <v>3.2000000000000001E-2</v>
      </c>
      <c r="R638" s="142">
        <f>Q638*H638</f>
        <v>0.16159999999999999</v>
      </c>
      <c r="S638" s="142">
        <v>0</v>
      </c>
      <c r="T638" s="143">
        <f>S638*H638</f>
        <v>0</v>
      </c>
      <c r="AR638" s="144" t="s">
        <v>200</v>
      </c>
      <c r="AT638" s="144" t="s">
        <v>317</v>
      </c>
      <c r="AU638" s="144" t="s">
        <v>91</v>
      </c>
      <c r="AY638" s="18" t="s">
        <v>139</v>
      </c>
      <c r="BE638" s="145">
        <f>IF(N638="základní",J638,0)</f>
        <v>0</v>
      </c>
      <c r="BF638" s="145">
        <f>IF(N638="snížená",J638,0)</f>
        <v>0</v>
      </c>
      <c r="BG638" s="145">
        <f>IF(N638="zákl. přenesená",J638,0)</f>
        <v>0</v>
      </c>
      <c r="BH638" s="145">
        <f>IF(N638="sníž. přenesená",J638,0)</f>
        <v>0</v>
      </c>
      <c r="BI638" s="145">
        <f>IF(N638="nulová",J638,0)</f>
        <v>0</v>
      </c>
      <c r="BJ638" s="18" t="s">
        <v>89</v>
      </c>
      <c r="BK638" s="145">
        <f>ROUND(I638*H638,2)</f>
        <v>0</v>
      </c>
      <c r="BL638" s="18" t="s">
        <v>146</v>
      </c>
      <c r="BM638" s="144" t="s">
        <v>648</v>
      </c>
    </row>
    <row r="639" spans="2:65" s="1" customFormat="1" ht="19.5">
      <c r="B639" s="33"/>
      <c r="D639" s="147" t="s">
        <v>306</v>
      </c>
      <c r="F639" s="174" t="s">
        <v>460</v>
      </c>
      <c r="I639" s="175"/>
      <c r="L639" s="33"/>
      <c r="M639" s="176"/>
      <c r="T639" s="57"/>
      <c r="AT639" s="18" t="s">
        <v>306</v>
      </c>
      <c r="AU639" s="18" t="s">
        <v>91</v>
      </c>
    </row>
    <row r="640" spans="2:65" s="12" customFormat="1" ht="11.25">
      <c r="B640" s="146"/>
      <c r="D640" s="147" t="s">
        <v>148</v>
      </c>
      <c r="E640" s="148" t="s">
        <v>1</v>
      </c>
      <c r="F640" s="149" t="s">
        <v>453</v>
      </c>
      <c r="H640" s="148" t="s">
        <v>1</v>
      </c>
      <c r="I640" s="150"/>
      <c r="L640" s="146"/>
      <c r="M640" s="151"/>
      <c r="T640" s="152"/>
      <c r="AT640" s="148" t="s">
        <v>148</v>
      </c>
      <c r="AU640" s="148" t="s">
        <v>91</v>
      </c>
      <c r="AV640" s="12" t="s">
        <v>89</v>
      </c>
      <c r="AW640" s="12" t="s">
        <v>36</v>
      </c>
      <c r="AX640" s="12" t="s">
        <v>81</v>
      </c>
      <c r="AY640" s="148" t="s">
        <v>139</v>
      </c>
    </row>
    <row r="641" spans="2:65" s="12" customFormat="1" ht="11.25">
      <c r="B641" s="146"/>
      <c r="D641" s="147" t="s">
        <v>148</v>
      </c>
      <c r="E641" s="148" t="s">
        <v>1</v>
      </c>
      <c r="F641" s="149" t="s">
        <v>240</v>
      </c>
      <c r="H641" s="148" t="s">
        <v>1</v>
      </c>
      <c r="I641" s="150"/>
      <c r="L641" s="146"/>
      <c r="M641" s="151"/>
      <c r="T641" s="152"/>
      <c r="AT641" s="148" t="s">
        <v>148</v>
      </c>
      <c r="AU641" s="148" t="s">
        <v>91</v>
      </c>
      <c r="AV641" s="12" t="s">
        <v>89</v>
      </c>
      <c r="AW641" s="12" t="s">
        <v>36</v>
      </c>
      <c r="AX641" s="12" t="s">
        <v>81</v>
      </c>
      <c r="AY641" s="148" t="s">
        <v>139</v>
      </c>
    </row>
    <row r="642" spans="2:65" s="13" customFormat="1" ht="11.25">
      <c r="B642" s="153"/>
      <c r="D642" s="147" t="s">
        <v>148</v>
      </c>
      <c r="E642" s="154" t="s">
        <v>1</v>
      </c>
      <c r="F642" s="155" t="s">
        <v>649</v>
      </c>
      <c r="H642" s="156">
        <v>4.04</v>
      </c>
      <c r="I642" s="157"/>
      <c r="L642" s="153"/>
      <c r="M642" s="158"/>
      <c r="T642" s="159"/>
      <c r="AT642" s="154" t="s">
        <v>148</v>
      </c>
      <c r="AU642" s="154" t="s">
        <v>91</v>
      </c>
      <c r="AV642" s="13" t="s">
        <v>91</v>
      </c>
      <c r="AW642" s="13" t="s">
        <v>36</v>
      </c>
      <c r="AX642" s="13" t="s">
        <v>81</v>
      </c>
      <c r="AY642" s="154" t="s">
        <v>139</v>
      </c>
    </row>
    <row r="643" spans="2:65" s="12" customFormat="1" ht="11.25">
      <c r="B643" s="146"/>
      <c r="D643" s="147" t="s">
        <v>148</v>
      </c>
      <c r="E643" s="148" t="s">
        <v>1</v>
      </c>
      <c r="F643" s="149" t="s">
        <v>406</v>
      </c>
      <c r="H643" s="148" t="s">
        <v>1</v>
      </c>
      <c r="I643" s="150"/>
      <c r="L643" s="146"/>
      <c r="M643" s="151"/>
      <c r="T643" s="152"/>
      <c r="AT643" s="148" t="s">
        <v>148</v>
      </c>
      <c r="AU643" s="148" t="s">
        <v>91</v>
      </c>
      <c r="AV643" s="12" t="s">
        <v>89</v>
      </c>
      <c r="AW643" s="12" t="s">
        <v>36</v>
      </c>
      <c r="AX643" s="12" t="s">
        <v>81</v>
      </c>
      <c r="AY643" s="148" t="s">
        <v>139</v>
      </c>
    </row>
    <row r="644" spans="2:65" s="13" customFormat="1" ht="11.25">
      <c r="B644" s="153"/>
      <c r="D644" s="147" t="s">
        <v>148</v>
      </c>
      <c r="E644" s="154" t="s">
        <v>1</v>
      </c>
      <c r="F644" s="155" t="s">
        <v>650</v>
      </c>
      <c r="H644" s="156">
        <v>1.01</v>
      </c>
      <c r="I644" s="157"/>
      <c r="L644" s="153"/>
      <c r="M644" s="158"/>
      <c r="T644" s="159"/>
      <c r="AT644" s="154" t="s">
        <v>148</v>
      </c>
      <c r="AU644" s="154" t="s">
        <v>91</v>
      </c>
      <c r="AV644" s="13" t="s">
        <v>91</v>
      </c>
      <c r="AW644" s="13" t="s">
        <v>36</v>
      </c>
      <c r="AX644" s="13" t="s">
        <v>81</v>
      </c>
      <c r="AY644" s="154" t="s">
        <v>139</v>
      </c>
    </row>
    <row r="645" spans="2:65" s="14" customFormat="1" ht="11.25">
      <c r="B645" s="160"/>
      <c r="D645" s="147" t="s">
        <v>148</v>
      </c>
      <c r="E645" s="161" t="s">
        <v>1</v>
      </c>
      <c r="F645" s="162" t="s">
        <v>151</v>
      </c>
      <c r="H645" s="163">
        <v>5.05</v>
      </c>
      <c r="I645" s="164"/>
      <c r="L645" s="160"/>
      <c r="M645" s="165"/>
      <c r="T645" s="166"/>
      <c r="AT645" s="161" t="s">
        <v>148</v>
      </c>
      <c r="AU645" s="161" t="s">
        <v>91</v>
      </c>
      <c r="AV645" s="14" t="s">
        <v>146</v>
      </c>
      <c r="AW645" s="14" t="s">
        <v>36</v>
      </c>
      <c r="AX645" s="14" t="s">
        <v>89</v>
      </c>
      <c r="AY645" s="161" t="s">
        <v>139</v>
      </c>
    </row>
    <row r="646" spans="2:65" s="1" customFormat="1" ht="33" customHeight="1">
      <c r="B646" s="33"/>
      <c r="C646" s="252" t="s">
        <v>651</v>
      </c>
      <c r="D646" s="252" t="s">
        <v>317</v>
      </c>
      <c r="E646" s="253" t="s">
        <v>652</v>
      </c>
      <c r="F646" s="254" t="s">
        <v>653</v>
      </c>
      <c r="G646" s="255" t="s">
        <v>498</v>
      </c>
      <c r="H646" s="256">
        <v>1.01</v>
      </c>
      <c r="I646" s="182"/>
      <c r="J646" s="257">
        <f>ROUND(I646*H646,2)</f>
        <v>0</v>
      </c>
      <c r="K646" s="179" t="s">
        <v>145</v>
      </c>
      <c r="L646" s="184"/>
      <c r="M646" s="185" t="s">
        <v>1</v>
      </c>
      <c r="N646" s="186" t="s">
        <v>46</v>
      </c>
      <c r="P646" s="142">
        <f>O646*H646</f>
        <v>0</v>
      </c>
      <c r="Q646" s="142">
        <v>3.1399999999999997E-2</v>
      </c>
      <c r="R646" s="142">
        <f>Q646*H646</f>
        <v>3.1713999999999999E-2</v>
      </c>
      <c r="S646" s="142">
        <v>0</v>
      </c>
      <c r="T646" s="143">
        <f>S646*H646</f>
        <v>0</v>
      </c>
      <c r="AR646" s="144" t="s">
        <v>200</v>
      </c>
      <c r="AT646" s="144" t="s">
        <v>317</v>
      </c>
      <c r="AU646" s="144" t="s">
        <v>91</v>
      </c>
      <c r="AY646" s="18" t="s">
        <v>139</v>
      </c>
      <c r="BE646" s="145">
        <f>IF(N646="základní",J646,0)</f>
        <v>0</v>
      </c>
      <c r="BF646" s="145">
        <f>IF(N646="snížená",J646,0)</f>
        <v>0</v>
      </c>
      <c r="BG646" s="145">
        <f>IF(N646="zákl. přenesená",J646,0)</f>
        <v>0</v>
      </c>
      <c r="BH646" s="145">
        <f>IF(N646="sníž. přenesená",J646,0)</f>
        <v>0</v>
      </c>
      <c r="BI646" s="145">
        <f>IF(N646="nulová",J646,0)</f>
        <v>0</v>
      </c>
      <c r="BJ646" s="18" t="s">
        <v>89</v>
      </c>
      <c r="BK646" s="145">
        <f>ROUND(I646*H646,2)</f>
        <v>0</v>
      </c>
      <c r="BL646" s="18" t="s">
        <v>146</v>
      </c>
      <c r="BM646" s="144" t="s">
        <v>654</v>
      </c>
    </row>
    <row r="647" spans="2:65" s="12" customFormat="1" ht="11.25">
      <c r="B647" s="146"/>
      <c r="D647" s="147" t="s">
        <v>148</v>
      </c>
      <c r="E647" s="148" t="s">
        <v>1</v>
      </c>
      <c r="F647" s="149" t="s">
        <v>408</v>
      </c>
      <c r="H647" s="148" t="s">
        <v>1</v>
      </c>
      <c r="I647" s="150"/>
      <c r="L647" s="146"/>
      <c r="M647" s="151"/>
      <c r="T647" s="152"/>
      <c r="AT647" s="148" t="s">
        <v>148</v>
      </c>
      <c r="AU647" s="148" t="s">
        <v>91</v>
      </c>
      <c r="AV647" s="12" t="s">
        <v>89</v>
      </c>
      <c r="AW647" s="12" t="s">
        <v>36</v>
      </c>
      <c r="AX647" s="12" t="s">
        <v>81</v>
      </c>
      <c r="AY647" s="148" t="s">
        <v>139</v>
      </c>
    </row>
    <row r="648" spans="2:65" s="13" customFormat="1" ht="11.25">
      <c r="B648" s="153"/>
      <c r="D648" s="147" t="s">
        <v>148</v>
      </c>
      <c r="E648" s="154" t="s">
        <v>1</v>
      </c>
      <c r="F648" s="155" t="s">
        <v>655</v>
      </c>
      <c r="H648" s="156">
        <v>1.01</v>
      </c>
      <c r="I648" s="157"/>
      <c r="L648" s="153"/>
      <c r="M648" s="158"/>
      <c r="T648" s="159"/>
      <c r="AT648" s="154" t="s">
        <v>148</v>
      </c>
      <c r="AU648" s="154" t="s">
        <v>91</v>
      </c>
      <c r="AV648" s="13" t="s">
        <v>91</v>
      </c>
      <c r="AW648" s="13" t="s">
        <v>36</v>
      </c>
      <c r="AX648" s="13" t="s">
        <v>81</v>
      </c>
      <c r="AY648" s="154" t="s">
        <v>139</v>
      </c>
    </row>
    <row r="649" spans="2:65" s="14" customFormat="1" ht="11.25">
      <c r="B649" s="160"/>
      <c r="D649" s="147" t="s">
        <v>148</v>
      </c>
      <c r="E649" s="161" t="s">
        <v>1</v>
      </c>
      <c r="F649" s="162" t="s">
        <v>151</v>
      </c>
      <c r="H649" s="163">
        <v>1.01</v>
      </c>
      <c r="I649" s="164"/>
      <c r="L649" s="160"/>
      <c r="M649" s="165"/>
      <c r="T649" s="166"/>
      <c r="AT649" s="161" t="s">
        <v>148</v>
      </c>
      <c r="AU649" s="161" t="s">
        <v>91</v>
      </c>
      <c r="AV649" s="14" t="s">
        <v>146</v>
      </c>
      <c r="AW649" s="14" t="s">
        <v>36</v>
      </c>
      <c r="AX649" s="14" t="s">
        <v>89</v>
      </c>
      <c r="AY649" s="161" t="s">
        <v>139</v>
      </c>
    </row>
    <row r="650" spans="2:65" s="1" customFormat="1" ht="24.2" customHeight="1">
      <c r="B650" s="33"/>
      <c r="C650" s="133" t="s">
        <v>656</v>
      </c>
      <c r="D650" s="133" t="s">
        <v>141</v>
      </c>
      <c r="E650" s="134" t="s">
        <v>657</v>
      </c>
      <c r="F650" s="135" t="s">
        <v>658</v>
      </c>
      <c r="G650" s="136" t="s">
        <v>498</v>
      </c>
      <c r="H650" s="137">
        <v>4</v>
      </c>
      <c r="I650" s="138"/>
      <c r="J650" s="139">
        <f>ROUND(I650*H650,2)</f>
        <v>0</v>
      </c>
      <c r="K650" s="135" t="s">
        <v>145</v>
      </c>
      <c r="L650" s="33"/>
      <c r="M650" s="140" t="s">
        <v>1</v>
      </c>
      <c r="N650" s="141" t="s">
        <v>46</v>
      </c>
      <c r="P650" s="142">
        <f>O650*H650</f>
        <v>0</v>
      </c>
      <c r="Q650" s="142">
        <v>4.2900000000000004E-3</v>
      </c>
      <c r="R650" s="142">
        <f>Q650*H650</f>
        <v>1.7160000000000002E-2</v>
      </c>
      <c r="S650" s="142">
        <v>0</v>
      </c>
      <c r="T650" s="143">
        <f>S650*H650</f>
        <v>0</v>
      </c>
      <c r="AR650" s="144" t="s">
        <v>146</v>
      </c>
      <c r="AT650" s="144" t="s">
        <v>141</v>
      </c>
      <c r="AU650" s="144" t="s">
        <v>91</v>
      </c>
      <c r="AY650" s="18" t="s">
        <v>139</v>
      </c>
      <c r="BE650" s="145">
        <f>IF(N650="základní",J650,0)</f>
        <v>0</v>
      </c>
      <c r="BF650" s="145">
        <f>IF(N650="snížená",J650,0)</f>
        <v>0</v>
      </c>
      <c r="BG650" s="145">
        <f>IF(N650="zákl. přenesená",J650,0)</f>
        <v>0</v>
      </c>
      <c r="BH650" s="145">
        <f>IF(N650="sníž. přenesená",J650,0)</f>
        <v>0</v>
      </c>
      <c r="BI650" s="145">
        <f>IF(N650="nulová",J650,0)</f>
        <v>0</v>
      </c>
      <c r="BJ650" s="18" t="s">
        <v>89</v>
      </c>
      <c r="BK650" s="145">
        <f>ROUND(I650*H650,2)</f>
        <v>0</v>
      </c>
      <c r="BL650" s="18" t="s">
        <v>146</v>
      </c>
      <c r="BM650" s="144" t="s">
        <v>659</v>
      </c>
    </row>
    <row r="651" spans="2:65" s="12" customFormat="1" ht="11.25">
      <c r="B651" s="146"/>
      <c r="D651" s="147" t="s">
        <v>148</v>
      </c>
      <c r="E651" s="148" t="s">
        <v>1</v>
      </c>
      <c r="F651" s="149" t="s">
        <v>453</v>
      </c>
      <c r="H651" s="148" t="s">
        <v>1</v>
      </c>
      <c r="I651" s="150"/>
      <c r="L651" s="146"/>
      <c r="M651" s="151"/>
      <c r="T651" s="152"/>
      <c r="AT651" s="148" t="s">
        <v>148</v>
      </c>
      <c r="AU651" s="148" t="s">
        <v>91</v>
      </c>
      <c r="AV651" s="12" t="s">
        <v>89</v>
      </c>
      <c r="AW651" s="12" t="s">
        <v>36</v>
      </c>
      <c r="AX651" s="12" t="s">
        <v>81</v>
      </c>
      <c r="AY651" s="148" t="s">
        <v>139</v>
      </c>
    </row>
    <row r="652" spans="2:65" s="12" customFormat="1" ht="11.25">
      <c r="B652" s="146"/>
      <c r="D652" s="147" t="s">
        <v>148</v>
      </c>
      <c r="E652" s="148" t="s">
        <v>1</v>
      </c>
      <c r="F652" s="149" t="s">
        <v>240</v>
      </c>
      <c r="H652" s="148" t="s">
        <v>1</v>
      </c>
      <c r="I652" s="150"/>
      <c r="L652" s="146"/>
      <c r="M652" s="151"/>
      <c r="T652" s="152"/>
      <c r="AT652" s="148" t="s">
        <v>148</v>
      </c>
      <c r="AU652" s="148" t="s">
        <v>91</v>
      </c>
      <c r="AV652" s="12" t="s">
        <v>89</v>
      </c>
      <c r="AW652" s="12" t="s">
        <v>36</v>
      </c>
      <c r="AX652" s="12" t="s">
        <v>81</v>
      </c>
      <c r="AY652" s="148" t="s">
        <v>139</v>
      </c>
    </row>
    <row r="653" spans="2:65" s="13" customFormat="1" ht="11.25">
      <c r="B653" s="153"/>
      <c r="D653" s="147" t="s">
        <v>148</v>
      </c>
      <c r="E653" s="154" t="s">
        <v>1</v>
      </c>
      <c r="F653" s="155" t="s">
        <v>660</v>
      </c>
      <c r="H653" s="156">
        <v>4</v>
      </c>
      <c r="I653" s="157"/>
      <c r="L653" s="153"/>
      <c r="M653" s="158"/>
      <c r="T653" s="159"/>
      <c r="AT653" s="154" t="s">
        <v>148</v>
      </c>
      <c r="AU653" s="154" t="s">
        <v>91</v>
      </c>
      <c r="AV653" s="13" t="s">
        <v>91</v>
      </c>
      <c r="AW653" s="13" t="s">
        <v>36</v>
      </c>
      <c r="AX653" s="13" t="s">
        <v>81</v>
      </c>
      <c r="AY653" s="154" t="s">
        <v>139</v>
      </c>
    </row>
    <row r="654" spans="2:65" s="14" customFormat="1" ht="11.25">
      <c r="B654" s="160"/>
      <c r="D654" s="147" t="s">
        <v>148</v>
      </c>
      <c r="E654" s="161" t="s">
        <v>1</v>
      </c>
      <c r="F654" s="162" t="s">
        <v>151</v>
      </c>
      <c r="H654" s="163">
        <v>4</v>
      </c>
      <c r="I654" s="164"/>
      <c r="L654" s="160"/>
      <c r="M654" s="165"/>
      <c r="T654" s="166"/>
      <c r="AT654" s="161" t="s">
        <v>148</v>
      </c>
      <c r="AU654" s="161" t="s">
        <v>91</v>
      </c>
      <c r="AV654" s="14" t="s">
        <v>146</v>
      </c>
      <c r="AW654" s="14" t="s">
        <v>36</v>
      </c>
      <c r="AX654" s="14" t="s">
        <v>89</v>
      </c>
      <c r="AY654" s="161" t="s">
        <v>139</v>
      </c>
    </row>
    <row r="655" spans="2:65" s="1" customFormat="1" ht="33" customHeight="1">
      <c r="B655" s="33"/>
      <c r="C655" s="252" t="s">
        <v>661</v>
      </c>
      <c r="D655" s="252" t="s">
        <v>317</v>
      </c>
      <c r="E655" s="253" t="s">
        <v>662</v>
      </c>
      <c r="F655" s="254" t="s">
        <v>663</v>
      </c>
      <c r="G655" s="255" t="s">
        <v>498</v>
      </c>
      <c r="H655" s="256">
        <v>2.02</v>
      </c>
      <c r="I655" s="182"/>
      <c r="J655" s="257">
        <f>ROUND(I655*H655,2)</f>
        <v>0</v>
      </c>
      <c r="K655" s="179" t="s">
        <v>145</v>
      </c>
      <c r="L655" s="184"/>
      <c r="M655" s="185" t="s">
        <v>1</v>
      </c>
      <c r="N655" s="186" t="s">
        <v>46</v>
      </c>
      <c r="P655" s="142">
        <f>O655*H655</f>
        <v>0</v>
      </c>
      <c r="Q655" s="142">
        <v>4.2000000000000003E-2</v>
      </c>
      <c r="R655" s="142">
        <f>Q655*H655</f>
        <v>8.4840000000000013E-2</v>
      </c>
      <c r="S655" s="142">
        <v>0</v>
      </c>
      <c r="T655" s="143">
        <f>S655*H655</f>
        <v>0</v>
      </c>
      <c r="AR655" s="144" t="s">
        <v>200</v>
      </c>
      <c r="AT655" s="144" t="s">
        <v>317</v>
      </c>
      <c r="AU655" s="144" t="s">
        <v>91</v>
      </c>
      <c r="AY655" s="18" t="s">
        <v>139</v>
      </c>
      <c r="BE655" s="145">
        <f>IF(N655="základní",J655,0)</f>
        <v>0</v>
      </c>
      <c r="BF655" s="145">
        <f>IF(N655="snížená",J655,0)</f>
        <v>0</v>
      </c>
      <c r="BG655" s="145">
        <f>IF(N655="zákl. přenesená",J655,0)</f>
        <v>0</v>
      </c>
      <c r="BH655" s="145">
        <f>IF(N655="sníž. přenesená",J655,0)</f>
        <v>0</v>
      </c>
      <c r="BI655" s="145">
        <f>IF(N655="nulová",J655,0)</f>
        <v>0</v>
      </c>
      <c r="BJ655" s="18" t="s">
        <v>89</v>
      </c>
      <c r="BK655" s="145">
        <f>ROUND(I655*H655,2)</f>
        <v>0</v>
      </c>
      <c r="BL655" s="18" t="s">
        <v>146</v>
      </c>
      <c r="BM655" s="144" t="s">
        <v>664</v>
      </c>
    </row>
    <row r="656" spans="2:65" s="1" customFormat="1" ht="19.5">
      <c r="B656" s="33"/>
      <c r="D656" s="147" t="s">
        <v>306</v>
      </c>
      <c r="F656" s="174" t="s">
        <v>460</v>
      </c>
      <c r="I656" s="175"/>
      <c r="L656" s="33"/>
      <c r="M656" s="176"/>
      <c r="T656" s="57"/>
      <c r="AT656" s="18" t="s">
        <v>306</v>
      </c>
      <c r="AU656" s="18" t="s">
        <v>91</v>
      </c>
    </row>
    <row r="657" spans="2:65" s="12" customFormat="1" ht="11.25">
      <c r="B657" s="146"/>
      <c r="D657" s="147" t="s">
        <v>148</v>
      </c>
      <c r="E657" s="148" t="s">
        <v>1</v>
      </c>
      <c r="F657" s="149" t="s">
        <v>453</v>
      </c>
      <c r="H657" s="148" t="s">
        <v>1</v>
      </c>
      <c r="I657" s="150"/>
      <c r="L657" s="146"/>
      <c r="M657" s="151"/>
      <c r="T657" s="152"/>
      <c r="AT657" s="148" t="s">
        <v>148</v>
      </c>
      <c r="AU657" s="148" t="s">
        <v>91</v>
      </c>
      <c r="AV657" s="12" t="s">
        <v>89</v>
      </c>
      <c r="AW657" s="12" t="s">
        <v>36</v>
      </c>
      <c r="AX657" s="12" t="s">
        <v>81</v>
      </c>
      <c r="AY657" s="148" t="s">
        <v>139</v>
      </c>
    </row>
    <row r="658" spans="2:65" s="12" customFormat="1" ht="11.25">
      <c r="B658" s="146"/>
      <c r="D658" s="147" t="s">
        <v>148</v>
      </c>
      <c r="E658" s="148" t="s">
        <v>1</v>
      </c>
      <c r="F658" s="149" t="s">
        <v>240</v>
      </c>
      <c r="H658" s="148" t="s">
        <v>1</v>
      </c>
      <c r="I658" s="150"/>
      <c r="L658" s="146"/>
      <c r="M658" s="151"/>
      <c r="T658" s="152"/>
      <c r="AT658" s="148" t="s">
        <v>148</v>
      </c>
      <c r="AU658" s="148" t="s">
        <v>91</v>
      </c>
      <c r="AV658" s="12" t="s">
        <v>89</v>
      </c>
      <c r="AW658" s="12" t="s">
        <v>36</v>
      </c>
      <c r="AX658" s="12" t="s">
        <v>81</v>
      </c>
      <c r="AY658" s="148" t="s">
        <v>139</v>
      </c>
    </row>
    <row r="659" spans="2:65" s="13" customFormat="1" ht="11.25">
      <c r="B659" s="153"/>
      <c r="D659" s="147" t="s">
        <v>148</v>
      </c>
      <c r="E659" s="154" t="s">
        <v>1</v>
      </c>
      <c r="F659" s="155" t="s">
        <v>665</v>
      </c>
      <c r="H659" s="156">
        <v>2.02</v>
      </c>
      <c r="I659" s="157"/>
      <c r="L659" s="153"/>
      <c r="M659" s="158"/>
      <c r="T659" s="159"/>
      <c r="AT659" s="154" t="s">
        <v>148</v>
      </c>
      <c r="AU659" s="154" t="s">
        <v>91</v>
      </c>
      <c r="AV659" s="13" t="s">
        <v>91</v>
      </c>
      <c r="AW659" s="13" t="s">
        <v>36</v>
      </c>
      <c r="AX659" s="13" t="s">
        <v>81</v>
      </c>
      <c r="AY659" s="154" t="s">
        <v>139</v>
      </c>
    </row>
    <row r="660" spans="2:65" s="14" customFormat="1" ht="11.25">
      <c r="B660" s="160"/>
      <c r="D660" s="147" t="s">
        <v>148</v>
      </c>
      <c r="E660" s="161" t="s">
        <v>1</v>
      </c>
      <c r="F660" s="162" t="s">
        <v>151</v>
      </c>
      <c r="H660" s="163">
        <v>2.02</v>
      </c>
      <c r="I660" s="164"/>
      <c r="L660" s="160"/>
      <c r="M660" s="165"/>
      <c r="T660" s="166"/>
      <c r="AT660" s="161" t="s">
        <v>148</v>
      </c>
      <c r="AU660" s="161" t="s">
        <v>91</v>
      </c>
      <c r="AV660" s="14" t="s">
        <v>146</v>
      </c>
      <c r="AW660" s="14" t="s">
        <v>36</v>
      </c>
      <c r="AX660" s="14" t="s">
        <v>89</v>
      </c>
      <c r="AY660" s="161" t="s">
        <v>139</v>
      </c>
    </row>
    <row r="661" spans="2:65" s="1" customFormat="1" ht="33" customHeight="1">
      <c r="B661" s="33"/>
      <c r="C661" s="252" t="s">
        <v>666</v>
      </c>
      <c r="D661" s="252" t="s">
        <v>317</v>
      </c>
      <c r="E661" s="253" t="s">
        <v>667</v>
      </c>
      <c r="F661" s="254" t="s">
        <v>668</v>
      </c>
      <c r="G661" s="255" t="s">
        <v>498</v>
      </c>
      <c r="H661" s="256">
        <v>1.01</v>
      </c>
      <c r="I661" s="182"/>
      <c r="J661" s="257">
        <f>ROUND(I661*H661,2)</f>
        <v>0</v>
      </c>
      <c r="K661" s="179" t="s">
        <v>145</v>
      </c>
      <c r="L661" s="184"/>
      <c r="M661" s="185" t="s">
        <v>1</v>
      </c>
      <c r="N661" s="186" t="s">
        <v>46</v>
      </c>
      <c r="P661" s="142">
        <f>O661*H661</f>
        <v>0</v>
      </c>
      <c r="Q661" s="142">
        <v>4.2999999999999997E-2</v>
      </c>
      <c r="R661" s="142">
        <f>Q661*H661</f>
        <v>4.3429999999999996E-2</v>
      </c>
      <c r="S661" s="142">
        <v>0</v>
      </c>
      <c r="T661" s="143">
        <f>S661*H661</f>
        <v>0</v>
      </c>
      <c r="AR661" s="144" t="s">
        <v>200</v>
      </c>
      <c r="AT661" s="144" t="s">
        <v>317</v>
      </c>
      <c r="AU661" s="144" t="s">
        <v>91</v>
      </c>
      <c r="AY661" s="18" t="s">
        <v>139</v>
      </c>
      <c r="BE661" s="145">
        <f>IF(N661="základní",J661,0)</f>
        <v>0</v>
      </c>
      <c r="BF661" s="145">
        <f>IF(N661="snížená",J661,0)</f>
        <v>0</v>
      </c>
      <c r="BG661" s="145">
        <f>IF(N661="zákl. přenesená",J661,0)</f>
        <v>0</v>
      </c>
      <c r="BH661" s="145">
        <f>IF(N661="sníž. přenesená",J661,0)</f>
        <v>0</v>
      </c>
      <c r="BI661" s="145">
        <f>IF(N661="nulová",J661,0)</f>
        <v>0</v>
      </c>
      <c r="BJ661" s="18" t="s">
        <v>89</v>
      </c>
      <c r="BK661" s="145">
        <f>ROUND(I661*H661,2)</f>
        <v>0</v>
      </c>
      <c r="BL661" s="18" t="s">
        <v>146</v>
      </c>
      <c r="BM661" s="144" t="s">
        <v>669</v>
      </c>
    </row>
    <row r="662" spans="2:65" s="1" customFormat="1" ht="19.5">
      <c r="B662" s="33"/>
      <c r="D662" s="147" t="s">
        <v>306</v>
      </c>
      <c r="F662" s="174" t="s">
        <v>460</v>
      </c>
      <c r="I662" s="175"/>
      <c r="L662" s="33"/>
      <c r="M662" s="176"/>
      <c r="T662" s="57"/>
      <c r="AT662" s="18" t="s">
        <v>306</v>
      </c>
      <c r="AU662" s="18" t="s">
        <v>91</v>
      </c>
    </row>
    <row r="663" spans="2:65" s="12" customFormat="1" ht="11.25">
      <c r="B663" s="146"/>
      <c r="D663" s="147" t="s">
        <v>148</v>
      </c>
      <c r="E663" s="148" t="s">
        <v>1</v>
      </c>
      <c r="F663" s="149" t="s">
        <v>453</v>
      </c>
      <c r="H663" s="148" t="s">
        <v>1</v>
      </c>
      <c r="I663" s="150"/>
      <c r="L663" s="146"/>
      <c r="M663" s="151"/>
      <c r="T663" s="152"/>
      <c r="AT663" s="148" t="s">
        <v>148</v>
      </c>
      <c r="AU663" s="148" t="s">
        <v>91</v>
      </c>
      <c r="AV663" s="12" t="s">
        <v>89</v>
      </c>
      <c r="AW663" s="12" t="s">
        <v>36</v>
      </c>
      <c r="AX663" s="12" t="s">
        <v>81</v>
      </c>
      <c r="AY663" s="148" t="s">
        <v>139</v>
      </c>
    </row>
    <row r="664" spans="2:65" s="12" customFormat="1" ht="11.25">
      <c r="B664" s="146"/>
      <c r="D664" s="147" t="s">
        <v>148</v>
      </c>
      <c r="E664" s="148" t="s">
        <v>1</v>
      </c>
      <c r="F664" s="149" t="s">
        <v>240</v>
      </c>
      <c r="H664" s="148" t="s">
        <v>1</v>
      </c>
      <c r="I664" s="150"/>
      <c r="L664" s="146"/>
      <c r="M664" s="151"/>
      <c r="T664" s="152"/>
      <c r="AT664" s="148" t="s">
        <v>148</v>
      </c>
      <c r="AU664" s="148" t="s">
        <v>91</v>
      </c>
      <c r="AV664" s="12" t="s">
        <v>89</v>
      </c>
      <c r="AW664" s="12" t="s">
        <v>36</v>
      </c>
      <c r="AX664" s="12" t="s">
        <v>81</v>
      </c>
      <c r="AY664" s="148" t="s">
        <v>139</v>
      </c>
    </row>
    <row r="665" spans="2:65" s="13" customFormat="1" ht="11.25">
      <c r="B665" s="153"/>
      <c r="D665" s="147" t="s">
        <v>148</v>
      </c>
      <c r="E665" s="154" t="s">
        <v>1</v>
      </c>
      <c r="F665" s="155" t="s">
        <v>670</v>
      </c>
      <c r="H665" s="156">
        <v>1.01</v>
      </c>
      <c r="I665" s="157"/>
      <c r="L665" s="153"/>
      <c r="M665" s="158"/>
      <c r="T665" s="159"/>
      <c r="AT665" s="154" t="s">
        <v>148</v>
      </c>
      <c r="AU665" s="154" t="s">
        <v>91</v>
      </c>
      <c r="AV665" s="13" t="s">
        <v>91</v>
      </c>
      <c r="AW665" s="13" t="s">
        <v>36</v>
      </c>
      <c r="AX665" s="13" t="s">
        <v>81</v>
      </c>
      <c r="AY665" s="154" t="s">
        <v>139</v>
      </c>
    </row>
    <row r="666" spans="2:65" s="14" customFormat="1" ht="11.25">
      <c r="B666" s="160"/>
      <c r="D666" s="147" t="s">
        <v>148</v>
      </c>
      <c r="E666" s="161" t="s">
        <v>1</v>
      </c>
      <c r="F666" s="162" t="s">
        <v>151</v>
      </c>
      <c r="H666" s="163">
        <v>1.01</v>
      </c>
      <c r="I666" s="164"/>
      <c r="L666" s="160"/>
      <c r="M666" s="165"/>
      <c r="T666" s="166"/>
      <c r="AT666" s="161" t="s">
        <v>148</v>
      </c>
      <c r="AU666" s="161" t="s">
        <v>91</v>
      </c>
      <c r="AV666" s="14" t="s">
        <v>146</v>
      </c>
      <c r="AW666" s="14" t="s">
        <v>36</v>
      </c>
      <c r="AX666" s="14" t="s">
        <v>89</v>
      </c>
      <c r="AY666" s="161" t="s">
        <v>139</v>
      </c>
    </row>
    <row r="667" spans="2:65" s="1" customFormat="1" ht="33" customHeight="1">
      <c r="B667" s="33"/>
      <c r="C667" s="252" t="s">
        <v>671</v>
      </c>
      <c r="D667" s="252" t="s">
        <v>317</v>
      </c>
      <c r="E667" s="253" t="s">
        <v>672</v>
      </c>
      <c r="F667" s="254" t="s">
        <v>673</v>
      </c>
      <c r="G667" s="255" t="s">
        <v>498</v>
      </c>
      <c r="H667" s="256">
        <v>1.01</v>
      </c>
      <c r="I667" s="182"/>
      <c r="J667" s="257">
        <f>ROUND(I667*H667,2)</f>
        <v>0</v>
      </c>
      <c r="K667" s="179" t="s">
        <v>145</v>
      </c>
      <c r="L667" s="184"/>
      <c r="M667" s="185" t="s">
        <v>1</v>
      </c>
      <c r="N667" s="186" t="s">
        <v>46</v>
      </c>
      <c r="P667" s="142">
        <f>O667*H667</f>
        <v>0</v>
      </c>
      <c r="Q667" s="142">
        <v>4.65E-2</v>
      </c>
      <c r="R667" s="142">
        <f>Q667*H667</f>
        <v>4.6965E-2</v>
      </c>
      <c r="S667" s="142">
        <v>0</v>
      </c>
      <c r="T667" s="143">
        <f>S667*H667</f>
        <v>0</v>
      </c>
      <c r="AR667" s="144" t="s">
        <v>200</v>
      </c>
      <c r="AT667" s="144" t="s">
        <v>317</v>
      </c>
      <c r="AU667" s="144" t="s">
        <v>91</v>
      </c>
      <c r="AY667" s="18" t="s">
        <v>139</v>
      </c>
      <c r="BE667" s="145">
        <f>IF(N667="základní",J667,0)</f>
        <v>0</v>
      </c>
      <c r="BF667" s="145">
        <f>IF(N667="snížená",J667,0)</f>
        <v>0</v>
      </c>
      <c r="BG667" s="145">
        <f>IF(N667="zákl. přenesená",J667,0)</f>
        <v>0</v>
      </c>
      <c r="BH667" s="145">
        <f>IF(N667="sníž. přenesená",J667,0)</f>
        <v>0</v>
      </c>
      <c r="BI667" s="145">
        <f>IF(N667="nulová",J667,0)</f>
        <v>0</v>
      </c>
      <c r="BJ667" s="18" t="s">
        <v>89</v>
      </c>
      <c r="BK667" s="145">
        <f>ROUND(I667*H667,2)</f>
        <v>0</v>
      </c>
      <c r="BL667" s="18" t="s">
        <v>146</v>
      </c>
      <c r="BM667" s="144" t="s">
        <v>674</v>
      </c>
    </row>
    <row r="668" spans="2:65" s="1" customFormat="1" ht="19.5">
      <c r="B668" s="33"/>
      <c r="D668" s="147" t="s">
        <v>306</v>
      </c>
      <c r="F668" s="174" t="s">
        <v>460</v>
      </c>
      <c r="I668" s="175"/>
      <c r="L668" s="33"/>
      <c r="M668" s="176"/>
      <c r="T668" s="57"/>
      <c r="AT668" s="18" t="s">
        <v>306</v>
      </c>
      <c r="AU668" s="18" t="s">
        <v>91</v>
      </c>
    </row>
    <row r="669" spans="2:65" s="12" customFormat="1" ht="11.25">
      <c r="B669" s="146"/>
      <c r="D669" s="147" t="s">
        <v>148</v>
      </c>
      <c r="E669" s="148" t="s">
        <v>1</v>
      </c>
      <c r="F669" s="149" t="s">
        <v>453</v>
      </c>
      <c r="H669" s="148" t="s">
        <v>1</v>
      </c>
      <c r="I669" s="150"/>
      <c r="L669" s="146"/>
      <c r="M669" s="151"/>
      <c r="T669" s="152"/>
      <c r="AT669" s="148" t="s">
        <v>148</v>
      </c>
      <c r="AU669" s="148" t="s">
        <v>91</v>
      </c>
      <c r="AV669" s="12" t="s">
        <v>89</v>
      </c>
      <c r="AW669" s="12" t="s">
        <v>36</v>
      </c>
      <c r="AX669" s="12" t="s">
        <v>81</v>
      </c>
      <c r="AY669" s="148" t="s">
        <v>139</v>
      </c>
    </row>
    <row r="670" spans="2:65" s="12" customFormat="1" ht="11.25">
      <c r="B670" s="146"/>
      <c r="D670" s="147" t="s">
        <v>148</v>
      </c>
      <c r="E670" s="148" t="s">
        <v>1</v>
      </c>
      <c r="F670" s="149" t="s">
        <v>240</v>
      </c>
      <c r="H670" s="148" t="s">
        <v>1</v>
      </c>
      <c r="I670" s="150"/>
      <c r="L670" s="146"/>
      <c r="M670" s="151"/>
      <c r="T670" s="152"/>
      <c r="AT670" s="148" t="s">
        <v>148</v>
      </c>
      <c r="AU670" s="148" t="s">
        <v>91</v>
      </c>
      <c r="AV670" s="12" t="s">
        <v>89</v>
      </c>
      <c r="AW670" s="12" t="s">
        <v>36</v>
      </c>
      <c r="AX670" s="12" t="s">
        <v>81</v>
      </c>
      <c r="AY670" s="148" t="s">
        <v>139</v>
      </c>
    </row>
    <row r="671" spans="2:65" s="13" customFormat="1" ht="11.25">
      <c r="B671" s="153"/>
      <c r="D671" s="147" t="s">
        <v>148</v>
      </c>
      <c r="E671" s="154" t="s">
        <v>1</v>
      </c>
      <c r="F671" s="155" t="s">
        <v>670</v>
      </c>
      <c r="H671" s="156">
        <v>1.01</v>
      </c>
      <c r="I671" s="157"/>
      <c r="L671" s="153"/>
      <c r="M671" s="158"/>
      <c r="T671" s="159"/>
      <c r="AT671" s="154" t="s">
        <v>148</v>
      </c>
      <c r="AU671" s="154" t="s">
        <v>91</v>
      </c>
      <c r="AV671" s="13" t="s">
        <v>91</v>
      </c>
      <c r="AW671" s="13" t="s">
        <v>36</v>
      </c>
      <c r="AX671" s="13" t="s">
        <v>81</v>
      </c>
      <c r="AY671" s="154" t="s">
        <v>139</v>
      </c>
    </row>
    <row r="672" spans="2:65" s="14" customFormat="1" ht="11.25">
      <c r="B672" s="160"/>
      <c r="D672" s="147" t="s">
        <v>148</v>
      </c>
      <c r="E672" s="161" t="s">
        <v>1</v>
      </c>
      <c r="F672" s="162" t="s">
        <v>151</v>
      </c>
      <c r="H672" s="163">
        <v>1.01</v>
      </c>
      <c r="I672" s="164"/>
      <c r="L672" s="160"/>
      <c r="M672" s="165"/>
      <c r="T672" s="166"/>
      <c r="AT672" s="161" t="s">
        <v>148</v>
      </c>
      <c r="AU672" s="161" t="s">
        <v>91</v>
      </c>
      <c r="AV672" s="14" t="s">
        <v>146</v>
      </c>
      <c r="AW672" s="14" t="s">
        <v>36</v>
      </c>
      <c r="AX672" s="14" t="s">
        <v>89</v>
      </c>
      <c r="AY672" s="161" t="s">
        <v>139</v>
      </c>
    </row>
    <row r="673" spans="2:65" s="1" customFormat="1" ht="21.75" customHeight="1">
      <c r="B673" s="33"/>
      <c r="C673" s="133" t="s">
        <v>675</v>
      </c>
      <c r="D673" s="133" t="s">
        <v>141</v>
      </c>
      <c r="E673" s="134" t="s">
        <v>676</v>
      </c>
      <c r="F673" s="135" t="s">
        <v>677</v>
      </c>
      <c r="G673" s="136" t="s">
        <v>498</v>
      </c>
      <c r="H673" s="137">
        <v>4</v>
      </c>
      <c r="I673" s="138"/>
      <c r="J673" s="139">
        <f>ROUND(I673*H673,2)</f>
        <v>0</v>
      </c>
      <c r="K673" s="135" t="s">
        <v>145</v>
      </c>
      <c r="L673" s="33"/>
      <c r="M673" s="140" t="s">
        <v>1</v>
      </c>
      <c r="N673" s="141" t="s">
        <v>46</v>
      </c>
      <c r="P673" s="142">
        <f>O673*H673</f>
        <v>0</v>
      </c>
      <c r="Q673" s="142">
        <v>1.6199999999999999E-3</v>
      </c>
      <c r="R673" s="142">
        <f>Q673*H673</f>
        <v>6.4799999999999996E-3</v>
      </c>
      <c r="S673" s="142">
        <v>0</v>
      </c>
      <c r="T673" s="143">
        <f>S673*H673</f>
        <v>0</v>
      </c>
      <c r="AR673" s="144" t="s">
        <v>146</v>
      </c>
      <c r="AT673" s="144" t="s">
        <v>141</v>
      </c>
      <c r="AU673" s="144" t="s">
        <v>91</v>
      </c>
      <c r="AY673" s="18" t="s">
        <v>139</v>
      </c>
      <c r="BE673" s="145">
        <f>IF(N673="základní",J673,0)</f>
        <v>0</v>
      </c>
      <c r="BF673" s="145">
        <f>IF(N673="snížená",J673,0)</f>
        <v>0</v>
      </c>
      <c r="BG673" s="145">
        <f>IF(N673="zákl. přenesená",J673,0)</f>
        <v>0</v>
      </c>
      <c r="BH673" s="145">
        <f>IF(N673="sníž. přenesená",J673,0)</f>
        <v>0</v>
      </c>
      <c r="BI673" s="145">
        <f>IF(N673="nulová",J673,0)</f>
        <v>0</v>
      </c>
      <c r="BJ673" s="18" t="s">
        <v>89</v>
      </c>
      <c r="BK673" s="145">
        <f>ROUND(I673*H673,2)</f>
        <v>0</v>
      </c>
      <c r="BL673" s="18" t="s">
        <v>146</v>
      </c>
      <c r="BM673" s="144" t="s">
        <v>678</v>
      </c>
    </row>
    <row r="674" spans="2:65" s="12" customFormat="1" ht="11.25">
      <c r="B674" s="146"/>
      <c r="D674" s="147" t="s">
        <v>148</v>
      </c>
      <c r="E674" s="148" t="s">
        <v>1</v>
      </c>
      <c r="F674" s="149" t="s">
        <v>453</v>
      </c>
      <c r="H674" s="148" t="s">
        <v>1</v>
      </c>
      <c r="I674" s="150"/>
      <c r="L674" s="146"/>
      <c r="M674" s="151"/>
      <c r="T674" s="152"/>
      <c r="AT674" s="148" t="s">
        <v>148</v>
      </c>
      <c r="AU674" s="148" t="s">
        <v>91</v>
      </c>
      <c r="AV674" s="12" t="s">
        <v>89</v>
      </c>
      <c r="AW674" s="12" t="s">
        <v>36</v>
      </c>
      <c r="AX674" s="12" t="s">
        <v>81</v>
      </c>
      <c r="AY674" s="148" t="s">
        <v>139</v>
      </c>
    </row>
    <row r="675" spans="2:65" s="12" customFormat="1" ht="11.25">
      <c r="B675" s="146"/>
      <c r="D675" s="147" t="s">
        <v>148</v>
      </c>
      <c r="E675" s="148" t="s">
        <v>1</v>
      </c>
      <c r="F675" s="149" t="s">
        <v>240</v>
      </c>
      <c r="H675" s="148" t="s">
        <v>1</v>
      </c>
      <c r="I675" s="150"/>
      <c r="L675" s="146"/>
      <c r="M675" s="151"/>
      <c r="T675" s="152"/>
      <c r="AT675" s="148" t="s">
        <v>148</v>
      </c>
      <c r="AU675" s="148" t="s">
        <v>91</v>
      </c>
      <c r="AV675" s="12" t="s">
        <v>89</v>
      </c>
      <c r="AW675" s="12" t="s">
        <v>36</v>
      </c>
      <c r="AX675" s="12" t="s">
        <v>81</v>
      </c>
      <c r="AY675" s="148" t="s">
        <v>139</v>
      </c>
    </row>
    <row r="676" spans="2:65" s="13" customFormat="1" ht="11.25">
      <c r="B676" s="153"/>
      <c r="D676" s="147" t="s">
        <v>148</v>
      </c>
      <c r="E676" s="154" t="s">
        <v>1</v>
      </c>
      <c r="F676" s="155" t="s">
        <v>679</v>
      </c>
      <c r="H676" s="156">
        <v>2</v>
      </c>
      <c r="I676" s="157"/>
      <c r="L676" s="153"/>
      <c r="M676" s="158"/>
      <c r="T676" s="159"/>
      <c r="AT676" s="154" t="s">
        <v>148</v>
      </c>
      <c r="AU676" s="154" t="s">
        <v>91</v>
      </c>
      <c r="AV676" s="13" t="s">
        <v>91</v>
      </c>
      <c r="AW676" s="13" t="s">
        <v>36</v>
      </c>
      <c r="AX676" s="13" t="s">
        <v>81</v>
      </c>
      <c r="AY676" s="154" t="s">
        <v>139</v>
      </c>
    </row>
    <row r="677" spans="2:65" s="12" customFormat="1" ht="11.25">
      <c r="B677" s="146"/>
      <c r="D677" s="147" t="s">
        <v>148</v>
      </c>
      <c r="E677" s="148" t="s">
        <v>1</v>
      </c>
      <c r="F677" s="149" t="s">
        <v>500</v>
      </c>
      <c r="H677" s="148" t="s">
        <v>1</v>
      </c>
      <c r="I677" s="150"/>
      <c r="L677" s="146"/>
      <c r="M677" s="151"/>
      <c r="T677" s="152"/>
      <c r="AT677" s="148" t="s">
        <v>148</v>
      </c>
      <c r="AU677" s="148" t="s">
        <v>91</v>
      </c>
      <c r="AV677" s="12" t="s">
        <v>89</v>
      </c>
      <c r="AW677" s="12" t="s">
        <v>36</v>
      </c>
      <c r="AX677" s="12" t="s">
        <v>81</v>
      </c>
      <c r="AY677" s="148" t="s">
        <v>139</v>
      </c>
    </row>
    <row r="678" spans="2:65" s="13" customFormat="1" ht="11.25">
      <c r="B678" s="153"/>
      <c r="D678" s="147" t="s">
        <v>148</v>
      </c>
      <c r="E678" s="154" t="s">
        <v>1</v>
      </c>
      <c r="F678" s="155" t="s">
        <v>680</v>
      </c>
      <c r="H678" s="156">
        <v>1</v>
      </c>
      <c r="I678" s="157"/>
      <c r="L678" s="153"/>
      <c r="M678" s="158"/>
      <c r="T678" s="159"/>
      <c r="AT678" s="154" t="s">
        <v>148</v>
      </c>
      <c r="AU678" s="154" t="s">
        <v>91</v>
      </c>
      <c r="AV678" s="13" t="s">
        <v>91</v>
      </c>
      <c r="AW678" s="13" t="s">
        <v>36</v>
      </c>
      <c r="AX678" s="13" t="s">
        <v>81</v>
      </c>
      <c r="AY678" s="154" t="s">
        <v>139</v>
      </c>
    </row>
    <row r="679" spans="2:65" s="12" customFormat="1" ht="11.25">
      <c r="B679" s="146"/>
      <c r="D679" s="147" t="s">
        <v>148</v>
      </c>
      <c r="E679" s="148" t="s">
        <v>1</v>
      </c>
      <c r="F679" s="149" t="s">
        <v>502</v>
      </c>
      <c r="H679" s="148" t="s">
        <v>1</v>
      </c>
      <c r="I679" s="150"/>
      <c r="L679" s="146"/>
      <c r="M679" s="151"/>
      <c r="T679" s="152"/>
      <c r="AT679" s="148" t="s">
        <v>148</v>
      </c>
      <c r="AU679" s="148" t="s">
        <v>91</v>
      </c>
      <c r="AV679" s="12" t="s">
        <v>89</v>
      </c>
      <c r="AW679" s="12" t="s">
        <v>36</v>
      </c>
      <c r="AX679" s="12" t="s">
        <v>81</v>
      </c>
      <c r="AY679" s="148" t="s">
        <v>139</v>
      </c>
    </row>
    <row r="680" spans="2:65" s="13" customFormat="1" ht="11.25">
      <c r="B680" s="153"/>
      <c r="D680" s="147" t="s">
        <v>148</v>
      </c>
      <c r="E680" s="154" t="s">
        <v>1</v>
      </c>
      <c r="F680" s="155" t="s">
        <v>680</v>
      </c>
      <c r="H680" s="156">
        <v>1</v>
      </c>
      <c r="I680" s="157"/>
      <c r="L680" s="153"/>
      <c r="M680" s="158"/>
      <c r="T680" s="159"/>
      <c r="AT680" s="154" t="s">
        <v>148</v>
      </c>
      <c r="AU680" s="154" t="s">
        <v>91</v>
      </c>
      <c r="AV680" s="13" t="s">
        <v>91</v>
      </c>
      <c r="AW680" s="13" t="s">
        <v>36</v>
      </c>
      <c r="AX680" s="13" t="s">
        <v>81</v>
      </c>
      <c r="AY680" s="154" t="s">
        <v>139</v>
      </c>
    </row>
    <row r="681" spans="2:65" s="14" customFormat="1" ht="11.25">
      <c r="B681" s="160"/>
      <c r="D681" s="147" t="s">
        <v>148</v>
      </c>
      <c r="E681" s="161" t="s">
        <v>1</v>
      </c>
      <c r="F681" s="162" t="s">
        <v>151</v>
      </c>
      <c r="H681" s="163">
        <v>4</v>
      </c>
      <c r="I681" s="164"/>
      <c r="L681" s="160"/>
      <c r="M681" s="165"/>
      <c r="T681" s="166"/>
      <c r="AT681" s="161" t="s">
        <v>148</v>
      </c>
      <c r="AU681" s="161" t="s">
        <v>91</v>
      </c>
      <c r="AV681" s="14" t="s">
        <v>146</v>
      </c>
      <c r="AW681" s="14" t="s">
        <v>36</v>
      </c>
      <c r="AX681" s="14" t="s">
        <v>89</v>
      </c>
      <c r="AY681" s="161" t="s">
        <v>139</v>
      </c>
    </row>
    <row r="682" spans="2:65" s="1" customFormat="1" ht="16.5" customHeight="1">
      <c r="B682" s="33"/>
      <c r="C682" s="252" t="s">
        <v>681</v>
      </c>
      <c r="D682" s="252" t="s">
        <v>317</v>
      </c>
      <c r="E682" s="253" t="s">
        <v>682</v>
      </c>
      <c r="F682" s="254" t="s">
        <v>683</v>
      </c>
      <c r="G682" s="255" t="s">
        <v>498</v>
      </c>
      <c r="H682" s="256">
        <v>4</v>
      </c>
      <c r="I682" s="182"/>
      <c r="J682" s="257">
        <f>ROUND(I682*H682,2)</f>
        <v>0</v>
      </c>
      <c r="K682" s="179" t="s">
        <v>145</v>
      </c>
      <c r="L682" s="184"/>
      <c r="M682" s="185" t="s">
        <v>1</v>
      </c>
      <c r="N682" s="186" t="s">
        <v>46</v>
      </c>
      <c r="P682" s="142">
        <f>O682*H682</f>
        <v>0</v>
      </c>
      <c r="Q682" s="142">
        <v>1.847E-2</v>
      </c>
      <c r="R682" s="142">
        <f>Q682*H682</f>
        <v>7.3880000000000001E-2</v>
      </c>
      <c r="S682" s="142">
        <v>0</v>
      </c>
      <c r="T682" s="143">
        <f>S682*H682</f>
        <v>0</v>
      </c>
      <c r="AR682" s="144" t="s">
        <v>200</v>
      </c>
      <c r="AT682" s="144" t="s">
        <v>317</v>
      </c>
      <c r="AU682" s="144" t="s">
        <v>91</v>
      </c>
      <c r="AY682" s="18" t="s">
        <v>139</v>
      </c>
      <c r="BE682" s="145">
        <f>IF(N682="základní",J682,0)</f>
        <v>0</v>
      </c>
      <c r="BF682" s="145">
        <f>IF(N682="snížená",J682,0)</f>
        <v>0</v>
      </c>
      <c r="BG682" s="145">
        <f>IF(N682="zákl. přenesená",J682,0)</f>
        <v>0</v>
      </c>
      <c r="BH682" s="145">
        <f>IF(N682="sníž. přenesená",J682,0)</f>
        <v>0</v>
      </c>
      <c r="BI682" s="145">
        <f>IF(N682="nulová",J682,0)</f>
        <v>0</v>
      </c>
      <c r="BJ682" s="18" t="s">
        <v>89</v>
      </c>
      <c r="BK682" s="145">
        <f>ROUND(I682*H682,2)</f>
        <v>0</v>
      </c>
      <c r="BL682" s="18" t="s">
        <v>146</v>
      </c>
      <c r="BM682" s="144" t="s">
        <v>684</v>
      </c>
    </row>
    <row r="683" spans="2:65" s="12" customFormat="1" ht="11.25">
      <c r="B683" s="146"/>
      <c r="D683" s="147" t="s">
        <v>148</v>
      </c>
      <c r="E683" s="148" t="s">
        <v>1</v>
      </c>
      <c r="F683" s="149" t="s">
        <v>453</v>
      </c>
      <c r="H683" s="148" t="s">
        <v>1</v>
      </c>
      <c r="I683" s="150"/>
      <c r="L683" s="146"/>
      <c r="M683" s="151"/>
      <c r="T683" s="152"/>
      <c r="AT683" s="148" t="s">
        <v>148</v>
      </c>
      <c r="AU683" s="148" t="s">
        <v>91</v>
      </c>
      <c r="AV683" s="12" t="s">
        <v>89</v>
      </c>
      <c r="AW683" s="12" t="s">
        <v>36</v>
      </c>
      <c r="AX683" s="12" t="s">
        <v>81</v>
      </c>
      <c r="AY683" s="148" t="s">
        <v>139</v>
      </c>
    </row>
    <row r="684" spans="2:65" s="12" customFormat="1" ht="11.25">
      <c r="B684" s="146"/>
      <c r="D684" s="147" t="s">
        <v>148</v>
      </c>
      <c r="E684" s="148" t="s">
        <v>1</v>
      </c>
      <c r="F684" s="149" t="s">
        <v>240</v>
      </c>
      <c r="H684" s="148" t="s">
        <v>1</v>
      </c>
      <c r="I684" s="150"/>
      <c r="L684" s="146"/>
      <c r="M684" s="151"/>
      <c r="T684" s="152"/>
      <c r="AT684" s="148" t="s">
        <v>148</v>
      </c>
      <c r="AU684" s="148" t="s">
        <v>91</v>
      </c>
      <c r="AV684" s="12" t="s">
        <v>89</v>
      </c>
      <c r="AW684" s="12" t="s">
        <v>36</v>
      </c>
      <c r="AX684" s="12" t="s">
        <v>81</v>
      </c>
      <c r="AY684" s="148" t="s">
        <v>139</v>
      </c>
    </row>
    <row r="685" spans="2:65" s="13" customFormat="1" ht="11.25">
      <c r="B685" s="153"/>
      <c r="D685" s="147" t="s">
        <v>148</v>
      </c>
      <c r="E685" s="154" t="s">
        <v>1</v>
      </c>
      <c r="F685" s="155" t="s">
        <v>679</v>
      </c>
      <c r="H685" s="156">
        <v>2</v>
      </c>
      <c r="I685" s="157"/>
      <c r="L685" s="153"/>
      <c r="M685" s="158"/>
      <c r="T685" s="159"/>
      <c r="AT685" s="154" t="s">
        <v>148</v>
      </c>
      <c r="AU685" s="154" t="s">
        <v>91</v>
      </c>
      <c r="AV685" s="13" t="s">
        <v>91</v>
      </c>
      <c r="AW685" s="13" t="s">
        <v>36</v>
      </c>
      <c r="AX685" s="13" t="s">
        <v>81</v>
      </c>
      <c r="AY685" s="154" t="s">
        <v>139</v>
      </c>
    </row>
    <row r="686" spans="2:65" s="12" customFormat="1" ht="11.25">
      <c r="B686" s="146"/>
      <c r="D686" s="147" t="s">
        <v>148</v>
      </c>
      <c r="E686" s="148" t="s">
        <v>1</v>
      </c>
      <c r="F686" s="149" t="s">
        <v>500</v>
      </c>
      <c r="H686" s="148" t="s">
        <v>1</v>
      </c>
      <c r="I686" s="150"/>
      <c r="L686" s="146"/>
      <c r="M686" s="151"/>
      <c r="T686" s="152"/>
      <c r="AT686" s="148" t="s">
        <v>148</v>
      </c>
      <c r="AU686" s="148" t="s">
        <v>91</v>
      </c>
      <c r="AV686" s="12" t="s">
        <v>89</v>
      </c>
      <c r="AW686" s="12" t="s">
        <v>36</v>
      </c>
      <c r="AX686" s="12" t="s">
        <v>81</v>
      </c>
      <c r="AY686" s="148" t="s">
        <v>139</v>
      </c>
    </row>
    <row r="687" spans="2:65" s="13" customFormat="1" ht="11.25">
      <c r="B687" s="153"/>
      <c r="D687" s="147" t="s">
        <v>148</v>
      </c>
      <c r="E687" s="154" t="s">
        <v>1</v>
      </c>
      <c r="F687" s="155" t="s">
        <v>680</v>
      </c>
      <c r="H687" s="156">
        <v>1</v>
      </c>
      <c r="I687" s="157"/>
      <c r="L687" s="153"/>
      <c r="M687" s="158"/>
      <c r="T687" s="159"/>
      <c r="AT687" s="154" t="s">
        <v>148</v>
      </c>
      <c r="AU687" s="154" t="s">
        <v>91</v>
      </c>
      <c r="AV687" s="13" t="s">
        <v>91</v>
      </c>
      <c r="AW687" s="13" t="s">
        <v>36</v>
      </c>
      <c r="AX687" s="13" t="s">
        <v>81</v>
      </c>
      <c r="AY687" s="154" t="s">
        <v>139</v>
      </c>
    </row>
    <row r="688" spans="2:65" s="12" customFormat="1" ht="11.25">
      <c r="B688" s="146"/>
      <c r="D688" s="147" t="s">
        <v>148</v>
      </c>
      <c r="E688" s="148" t="s">
        <v>1</v>
      </c>
      <c r="F688" s="149" t="s">
        <v>502</v>
      </c>
      <c r="H688" s="148" t="s">
        <v>1</v>
      </c>
      <c r="I688" s="150"/>
      <c r="L688" s="146"/>
      <c r="M688" s="151"/>
      <c r="T688" s="152"/>
      <c r="AT688" s="148" t="s">
        <v>148</v>
      </c>
      <c r="AU688" s="148" t="s">
        <v>91</v>
      </c>
      <c r="AV688" s="12" t="s">
        <v>89</v>
      </c>
      <c r="AW688" s="12" t="s">
        <v>36</v>
      </c>
      <c r="AX688" s="12" t="s">
        <v>81</v>
      </c>
      <c r="AY688" s="148" t="s">
        <v>139</v>
      </c>
    </row>
    <row r="689" spans="2:65" s="13" customFormat="1" ht="11.25">
      <c r="B689" s="153"/>
      <c r="D689" s="147" t="s">
        <v>148</v>
      </c>
      <c r="E689" s="154" t="s">
        <v>1</v>
      </c>
      <c r="F689" s="155" t="s">
        <v>680</v>
      </c>
      <c r="H689" s="156">
        <v>1</v>
      </c>
      <c r="I689" s="157"/>
      <c r="L689" s="153"/>
      <c r="M689" s="158"/>
      <c r="T689" s="159"/>
      <c r="AT689" s="154" t="s">
        <v>148</v>
      </c>
      <c r="AU689" s="154" t="s">
        <v>91</v>
      </c>
      <c r="AV689" s="13" t="s">
        <v>91</v>
      </c>
      <c r="AW689" s="13" t="s">
        <v>36</v>
      </c>
      <c r="AX689" s="13" t="s">
        <v>81</v>
      </c>
      <c r="AY689" s="154" t="s">
        <v>139</v>
      </c>
    </row>
    <row r="690" spans="2:65" s="14" customFormat="1" ht="11.25">
      <c r="B690" s="160"/>
      <c r="D690" s="147" t="s">
        <v>148</v>
      </c>
      <c r="E690" s="161" t="s">
        <v>1</v>
      </c>
      <c r="F690" s="162" t="s">
        <v>151</v>
      </c>
      <c r="H690" s="163">
        <v>4</v>
      </c>
      <c r="I690" s="164"/>
      <c r="L690" s="160"/>
      <c r="M690" s="165"/>
      <c r="T690" s="166"/>
      <c r="AT690" s="161" t="s">
        <v>148</v>
      </c>
      <c r="AU690" s="161" t="s">
        <v>91</v>
      </c>
      <c r="AV690" s="14" t="s">
        <v>146</v>
      </c>
      <c r="AW690" s="14" t="s">
        <v>36</v>
      </c>
      <c r="AX690" s="14" t="s">
        <v>89</v>
      </c>
      <c r="AY690" s="161" t="s">
        <v>139</v>
      </c>
    </row>
    <row r="691" spans="2:65" s="1" customFormat="1" ht="24.2" customHeight="1">
      <c r="B691" s="33"/>
      <c r="C691" s="252" t="s">
        <v>685</v>
      </c>
      <c r="D691" s="252" t="s">
        <v>317</v>
      </c>
      <c r="E691" s="253" t="s">
        <v>686</v>
      </c>
      <c r="F691" s="254" t="s">
        <v>687</v>
      </c>
      <c r="G691" s="255" t="s">
        <v>498</v>
      </c>
      <c r="H691" s="256">
        <v>4</v>
      </c>
      <c r="I691" s="182"/>
      <c r="J691" s="257">
        <f>ROUND(I691*H691,2)</f>
        <v>0</v>
      </c>
      <c r="K691" s="179" t="s">
        <v>145</v>
      </c>
      <c r="L691" s="184"/>
      <c r="M691" s="185" t="s">
        <v>1</v>
      </c>
      <c r="N691" s="186" t="s">
        <v>46</v>
      </c>
      <c r="P691" s="142">
        <f>O691*H691</f>
        <v>0</v>
      </c>
      <c r="Q691" s="142">
        <v>3.5000000000000001E-3</v>
      </c>
      <c r="R691" s="142">
        <f>Q691*H691</f>
        <v>1.4E-2</v>
      </c>
      <c r="S691" s="142">
        <v>0</v>
      </c>
      <c r="T691" s="143">
        <f>S691*H691</f>
        <v>0</v>
      </c>
      <c r="AR691" s="144" t="s">
        <v>200</v>
      </c>
      <c r="AT691" s="144" t="s">
        <v>317</v>
      </c>
      <c r="AU691" s="144" t="s">
        <v>91</v>
      </c>
      <c r="AY691" s="18" t="s">
        <v>139</v>
      </c>
      <c r="BE691" s="145">
        <f>IF(N691="základní",J691,0)</f>
        <v>0</v>
      </c>
      <c r="BF691" s="145">
        <f>IF(N691="snížená",J691,0)</f>
        <v>0</v>
      </c>
      <c r="BG691" s="145">
        <f>IF(N691="zákl. přenesená",J691,0)</f>
        <v>0</v>
      </c>
      <c r="BH691" s="145">
        <f>IF(N691="sníž. přenesená",J691,0)</f>
        <v>0</v>
      </c>
      <c r="BI691" s="145">
        <f>IF(N691="nulová",J691,0)</f>
        <v>0</v>
      </c>
      <c r="BJ691" s="18" t="s">
        <v>89</v>
      </c>
      <c r="BK691" s="145">
        <f>ROUND(I691*H691,2)</f>
        <v>0</v>
      </c>
      <c r="BL691" s="18" t="s">
        <v>146</v>
      </c>
      <c r="BM691" s="144" t="s">
        <v>688</v>
      </c>
    </row>
    <row r="692" spans="2:65" s="12" customFormat="1" ht="11.25">
      <c r="B692" s="146"/>
      <c r="D692" s="147" t="s">
        <v>148</v>
      </c>
      <c r="E692" s="148" t="s">
        <v>1</v>
      </c>
      <c r="F692" s="149" t="s">
        <v>453</v>
      </c>
      <c r="H692" s="148" t="s">
        <v>1</v>
      </c>
      <c r="I692" s="150"/>
      <c r="L692" s="146"/>
      <c r="M692" s="151"/>
      <c r="T692" s="152"/>
      <c r="AT692" s="148" t="s">
        <v>148</v>
      </c>
      <c r="AU692" s="148" t="s">
        <v>91</v>
      </c>
      <c r="AV692" s="12" t="s">
        <v>89</v>
      </c>
      <c r="AW692" s="12" t="s">
        <v>36</v>
      </c>
      <c r="AX692" s="12" t="s">
        <v>81</v>
      </c>
      <c r="AY692" s="148" t="s">
        <v>139</v>
      </c>
    </row>
    <row r="693" spans="2:65" s="12" customFormat="1" ht="11.25">
      <c r="B693" s="146"/>
      <c r="D693" s="147" t="s">
        <v>148</v>
      </c>
      <c r="E693" s="148" t="s">
        <v>1</v>
      </c>
      <c r="F693" s="149" t="s">
        <v>240</v>
      </c>
      <c r="H693" s="148" t="s">
        <v>1</v>
      </c>
      <c r="I693" s="150"/>
      <c r="L693" s="146"/>
      <c r="M693" s="151"/>
      <c r="T693" s="152"/>
      <c r="AT693" s="148" t="s">
        <v>148</v>
      </c>
      <c r="AU693" s="148" t="s">
        <v>91</v>
      </c>
      <c r="AV693" s="12" t="s">
        <v>89</v>
      </c>
      <c r="AW693" s="12" t="s">
        <v>36</v>
      </c>
      <c r="AX693" s="12" t="s">
        <v>81</v>
      </c>
      <c r="AY693" s="148" t="s">
        <v>139</v>
      </c>
    </row>
    <row r="694" spans="2:65" s="13" customFormat="1" ht="11.25">
      <c r="B694" s="153"/>
      <c r="D694" s="147" t="s">
        <v>148</v>
      </c>
      <c r="E694" s="154" t="s">
        <v>1</v>
      </c>
      <c r="F694" s="155" t="s">
        <v>679</v>
      </c>
      <c r="H694" s="156">
        <v>2</v>
      </c>
      <c r="I694" s="157"/>
      <c r="L694" s="153"/>
      <c r="M694" s="158"/>
      <c r="T694" s="159"/>
      <c r="W694" s="271"/>
      <c r="AT694" s="154" t="s">
        <v>148</v>
      </c>
      <c r="AU694" s="154" t="s">
        <v>91</v>
      </c>
      <c r="AV694" s="13" t="s">
        <v>91</v>
      </c>
      <c r="AW694" s="13" t="s">
        <v>36</v>
      </c>
      <c r="AX694" s="13" t="s">
        <v>81</v>
      </c>
      <c r="AY694" s="154" t="s">
        <v>139</v>
      </c>
    </row>
    <row r="695" spans="2:65" s="12" customFormat="1" ht="11.25">
      <c r="B695" s="146"/>
      <c r="D695" s="147" t="s">
        <v>148</v>
      </c>
      <c r="E695" s="148" t="s">
        <v>1</v>
      </c>
      <c r="F695" s="149" t="s">
        <v>500</v>
      </c>
      <c r="H695" s="148" t="s">
        <v>1</v>
      </c>
      <c r="I695" s="150"/>
      <c r="L695" s="146"/>
      <c r="M695" s="151"/>
      <c r="T695" s="152"/>
      <c r="AT695" s="148" t="s">
        <v>148</v>
      </c>
      <c r="AU695" s="148" t="s">
        <v>91</v>
      </c>
      <c r="AV695" s="12" t="s">
        <v>89</v>
      </c>
      <c r="AW695" s="12" t="s">
        <v>36</v>
      </c>
      <c r="AX695" s="12" t="s">
        <v>81</v>
      </c>
      <c r="AY695" s="148" t="s">
        <v>139</v>
      </c>
    </row>
    <row r="696" spans="2:65" s="13" customFormat="1" ht="11.25">
      <c r="B696" s="153"/>
      <c r="D696" s="147" t="s">
        <v>148</v>
      </c>
      <c r="E696" s="154" t="s">
        <v>1</v>
      </c>
      <c r="F696" s="155" t="s">
        <v>680</v>
      </c>
      <c r="H696" s="156">
        <v>1</v>
      </c>
      <c r="I696" s="157"/>
      <c r="L696" s="153"/>
      <c r="M696" s="158"/>
      <c r="T696" s="159"/>
      <c r="AT696" s="154" t="s">
        <v>148</v>
      </c>
      <c r="AU696" s="154" t="s">
        <v>91</v>
      </c>
      <c r="AV696" s="13" t="s">
        <v>91</v>
      </c>
      <c r="AW696" s="13" t="s">
        <v>36</v>
      </c>
      <c r="AX696" s="13" t="s">
        <v>81</v>
      </c>
      <c r="AY696" s="154" t="s">
        <v>139</v>
      </c>
    </row>
    <row r="697" spans="2:65" s="12" customFormat="1" ht="11.25">
      <c r="B697" s="146"/>
      <c r="D697" s="147" t="s">
        <v>148</v>
      </c>
      <c r="E697" s="148" t="s">
        <v>1</v>
      </c>
      <c r="F697" s="149" t="s">
        <v>502</v>
      </c>
      <c r="H697" s="148" t="s">
        <v>1</v>
      </c>
      <c r="I697" s="150"/>
      <c r="L697" s="146"/>
      <c r="M697" s="151"/>
      <c r="T697" s="152"/>
      <c r="AT697" s="148" t="s">
        <v>148</v>
      </c>
      <c r="AU697" s="148" t="s">
        <v>91</v>
      </c>
      <c r="AV697" s="12" t="s">
        <v>89</v>
      </c>
      <c r="AW697" s="12" t="s">
        <v>36</v>
      </c>
      <c r="AX697" s="12" t="s">
        <v>81</v>
      </c>
      <c r="AY697" s="148" t="s">
        <v>139</v>
      </c>
    </row>
    <row r="698" spans="2:65" s="13" customFormat="1" ht="11.25">
      <c r="B698" s="153"/>
      <c r="D698" s="147" t="s">
        <v>148</v>
      </c>
      <c r="E698" s="154" t="s">
        <v>1</v>
      </c>
      <c r="F698" s="155" t="s">
        <v>680</v>
      </c>
      <c r="H698" s="156">
        <v>1</v>
      </c>
      <c r="I698" s="157"/>
      <c r="L698" s="153"/>
      <c r="M698" s="158"/>
      <c r="T698" s="159"/>
      <c r="AT698" s="154" t="s">
        <v>148</v>
      </c>
      <c r="AU698" s="154" t="s">
        <v>91</v>
      </c>
      <c r="AV698" s="13" t="s">
        <v>91</v>
      </c>
      <c r="AW698" s="13" t="s">
        <v>36</v>
      </c>
      <c r="AX698" s="13" t="s">
        <v>81</v>
      </c>
      <c r="AY698" s="154" t="s">
        <v>139</v>
      </c>
    </row>
    <row r="699" spans="2:65" s="14" customFormat="1" ht="11.25">
      <c r="B699" s="160"/>
      <c r="D699" s="147" t="s">
        <v>148</v>
      </c>
      <c r="E699" s="161" t="s">
        <v>1</v>
      </c>
      <c r="F699" s="162" t="s">
        <v>151</v>
      </c>
      <c r="H699" s="163">
        <v>4</v>
      </c>
      <c r="I699" s="164"/>
      <c r="L699" s="160"/>
      <c r="M699" s="165"/>
      <c r="T699" s="166"/>
      <c r="AT699" s="161" t="s">
        <v>148</v>
      </c>
      <c r="AU699" s="161" t="s">
        <v>91</v>
      </c>
      <c r="AV699" s="14" t="s">
        <v>146</v>
      </c>
      <c r="AW699" s="14" t="s">
        <v>36</v>
      </c>
      <c r="AX699" s="14" t="s">
        <v>89</v>
      </c>
      <c r="AY699" s="161" t="s">
        <v>139</v>
      </c>
    </row>
    <row r="700" spans="2:65" s="1" customFormat="1" ht="16.5" customHeight="1">
      <c r="B700" s="33"/>
      <c r="C700" s="133" t="s">
        <v>689</v>
      </c>
      <c r="D700" s="133" t="s">
        <v>141</v>
      </c>
      <c r="E700" s="134" t="s">
        <v>690</v>
      </c>
      <c r="F700" s="135" t="s">
        <v>691</v>
      </c>
      <c r="G700" s="136" t="s">
        <v>498</v>
      </c>
      <c r="H700" s="137">
        <v>2</v>
      </c>
      <c r="I700" s="138"/>
      <c r="J700" s="139">
        <f>ROUND(I700*H700,2)</f>
        <v>0</v>
      </c>
      <c r="K700" s="135" t="s">
        <v>145</v>
      </c>
      <c r="L700" s="33"/>
      <c r="M700" s="140" t="s">
        <v>1</v>
      </c>
      <c r="N700" s="141" t="s">
        <v>46</v>
      </c>
      <c r="P700" s="142">
        <f>O700*H700</f>
        <v>0</v>
      </c>
      <c r="Q700" s="142">
        <v>1.3600000000000001E-3</v>
      </c>
      <c r="R700" s="142">
        <f>Q700*H700</f>
        <v>2.7200000000000002E-3</v>
      </c>
      <c r="S700" s="142">
        <v>0</v>
      </c>
      <c r="T700" s="143">
        <f>S700*H700</f>
        <v>0</v>
      </c>
      <c r="AR700" s="144" t="s">
        <v>146</v>
      </c>
      <c r="AT700" s="144" t="s">
        <v>141</v>
      </c>
      <c r="AU700" s="144" t="s">
        <v>91</v>
      </c>
      <c r="AY700" s="18" t="s">
        <v>139</v>
      </c>
      <c r="BE700" s="145">
        <f>IF(N700="základní",J700,0)</f>
        <v>0</v>
      </c>
      <c r="BF700" s="145">
        <f>IF(N700="snížená",J700,0)</f>
        <v>0</v>
      </c>
      <c r="BG700" s="145">
        <f>IF(N700="zákl. přenesená",J700,0)</f>
        <v>0</v>
      </c>
      <c r="BH700" s="145">
        <f>IF(N700="sníž. přenesená",J700,0)</f>
        <v>0</v>
      </c>
      <c r="BI700" s="145">
        <f>IF(N700="nulová",J700,0)</f>
        <v>0</v>
      </c>
      <c r="BJ700" s="18" t="s">
        <v>89</v>
      </c>
      <c r="BK700" s="145">
        <f>ROUND(I700*H700,2)</f>
        <v>0</v>
      </c>
      <c r="BL700" s="18" t="s">
        <v>146</v>
      </c>
      <c r="BM700" s="144" t="s">
        <v>692</v>
      </c>
    </row>
    <row r="701" spans="2:65" s="12" customFormat="1" ht="11.25">
      <c r="B701" s="146"/>
      <c r="D701" s="147" t="s">
        <v>148</v>
      </c>
      <c r="E701" s="148" t="s">
        <v>1</v>
      </c>
      <c r="F701" s="149" t="s">
        <v>453</v>
      </c>
      <c r="H701" s="148" t="s">
        <v>1</v>
      </c>
      <c r="I701" s="150"/>
      <c r="L701" s="146"/>
      <c r="M701" s="151"/>
      <c r="T701" s="152"/>
      <c r="AT701" s="148" t="s">
        <v>148</v>
      </c>
      <c r="AU701" s="148" t="s">
        <v>91</v>
      </c>
      <c r="AV701" s="12" t="s">
        <v>89</v>
      </c>
      <c r="AW701" s="12" t="s">
        <v>36</v>
      </c>
      <c r="AX701" s="12" t="s">
        <v>81</v>
      </c>
      <c r="AY701" s="148" t="s">
        <v>139</v>
      </c>
    </row>
    <row r="702" spans="2:65" s="12" customFormat="1" ht="11.25">
      <c r="B702" s="146"/>
      <c r="D702" s="147" t="s">
        <v>148</v>
      </c>
      <c r="E702" s="148" t="s">
        <v>1</v>
      </c>
      <c r="F702" s="149" t="s">
        <v>240</v>
      </c>
      <c r="H702" s="148" t="s">
        <v>1</v>
      </c>
      <c r="I702" s="150"/>
      <c r="L702" s="146"/>
      <c r="M702" s="151"/>
      <c r="T702" s="152"/>
      <c r="AT702" s="148" t="s">
        <v>148</v>
      </c>
      <c r="AU702" s="148" t="s">
        <v>91</v>
      </c>
      <c r="AV702" s="12" t="s">
        <v>89</v>
      </c>
      <c r="AW702" s="12" t="s">
        <v>36</v>
      </c>
      <c r="AX702" s="12" t="s">
        <v>81</v>
      </c>
      <c r="AY702" s="148" t="s">
        <v>139</v>
      </c>
    </row>
    <row r="703" spans="2:65" s="13" customFormat="1" ht="11.25">
      <c r="B703" s="153"/>
      <c r="D703" s="147" t="s">
        <v>148</v>
      </c>
      <c r="E703" s="154" t="s">
        <v>1</v>
      </c>
      <c r="F703" s="155" t="s">
        <v>679</v>
      </c>
      <c r="H703" s="156">
        <v>2</v>
      </c>
      <c r="I703" s="157"/>
      <c r="L703" s="153"/>
      <c r="M703" s="158"/>
      <c r="T703" s="159"/>
      <c r="AT703" s="154" t="s">
        <v>148</v>
      </c>
      <c r="AU703" s="154" t="s">
        <v>91</v>
      </c>
      <c r="AV703" s="13" t="s">
        <v>91</v>
      </c>
      <c r="AW703" s="13" t="s">
        <v>36</v>
      </c>
      <c r="AX703" s="13" t="s">
        <v>81</v>
      </c>
      <c r="AY703" s="154" t="s">
        <v>139</v>
      </c>
    </row>
    <row r="704" spans="2:65" s="14" customFormat="1" ht="11.25">
      <c r="B704" s="160"/>
      <c r="D704" s="147" t="s">
        <v>148</v>
      </c>
      <c r="E704" s="161" t="s">
        <v>1</v>
      </c>
      <c r="F704" s="162" t="s">
        <v>151</v>
      </c>
      <c r="H704" s="163">
        <v>2</v>
      </c>
      <c r="I704" s="164"/>
      <c r="L704" s="160"/>
      <c r="M704" s="165"/>
      <c r="T704" s="166"/>
      <c r="AT704" s="161" t="s">
        <v>148</v>
      </c>
      <c r="AU704" s="161" t="s">
        <v>91</v>
      </c>
      <c r="AV704" s="14" t="s">
        <v>146</v>
      </c>
      <c r="AW704" s="14" t="s">
        <v>36</v>
      </c>
      <c r="AX704" s="14" t="s">
        <v>89</v>
      </c>
      <c r="AY704" s="161" t="s">
        <v>139</v>
      </c>
    </row>
    <row r="705" spans="2:65" s="1" customFormat="1" ht="24.2" customHeight="1">
      <c r="B705" s="33"/>
      <c r="C705" s="252" t="s">
        <v>693</v>
      </c>
      <c r="D705" s="252" t="s">
        <v>317</v>
      </c>
      <c r="E705" s="253" t="s">
        <v>694</v>
      </c>
      <c r="F705" s="254" t="s">
        <v>695</v>
      </c>
      <c r="G705" s="255" t="s">
        <v>498</v>
      </c>
      <c r="H705" s="256">
        <v>2</v>
      </c>
      <c r="I705" s="182"/>
      <c r="J705" s="257">
        <f>ROUND(I705*H705,2)</f>
        <v>0</v>
      </c>
      <c r="K705" s="179" t="s">
        <v>145</v>
      </c>
      <c r="L705" s="184"/>
      <c r="M705" s="185" t="s">
        <v>1</v>
      </c>
      <c r="N705" s="186" t="s">
        <v>46</v>
      </c>
      <c r="P705" s="142">
        <f>O705*H705</f>
        <v>0</v>
      </c>
      <c r="Q705" s="142">
        <v>4.8000000000000001E-2</v>
      </c>
      <c r="R705" s="142">
        <f>Q705*H705</f>
        <v>9.6000000000000002E-2</v>
      </c>
      <c r="S705" s="142">
        <v>0</v>
      </c>
      <c r="T705" s="143">
        <f>S705*H705</f>
        <v>0</v>
      </c>
      <c r="AR705" s="144" t="s">
        <v>200</v>
      </c>
      <c r="AT705" s="144" t="s">
        <v>317</v>
      </c>
      <c r="AU705" s="144" t="s">
        <v>91</v>
      </c>
      <c r="AY705" s="18" t="s">
        <v>139</v>
      </c>
      <c r="BE705" s="145">
        <f>IF(N705="základní",J705,0)</f>
        <v>0</v>
      </c>
      <c r="BF705" s="145">
        <f>IF(N705="snížená",J705,0)</f>
        <v>0</v>
      </c>
      <c r="BG705" s="145">
        <f>IF(N705="zákl. přenesená",J705,0)</f>
        <v>0</v>
      </c>
      <c r="BH705" s="145">
        <f>IF(N705="sníž. přenesená",J705,0)</f>
        <v>0</v>
      </c>
      <c r="BI705" s="145">
        <f>IF(N705="nulová",J705,0)</f>
        <v>0</v>
      </c>
      <c r="BJ705" s="18" t="s">
        <v>89</v>
      </c>
      <c r="BK705" s="145">
        <f>ROUND(I705*H705,2)</f>
        <v>0</v>
      </c>
      <c r="BL705" s="18" t="s">
        <v>146</v>
      </c>
      <c r="BM705" s="144" t="s">
        <v>696</v>
      </c>
    </row>
    <row r="706" spans="2:65" s="12" customFormat="1" ht="11.25">
      <c r="B706" s="146"/>
      <c r="D706" s="147" t="s">
        <v>148</v>
      </c>
      <c r="E706" s="148" t="s">
        <v>1</v>
      </c>
      <c r="F706" s="149" t="s">
        <v>453</v>
      </c>
      <c r="H706" s="148" t="s">
        <v>1</v>
      </c>
      <c r="I706" s="150"/>
      <c r="L706" s="146"/>
      <c r="M706" s="151"/>
      <c r="T706" s="152"/>
      <c r="AT706" s="148" t="s">
        <v>148</v>
      </c>
      <c r="AU706" s="148" t="s">
        <v>91</v>
      </c>
      <c r="AV706" s="12" t="s">
        <v>89</v>
      </c>
      <c r="AW706" s="12" t="s">
        <v>36</v>
      </c>
      <c r="AX706" s="12" t="s">
        <v>81</v>
      </c>
      <c r="AY706" s="148" t="s">
        <v>139</v>
      </c>
    </row>
    <row r="707" spans="2:65" s="12" customFormat="1" ht="11.25">
      <c r="B707" s="146"/>
      <c r="D707" s="147" t="s">
        <v>148</v>
      </c>
      <c r="E707" s="148" t="s">
        <v>1</v>
      </c>
      <c r="F707" s="149" t="s">
        <v>240</v>
      </c>
      <c r="H707" s="148" t="s">
        <v>1</v>
      </c>
      <c r="I707" s="150"/>
      <c r="L707" s="146"/>
      <c r="M707" s="151"/>
      <c r="T707" s="152"/>
      <c r="AT707" s="148" t="s">
        <v>148</v>
      </c>
      <c r="AU707" s="148" t="s">
        <v>91</v>
      </c>
      <c r="AV707" s="12" t="s">
        <v>89</v>
      </c>
      <c r="AW707" s="12" t="s">
        <v>36</v>
      </c>
      <c r="AX707" s="12" t="s">
        <v>81</v>
      </c>
      <c r="AY707" s="148" t="s">
        <v>139</v>
      </c>
    </row>
    <row r="708" spans="2:65" s="13" customFormat="1" ht="11.25">
      <c r="B708" s="153"/>
      <c r="D708" s="147" t="s">
        <v>148</v>
      </c>
      <c r="E708" s="154" t="s">
        <v>1</v>
      </c>
      <c r="F708" s="155" t="s">
        <v>679</v>
      </c>
      <c r="H708" s="156">
        <v>2</v>
      </c>
      <c r="I708" s="157"/>
      <c r="L708" s="153"/>
      <c r="M708" s="158"/>
      <c r="T708" s="159"/>
      <c r="AT708" s="154" t="s">
        <v>148</v>
      </c>
      <c r="AU708" s="154" t="s">
        <v>91</v>
      </c>
      <c r="AV708" s="13" t="s">
        <v>91</v>
      </c>
      <c r="AW708" s="13" t="s">
        <v>36</v>
      </c>
      <c r="AX708" s="13" t="s">
        <v>81</v>
      </c>
      <c r="AY708" s="154" t="s">
        <v>139</v>
      </c>
    </row>
    <row r="709" spans="2:65" s="14" customFormat="1" ht="11.25">
      <c r="B709" s="160"/>
      <c r="D709" s="147" t="s">
        <v>148</v>
      </c>
      <c r="E709" s="161" t="s">
        <v>1</v>
      </c>
      <c r="F709" s="162" t="s">
        <v>151</v>
      </c>
      <c r="H709" s="163">
        <v>2</v>
      </c>
      <c r="I709" s="164"/>
      <c r="L709" s="160"/>
      <c r="M709" s="165"/>
      <c r="T709" s="166"/>
      <c r="AT709" s="161" t="s">
        <v>148</v>
      </c>
      <c r="AU709" s="161" t="s">
        <v>91</v>
      </c>
      <c r="AV709" s="14" t="s">
        <v>146</v>
      </c>
      <c r="AW709" s="14" t="s">
        <v>36</v>
      </c>
      <c r="AX709" s="14" t="s">
        <v>89</v>
      </c>
      <c r="AY709" s="161" t="s">
        <v>139</v>
      </c>
    </row>
    <row r="710" spans="2:65" s="1" customFormat="1" ht="21.75" customHeight="1">
      <c r="B710" s="33"/>
      <c r="C710" s="133" t="s">
        <v>697</v>
      </c>
      <c r="D710" s="133" t="s">
        <v>141</v>
      </c>
      <c r="E710" s="134" t="s">
        <v>698</v>
      </c>
      <c r="F710" s="135" t="s">
        <v>699</v>
      </c>
      <c r="G710" s="136" t="s">
        <v>498</v>
      </c>
      <c r="H710" s="137">
        <v>1</v>
      </c>
      <c r="I710" s="138"/>
      <c r="J710" s="139">
        <f>ROUND(I710*H710,2)</f>
        <v>0</v>
      </c>
      <c r="K710" s="135" t="s">
        <v>145</v>
      </c>
      <c r="L710" s="33"/>
      <c r="M710" s="140" t="s">
        <v>1</v>
      </c>
      <c r="N710" s="141" t="s">
        <v>46</v>
      </c>
      <c r="P710" s="142">
        <f>O710*H710</f>
        <v>0</v>
      </c>
      <c r="Q710" s="142">
        <v>1.65E-3</v>
      </c>
      <c r="R710" s="142">
        <f>Q710*H710</f>
        <v>1.65E-3</v>
      </c>
      <c r="S710" s="142">
        <v>0</v>
      </c>
      <c r="T710" s="143">
        <f>S710*H710</f>
        <v>0</v>
      </c>
      <c r="AR710" s="144" t="s">
        <v>146</v>
      </c>
      <c r="AT710" s="144" t="s">
        <v>141</v>
      </c>
      <c r="AU710" s="144" t="s">
        <v>91</v>
      </c>
      <c r="AY710" s="18" t="s">
        <v>139</v>
      </c>
      <c r="BE710" s="145">
        <f>IF(N710="základní",J710,0)</f>
        <v>0</v>
      </c>
      <c r="BF710" s="145">
        <f>IF(N710="snížená",J710,0)</f>
        <v>0</v>
      </c>
      <c r="BG710" s="145">
        <f>IF(N710="zákl. přenesená",J710,0)</f>
        <v>0</v>
      </c>
      <c r="BH710" s="145">
        <f>IF(N710="sníž. přenesená",J710,0)</f>
        <v>0</v>
      </c>
      <c r="BI710" s="145">
        <f>IF(N710="nulová",J710,0)</f>
        <v>0</v>
      </c>
      <c r="BJ710" s="18" t="s">
        <v>89</v>
      </c>
      <c r="BK710" s="145">
        <f>ROUND(I710*H710,2)</f>
        <v>0</v>
      </c>
      <c r="BL710" s="18" t="s">
        <v>146</v>
      </c>
      <c r="BM710" s="144" t="s">
        <v>700</v>
      </c>
    </row>
    <row r="711" spans="2:65" s="12" customFormat="1" ht="11.25">
      <c r="B711" s="146"/>
      <c r="D711" s="147" t="s">
        <v>148</v>
      </c>
      <c r="E711" s="148" t="s">
        <v>1</v>
      </c>
      <c r="F711" s="149" t="s">
        <v>453</v>
      </c>
      <c r="H711" s="148" t="s">
        <v>1</v>
      </c>
      <c r="I711" s="150"/>
      <c r="L711" s="146"/>
      <c r="M711" s="151"/>
      <c r="T711" s="152"/>
      <c r="AT711" s="148" t="s">
        <v>148</v>
      </c>
      <c r="AU711" s="148" t="s">
        <v>91</v>
      </c>
      <c r="AV711" s="12" t="s">
        <v>89</v>
      </c>
      <c r="AW711" s="12" t="s">
        <v>36</v>
      </c>
      <c r="AX711" s="12" t="s">
        <v>81</v>
      </c>
      <c r="AY711" s="148" t="s">
        <v>139</v>
      </c>
    </row>
    <row r="712" spans="2:65" s="12" customFormat="1" ht="11.25">
      <c r="B712" s="146"/>
      <c r="D712" s="147" t="s">
        <v>148</v>
      </c>
      <c r="E712" s="148" t="s">
        <v>1</v>
      </c>
      <c r="F712" s="149" t="s">
        <v>553</v>
      </c>
      <c r="H712" s="148" t="s">
        <v>1</v>
      </c>
      <c r="I712" s="150"/>
      <c r="L712" s="146"/>
      <c r="M712" s="151"/>
      <c r="T712" s="152"/>
      <c r="AT712" s="148" t="s">
        <v>148</v>
      </c>
      <c r="AU712" s="148" t="s">
        <v>91</v>
      </c>
      <c r="AV712" s="12" t="s">
        <v>89</v>
      </c>
      <c r="AW712" s="12" t="s">
        <v>36</v>
      </c>
      <c r="AX712" s="12" t="s">
        <v>81</v>
      </c>
      <c r="AY712" s="148" t="s">
        <v>139</v>
      </c>
    </row>
    <row r="713" spans="2:65" s="13" customFormat="1" ht="11.25">
      <c r="B713" s="153"/>
      <c r="D713" s="147" t="s">
        <v>148</v>
      </c>
      <c r="E713" s="154" t="s">
        <v>1</v>
      </c>
      <c r="F713" s="155" t="s">
        <v>680</v>
      </c>
      <c r="H713" s="156">
        <v>1</v>
      </c>
      <c r="I713" s="157"/>
      <c r="L713" s="153"/>
      <c r="M713" s="158"/>
      <c r="T713" s="159"/>
      <c r="AT713" s="154" t="s">
        <v>148</v>
      </c>
      <c r="AU713" s="154" t="s">
        <v>91</v>
      </c>
      <c r="AV713" s="13" t="s">
        <v>91</v>
      </c>
      <c r="AW713" s="13" t="s">
        <v>36</v>
      </c>
      <c r="AX713" s="13" t="s">
        <v>81</v>
      </c>
      <c r="AY713" s="154" t="s">
        <v>139</v>
      </c>
    </row>
    <row r="714" spans="2:65" s="14" customFormat="1" ht="11.25">
      <c r="B714" s="160"/>
      <c r="D714" s="147" t="s">
        <v>148</v>
      </c>
      <c r="E714" s="161" t="s">
        <v>1</v>
      </c>
      <c r="F714" s="162" t="s">
        <v>151</v>
      </c>
      <c r="H714" s="163">
        <v>1</v>
      </c>
      <c r="I714" s="164"/>
      <c r="L714" s="160"/>
      <c r="M714" s="165"/>
      <c r="T714" s="166"/>
      <c r="AT714" s="161" t="s">
        <v>148</v>
      </c>
      <c r="AU714" s="161" t="s">
        <v>91</v>
      </c>
      <c r="AV714" s="14" t="s">
        <v>146</v>
      </c>
      <c r="AW714" s="14" t="s">
        <v>36</v>
      </c>
      <c r="AX714" s="14" t="s">
        <v>89</v>
      </c>
      <c r="AY714" s="161" t="s">
        <v>139</v>
      </c>
    </row>
    <row r="715" spans="2:65" s="1" customFormat="1" ht="16.5" customHeight="1">
      <c r="B715" s="33"/>
      <c r="C715" s="252" t="s">
        <v>701</v>
      </c>
      <c r="D715" s="252" t="s">
        <v>317</v>
      </c>
      <c r="E715" s="253" t="s">
        <v>702</v>
      </c>
      <c r="F715" s="254" t="s">
        <v>703</v>
      </c>
      <c r="G715" s="255" t="s">
        <v>498</v>
      </c>
      <c r="H715" s="256">
        <v>1</v>
      </c>
      <c r="I715" s="182"/>
      <c r="J715" s="257">
        <f>ROUND(I715*H715,2)</f>
        <v>0</v>
      </c>
      <c r="K715" s="179" t="s">
        <v>145</v>
      </c>
      <c r="L715" s="184"/>
      <c r="M715" s="185" t="s">
        <v>1</v>
      </c>
      <c r="N715" s="186" t="s">
        <v>46</v>
      </c>
      <c r="P715" s="142">
        <f>O715*H715</f>
        <v>0</v>
      </c>
      <c r="Q715" s="142">
        <v>2.4500000000000001E-2</v>
      </c>
      <c r="R715" s="142">
        <f>Q715*H715</f>
        <v>2.4500000000000001E-2</v>
      </c>
      <c r="S715" s="142">
        <v>0</v>
      </c>
      <c r="T715" s="143">
        <f>S715*H715</f>
        <v>0</v>
      </c>
      <c r="AR715" s="144" t="s">
        <v>200</v>
      </c>
      <c r="AT715" s="144" t="s">
        <v>317</v>
      </c>
      <c r="AU715" s="144" t="s">
        <v>91</v>
      </c>
      <c r="AY715" s="18" t="s">
        <v>139</v>
      </c>
      <c r="BE715" s="145">
        <f>IF(N715="základní",J715,0)</f>
        <v>0</v>
      </c>
      <c r="BF715" s="145">
        <f>IF(N715="snížená",J715,0)</f>
        <v>0</v>
      </c>
      <c r="BG715" s="145">
        <f>IF(N715="zákl. přenesená",J715,0)</f>
        <v>0</v>
      </c>
      <c r="BH715" s="145">
        <f>IF(N715="sníž. přenesená",J715,0)</f>
        <v>0</v>
      </c>
      <c r="BI715" s="145">
        <f>IF(N715="nulová",J715,0)</f>
        <v>0</v>
      </c>
      <c r="BJ715" s="18" t="s">
        <v>89</v>
      </c>
      <c r="BK715" s="145">
        <f>ROUND(I715*H715,2)</f>
        <v>0</v>
      </c>
      <c r="BL715" s="18" t="s">
        <v>146</v>
      </c>
      <c r="BM715" s="144" t="s">
        <v>704</v>
      </c>
    </row>
    <row r="716" spans="2:65" s="12" customFormat="1" ht="11.25">
      <c r="B716" s="146"/>
      <c r="D716" s="147" t="s">
        <v>148</v>
      </c>
      <c r="E716" s="148" t="s">
        <v>1</v>
      </c>
      <c r="F716" s="149" t="s">
        <v>453</v>
      </c>
      <c r="H716" s="148" t="s">
        <v>1</v>
      </c>
      <c r="I716" s="150"/>
      <c r="L716" s="146"/>
      <c r="M716" s="151"/>
      <c r="T716" s="152"/>
      <c r="AT716" s="148" t="s">
        <v>148</v>
      </c>
      <c r="AU716" s="148" t="s">
        <v>91</v>
      </c>
      <c r="AV716" s="12" t="s">
        <v>89</v>
      </c>
      <c r="AW716" s="12" t="s">
        <v>36</v>
      </c>
      <c r="AX716" s="12" t="s">
        <v>81</v>
      </c>
      <c r="AY716" s="148" t="s">
        <v>139</v>
      </c>
    </row>
    <row r="717" spans="2:65" s="12" customFormat="1" ht="11.25">
      <c r="B717" s="146"/>
      <c r="D717" s="147" t="s">
        <v>148</v>
      </c>
      <c r="E717" s="148" t="s">
        <v>1</v>
      </c>
      <c r="F717" s="149" t="s">
        <v>553</v>
      </c>
      <c r="H717" s="148" t="s">
        <v>1</v>
      </c>
      <c r="I717" s="150"/>
      <c r="L717" s="146"/>
      <c r="M717" s="151"/>
      <c r="T717" s="152"/>
      <c r="AT717" s="148" t="s">
        <v>148</v>
      </c>
      <c r="AU717" s="148" t="s">
        <v>91</v>
      </c>
      <c r="AV717" s="12" t="s">
        <v>89</v>
      </c>
      <c r="AW717" s="12" t="s">
        <v>36</v>
      </c>
      <c r="AX717" s="12" t="s">
        <v>81</v>
      </c>
      <c r="AY717" s="148" t="s">
        <v>139</v>
      </c>
    </row>
    <row r="718" spans="2:65" s="13" customFormat="1" ht="11.25">
      <c r="B718" s="153"/>
      <c r="D718" s="147" t="s">
        <v>148</v>
      </c>
      <c r="E718" s="154" t="s">
        <v>1</v>
      </c>
      <c r="F718" s="155" t="s">
        <v>680</v>
      </c>
      <c r="H718" s="156">
        <v>1</v>
      </c>
      <c r="I718" s="157"/>
      <c r="L718" s="153"/>
      <c r="M718" s="158"/>
      <c r="T718" s="159"/>
      <c r="AT718" s="154" t="s">
        <v>148</v>
      </c>
      <c r="AU718" s="154" t="s">
        <v>91</v>
      </c>
      <c r="AV718" s="13" t="s">
        <v>91</v>
      </c>
      <c r="AW718" s="13" t="s">
        <v>36</v>
      </c>
      <c r="AX718" s="13" t="s">
        <v>81</v>
      </c>
      <c r="AY718" s="154" t="s">
        <v>139</v>
      </c>
    </row>
    <row r="719" spans="2:65" s="14" customFormat="1" ht="11.25">
      <c r="B719" s="160"/>
      <c r="D719" s="147" t="s">
        <v>148</v>
      </c>
      <c r="E719" s="161" t="s">
        <v>1</v>
      </c>
      <c r="F719" s="162" t="s">
        <v>151</v>
      </c>
      <c r="H719" s="163">
        <v>1</v>
      </c>
      <c r="I719" s="164"/>
      <c r="L719" s="160"/>
      <c r="M719" s="165"/>
      <c r="T719" s="166"/>
      <c r="AT719" s="161" t="s">
        <v>148</v>
      </c>
      <c r="AU719" s="161" t="s">
        <v>91</v>
      </c>
      <c r="AV719" s="14" t="s">
        <v>146</v>
      </c>
      <c r="AW719" s="14" t="s">
        <v>36</v>
      </c>
      <c r="AX719" s="14" t="s">
        <v>89</v>
      </c>
      <c r="AY719" s="161" t="s">
        <v>139</v>
      </c>
    </row>
    <row r="720" spans="2:65" s="1" customFormat="1" ht="21.75" customHeight="1">
      <c r="B720" s="33"/>
      <c r="C720" s="133" t="s">
        <v>705</v>
      </c>
      <c r="D720" s="133" t="s">
        <v>141</v>
      </c>
      <c r="E720" s="134" t="s">
        <v>706</v>
      </c>
      <c r="F720" s="135" t="s">
        <v>707</v>
      </c>
      <c r="G720" s="136" t="s">
        <v>498</v>
      </c>
      <c r="H720" s="137">
        <v>1</v>
      </c>
      <c r="I720" s="138"/>
      <c r="J720" s="139">
        <f>ROUND(I720*H720,2)</f>
        <v>0</v>
      </c>
      <c r="K720" s="135" t="s">
        <v>145</v>
      </c>
      <c r="L720" s="33"/>
      <c r="M720" s="140" t="s">
        <v>1</v>
      </c>
      <c r="N720" s="141" t="s">
        <v>46</v>
      </c>
      <c r="P720" s="142">
        <f>O720*H720</f>
        <v>0</v>
      </c>
      <c r="Q720" s="142">
        <v>2.81E-3</v>
      </c>
      <c r="R720" s="142">
        <f>Q720*H720</f>
        <v>2.81E-3</v>
      </c>
      <c r="S720" s="142">
        <v>0</v>
      </c>
      <c r="T720" s="143">
        <f>S720*H720</f>
        <v>0</v>
      </c>
      <c r="AR720" s="144" t="s">
        <v>146</v>
      </c>
      <c r="AT720" s="144" t="s">
        <v>141</v>
      </c>
      <c r="AU720" s="144" t="s">
        <v>91</v>
      </c>
      <c r="AY720" s="18" t="s">
        <v>139</v>
      </c>
      <c r="BE720" s="145">
        <f>IF(N720="základní",J720,0)</f>
        <v>0</v>
      </c>
      <c r="BF720" s="145">
        <f>IF(N720="snížená",J720,0)</f>
        <v>0</v>
      </c>
      <c r="BG720" s="145">
        <f>IF(N720="zákl. přenesená",J720,0)</f>
        <v>0</v>
      </c>
      <c r="BH720" s="145">
        <f>IF(N720="sníž. přenesená",J720,0)</f>
        <v>0</v>
      </c>
      <c r="BI720" s="145">
        <f>IF(N720="nulová",J720,0)</f>
        <v>0</v>
      </c>
      <c r="BJ720" s="18" t="s">
        <v>89</v>
      </c>
      <c r="BK720" s="145">
        <f>ROUND(I720*H720,2)</f>
        <v>0</v>
      </c>
      <c r="BL720" s="18" t="s">
        <v>146</v>
      </c>
      <c r="BM720" s="144" t="s">
        <v>708</v>
      </c>
    </row>
    <row r="721" spans="2:65" s="12" customFormat="1" ht="11.25">
      <c r="B721" s="146"/>
      <c r="D721" s="147" t="s">
        <v>148</v>
      </c>
      <c r="E721" s="148" t="s">
        <v>1</v>
      </c>
      <c r="F721" s="149" t="s">
        <v>453</v>
      </c>
      <c r="H721" s="148" t="s">
        <v>1</v>
      </c>
      <c r="I721" s="150"/>
      <c r="L721" s="146"/>
      <c r="M721" s="151"/>
      <c r="T721" s="152"/>
      <c r="AT721" s="148" t="s">
        <v>148</v>
      </c>
      <c r="AU721" s="148" t="s">
        <v>91</v>
      </c>
      <c r="AV721" s="12" t="s">
        <v>89</v>
      </c>
      <c r="AW721" s="12" t="s">
        <v>36</v>
      </c>
      <c r="AX721" s="12" t="s">
        <v>81</v>
      </c>
      <c r="AY721" s="148" t="s">
        <v>139</v>
      </c>
    </row>
    <row r="722" spans="2:65" s="12" customFormat="1" ht="11.25">
      <c r="B722" s="146"/>
      <c r="D722" s="147" t="s">
        <v>148</v>
      </c>
      <c r="E722" s="148" t="s">
        <v>1</v>
      </c>
      <c r="F722" s="149" t="s">
        <v>574</v>
      </c>
      <c r="H722" s="148" t="s">
        <v>1</v>
      </c>
      <c r="I722" s="150"/>
      <c r="L722" s="146"/>
      <c r="M722" s="151"/>
      <c r="T722" s="152"/>
      <c r="AT722" s="148" t="s">
        <v>148</v>
      </c>
      <c r="AU722" s="148" t="s">
        <v>91</v>
      </c>
      <c r="AV722" s="12" t="s">
        <v>89</v>
      </c>
      <c r="AW722" s="12" t="s">
        <v>36</v>
      </c>
      <c r="AX722" s="12" t="s">
        <v>81</v>
      </c>
      <c r="AY722" s="148" t="s">
        <v>139</v>
      </c>
    </row>
    <row r="723" spans="2:65" s="13" customFormat="1" ht="11.25">
      <c r="B723" s="153"/>
      <c r="D723" s="147" t="s">
        <v>148</v>
      </c>
      <c r="E723" s="154" t="s">
        <v>1</v>
      </c>
      <c r="F723" s="155" t="s">
        <v>680</v>
      </c>
      <c r="H723" s="156">
        <v>1</v>
      </c>
      <c r="I723" s="157"/>
      <c r="L723" s="153"/>
      <c r="M723" s="158"/>
      <c r="T723" s="159"/>
      <c r="AT723" s="154" t="s">
        <v>148</v>
      </c>
      <c r="AU723" s="154" t="s">
        <v>91</v>
      </c>
      <c r="AV723" s="13" t="s">
        <v>91</v>
      </c>
      <c r="AW723" s="13" t="s">
        <v>36</v>
      </c>
      <c r="AX723" s="13" t="s">
        <v>81</v>
      </c>
      <c r="AY723" s="154" t="s">
        <v>139</v>
      </c>
    </row>
    <row r="724" spans="2:65" s="14" customFormat="1" ht="11.25">
      <c r="B724" s="160"/>
      <c r="D724" s="147" t="s">
        <v>148</v>
      </c>
      <c r="E724" s="161" t="s">
        <v>1</v>
      </c>
      <c r="F724" s="162" t="s">
        <v>151</v>
      </c>
      <c r="H724" s="163">
        <v>1</v>
      </c>
      <c r="I724" s="164"/>
      <c r="L724" s="160"/>
      <c r="M724" s="165"/>
      <c r="T724" s="166"/>
      <c r="AT724" s="161" t="s">
        <v>148</v>
      </c>
      <c r="AU724" s="161" t="s">
        <v>91</v>
      </c>
      <c r="AV724" s="14" t="s">
        <v>146</v>
      </c>
      <c r="AW724" s="14" t="s">
        <v>36</v>
      </c>
      <c r="AX724" s="14" t="s">
        <v>89</v>
      </c>
      <c r="AY724" s="161" t="s">
        <v>139</v>
      </c>
    </row>
    <row r="725" spans="2:65" s="1" customFormat="1" ht="16.5" customHeight="1">
      <c r="B725" s="33"/>
      <c r="C725" s="252" t="s">
        <v>709</v>
      </c>
      <c r="D725" s="252" t="s">
        <v>317</v>
      </c>
      <c r="E725" s="253" t="s">
        <v>710</v>
      </c>
      <c r="F725" s="254" t="s">
        <v>711</v>
      </c>
      <c r="G725" s="255" t="s">
        <v>498</v>
      </c>
      <c r="H725" s="256">
        <v>1</v>
      </c>
      <c r="I725" s="182"/>
      <c r="J725" s="257">
        <f>ROUND(I725*H725,2)</f>
        <v>0</v>
      </c>
      <c r="K725" s="179" t="s">
        <v>145</v>
      </c>
      <c r="L725" s="184"/>
      <c r="M725" s="185" t="s">
        <v>1</v>
      </c>
      <c r="N725" s="186" t="s">
        <v>46</v>
      </c>
      <c r="P725" s="142">
        <f>O725*H725</f>
        <v>0</v>
      </c>
      <c r="Q725" s="142">
        <v>4.0500000000000001E-2</v>
      </c>
      <c r="R725" s="142">
        <f>Q725*H725</f>
        <v>4.0500000000000001E-2</v>
      </c>
      <c r="S725" s="142">
        <v>0</v>
      </c>
      <c r="T725" s="143">
        <f>S725*H725</f>
        <v>0</v>
      </c>
      <c r="AR725" s="144" t="s">
        <v>200</v>
      </c>
      <c r="AT725" s="144" t="s">
        <v>317</v>
      </c>
      <c r="AU725" s="144" t="s">
        <v>91</v>
      </c>
      <c r="AY725" s="18" t="s">
        <v>139</v>
      </c>
      <c r="BE725" s="145">
        <f>IF(N725="základní",J725,0)</f>
        <v>0</v>
      </c>
      <c r="BF725" s="145">
        <f>IF(N725="snížená",J725,0)</f>
        <v>0</v>
      </c>
      <c r="BG725" s="145">
        <f>IF(N725="zákl. přenesená",J725,0)</f>
        <v>0</v>
      </c>
      <c r="BH725" s="145">
        <f>IF(N725="sníž. přenesená",J725,0)</f>
        <v>0</v>
      </c>
      <c r="BI725" s="145">
        <f>IF(N725="nulová",J725,0)</f>
        <v>0</v>
      </c>
      <c r="BJ725" s="18" t="s">
        <v>89</v>
      </c>
      <c r="BK725" s="145">
        <f>ROUND(I725*H725,2)</f>
        <v>0</v>
      </c>
      <c r="BL725" s="18" t="s">
        <v>146</v>
      </c>
      <c r="BM725" s="144" t="s">
        <v>712</v>
      </c>
    </row>
    <row r="726" spans="2:65" s="12" customFormat="1" ht="11.25">
      <c r="B726" s="146"/>
      <c r="D726" s="147" t="s">
        <v>148</v>
      </c>
      <c r="E726" s="148" t="s">
        <v>1</v>
      </c>
      <c r="F726" s="149" t="s">
        <v>453</v>
      </c>
      <c r="H726" s="148" t="s">
        <v>1</v>
      </c>
      <c r="I726" s="150"/>
      <c r="L726" s="146"/>
      <c r="M726" s="151"/>
      <c r="T726" s="152"/>
      <c r="AT726" s="148" t="s">
        <v>148</v>
      </c>
      <c r="AU726" s="148" t="s">
        <v>91</v>
      </c>
      <c r="AV726" s="12" t="s">
        <v>89</v>
      </c>
      <c r="AW726" s="12" t="s">
        <v>36</v>
      </c>
      <c r="AX726" s="12" t="s">
        <v>81</v>
      </c>
      <c r="AY726" s="148" t="s">
        <v>139</v>
      </c>
    </row>
    <row r="727" spans="2:65" s="12" customFormat="1" ht="11.25">
      <c r="B727" s="146"/>
      <c r="D727" s="147" t="s">
        <v>148</v>
      </c>
      <c r="E727" s="148" t="s">
        <v>1</v>
      </c>
      <c r="F727" s="149" t="s">
        <v>574</v>
      </c>
      <c r="H727" s="148" t="s">
        <v>1</v>
      </c>
      <c r="I727" s="150"/>
      <c r="L727" s="146"/>
      <c r="M727" s="151"/>
      <c r="T727" s="152"/>
      <c r="AT727" s="148" t="s">
        <v>148</v>
      </c>
      <c r="AU727" s="148" t="s">
        <v>91</v>
      </c>
      <c r="AV727" s="12" t="s">
        <v>89</v>
      </c>
      <c r="AW727" s="12" t="s">
        <v>36</v>
      </c>
      <c r="AX727" s="12" t="s">
        <v>81</v>
      </c>
      <c r="AY727" s="148" t="s">
        <v>139</v>
      </c>
    </row>
    <row r="728" spans="2:65" s="13" customFormat="1" ht="11.25">
      <c r="B728" s="153"/>
      <c r="D728" s="147" t="s">
        <v>148</v>
      </c>
      <c r="E728" s="154" t="s">
        <v>1</v>
      </c>
      <c r="F728" s="155" t="s">
        <v>680</v>
      </c>
      <c r="H728" s="156">
        <v>1</v>
      </c>
      <c r="I728" s="157"/>
      <c r="L728" s="153"/>
      <c r="M728" s="158"/>
      <c r="T728" s="159"/>
      <c r="AT728" s="154" t="s">
        <v>148</v>
      </c>
      <c r="AU728" s="154" t="s">
        <v>91</v>
      </c>
      <c r="AV728" s="13" t="s">
        <v>91</v>
      </c>
      <c r="AW728" s="13" t="s">
        <v>36</v>
      </c>
      <c r="AX728" s="13" t="s">
        <v>81</v>
      </c>
      <c r="AY728" s="154" t="s">
        <v>139</v>
      </c>
    </row>
    <row r="729" spans="2:65" s="14" customFormat="1" ht="11.25">
      <c r="B729" s="160"/>
      <c r="D729" s="147" t="s">
        <v>148</v>
      </c>
      <c r="E729" s="161" t="s">
        <v>1</v>
      </c>
      <c r="F729" s="162" t="s">
        <v>151</v>
      </c>
      <c r="H729" s="163">
        <v>1</v>
      </c>
      <c r="I729" s="164"/>
      <c r="L729" s="160"/>
      <c r="M729" s="165"/>
      <c r="T729" s="166"/>
      <c r="AT729" s="161" t="s">
        <v>148</v>
      </c>
      <c r="AU729" s="161" t="s">
        <v>91</v>
      </c>
      <c r="AV729" s="14" t="s">
        <v>146</v>
      </c>
      <c r="AW729" s="14" t="s">
        <v>36</v>
      </c>
      <c r="AX729" s="14" t="s">
        <v>89</v>
      </c>
      <c r="AY729" s="161" t="s">
        <v>139</v>
      </c>
    </row>
    <row r="730" spans="2:65" s="1" customFormat="1" ht="24.2" customHeight="1">
      <c r="B730" s="33"/>
      <c r="C730" s="252" t="s">
        <v>713</v>
      </c>
      <c r="D730" s="252" t="s">
        <v>317</v>
      </c>
      <c r="E730" s="253" t="s">
        <v>714</v>
      </c>
      <c r="F730" s="254" t="s">
        <v>715</v>
      </c>
      <c r="G730" s="255" t="s">
        <v>498</v>
      </c>
      <c r="H730" s="256">
        <v>2</v>
      </c>
      <c r="I730" s="182"/>
      <c r="J730" s="257">
        <f>ROUND(I730*H730,2)</f>
        <v>0</v>
      </c>
      <c r="K730" s="179" t="s">
        <v>145</v>
      </c>
      <c r="L730" s="184"/>
      <c r="M730" s="185" t="s">
        <v>1</v>
      </c>
      <c r="N730" s="186" t="s">
        <v>46</v>
      </c>
      <c r="P730" s="142">
        <f>O730*H730</f>
        <v>0</v>
      </c>
      <c r="Q730" s="142">
        <v>4.0000000000000001E-3</v>
      </c>
      <c r="R730" s="142">
        <f>Q730*H730</f>
        <v>8.0000000000000002E-3</v>
      </c>
      <c r="S730" s="142">
        <v>0</v>
      </c>
      <c r="T730" s="143">
        <f>S730*H730</f>
        <v>0</v>
      </c>
      <c r="AR730" s="144" t="s">
        <v>200</v>
      </c>
      <c r="AT730" s="144" t="s">
        <v>317</v>
      </c>
      <c r="AU730" s="144" t="s">
        <v>91</v>
      </c>
      <c r="AY730" s="18" t="s">
        <v>139</v>
      </c>
      <c r="BE730" s="145">
        <f>IF(N730="základní",J730,0)</f>
        <v>0</v>
      </c>
      <c r="BF730" s="145">
        <f>IF(N730="snížená",J730,0)</f>
        <v>0</v>
      </c>
      <c r="BG730" s="145">
        <f>IF(N730="zákl. přenesená",J730,0)</f>
        <v>0</v>
      </c>
      <c r="BH730" s="145">
        <f>IF(N730="sníž. přenesená",J730,0)</f>
        <v>0</v>
      </c>
      <c r="BI730" s="145">
        <f>IF(N730="nulová",J730,0)</f>
        <v>0</v>
      </c>
      <c r="BJ730" s="18" t="s">
        <v>89</v>
      </c>
      <c r="BK730" s="145">
        <f>ROUND(I730*H730,2)</f>
        <v>0</v>
      </c>
      <c r="BL730" s="18" t="s">
        <v>146</v>
      </c>
      <c r="BM730" s="144" t="s">
        <v>716</v>
      </c>
    </row>
    <row r="731" spans="2:65" s="12" customFormat="1" ht="11.25">
      <c r="B731" s="146"/>
      <c r="D731" s="147" t="s">
        <v>148</v>
      </c>
      <c r="E731" s="148" t="s">
        <v>1</v>
      </c>
      <c r="F731" s="149" t="s">
        <v>453</v>
      </c>
      <c r="H731" s="148" t="s">
        <v>1</v>
      </c>
      <c r="I731" s="150"/>
      <c r="L731" s="146"/>
      <c r="M731" s="151"/>
      <c r="T731" s="152"/>
      <c r="AT731" s="148" t="s">
        <v>148</v>
      </c>
      <c r="AU731" s="148" t="s">
        <v>91</v>
      </c>
      <c r="AV731" s="12" t="s">
        <v>89</v>
      </c>
      <c r="AW731" s="12" t="s">
        <v>36</v>
      </c>
      <c r="AX731" s="12" t="s">
        <v>81</v>
      </c>
      <c r="AY731" s="148" t="s">
        <v>139</v>
      </c>
    </row>
    <row r="732" spans="2:65" s="12" customFormat="1" ht="11.25">
      <c r="B732" s="146"/>
      <c r="D732" s="147" t="s">
        <v>148</v>
      </c>
      <c r="E732" s="148" t="s">
        <v>1</v>
      </c>
      <c r="F732" s="149" t="s">
        <v>574</v>
      </c>
      <c r="H732" s="148" t="s">
        <v>1</v>
      </c>
      <c r="I732" s="150"/>
      <c r="L732" s="146"/>
      <c r="M732" s="151"/>
      <c r="T732" s="152"/>
      <c r="AT732" s="148" t="s">
        <v>148</v>
      </c>
      <c r="AU732" s="148" t="s">
        <v>91</v>
      </c>
      <c r="AV732" s="12" t="s">
        <v>89</v>
      </c>
      <c r="AW732" s="12" t="s">
        <v>36</v>
      </c>
      <c r="AX732" s="12" t="s">
        <v>81</v>
      </c>
      <c r="AY732" s="148" t="s">
        <v>139</v>
      </c>
    </row>
    <row r="733" spans="2:65" s="13" customFormat="1" ht="11.25">
      <c r="B733" s="153"/>
      <c r="D733" s="147" t="s">
        <v>148</v>
      </c>
      <c r="E733" s="154" t="s">
        <v>1</v>
      </c>
      <c r="F733" s="155" t="s">
        <v>680</v>
      </c>
      <c r="H733" s="156">
        <v>1</v>
      </c>
      <c r="I733" s="157"/>
      <c r="L733" s="153"/>
      <c r="M733" s="158"/>
      <c r="T733" s="159"/>
      <c r="AT733" s="154" t="s">
        <v>148</v>
      </c>
      <c r="AU733" s="154" t="s">
        <v>91</v>
      </c>
      <c r="AV733" s="13" t="s">
        <v>91</v>
      </c>
      <c r="AW733" s="13" t="s">
        <v>36</v>
      </c>
      <c r="AX733" s="13" t="s">
        <v>81</v>
      </c>
      <c r="AY733" s="154" t="s">
        <v>139</v>
      </c>
    </row>
    <row r="734" spans="2:65" s="12" customFormat="1" ht="11.25">
      <c r="B734" s="146"/>
      <c r="D734" s="147" t="s">
        <v>148</v>
      </c>
      <c r="E734" s="148" t="s">
        <v>1</v>
      </c>
      <c r="F734" s="149" t="s">
        <v>553</v>
      </c>
      <c r="H734" s="148" t="s">
        <v>1</v>
      </c>
      <c r="I734" s="150"/>
      <c r="L734" s="146"/>
      <c r="M734" s="151"/>
      <c r="T734" s="152"/>
      <c r="AT734" s="148" t="s">
        <v>148</v>
      </c>
      <c r="AU734" s="148" t="s">
        <v>91</v>
      </c>
      <c r="AV734" s="12" t="s">
        <v>89</v>
      </c>
      <c r="AW734" s="12" t="s">
        <v>36</v>
      </c>
      <c r="AX734" s="12" t="s">
        <v>81</v>
      </c>
      <c r="AY734" s="148" t="s">
        <v>139</v>
      </c>
    </row>
    <row r="735" spans="2:65" s="13" customFormat="1" ht="11.25">
      <c r="B735" s="153"/>
      <c r="D735" s="147" t="s">
        <v>148</v>
      </c>
      <c r="E735" s="154" t="s">
        <v>1</v>
      </c>
      <c r="F735" s="155" t="s">
        <v>680</v>
      </c>
      <c r="H735" s="156">
        <v>1</v>
      </c>
      <c r="I735" s="157"/>
      <c r="L735" s="153"/>
      <c r="M735" s="158"/>
      <c r="T735" s="159"/>
      <c r="AT735" s="154" t="s">
        <v>148</v>
      </c>
      <c r="AU735" s="154" t="s">
        <v>91</v>
      </c>
      <c r="AV735" s="13" t="s">
        <v>91</v>
      </c>
      <c r="AW735" s="13" t="s">
        <v>36</v>
      </c>
      <c r="AX735" s="13" t="s">
        <v>81</v>
      </c>
      <c r="AY735" s="154" t="s">
        <v>139</v>
      </c>
    </row>
    <row r="736" spans="2:65" s="14" customFormat="1" ht="11.25">
      <c r="B736" s="160"/>
      <c r="D736" s="147" t="s">
        <v>148</v>
      </c>
      <c r="E736" s="161" t="s">
        <v>1</v>
      </c>
      <c r="F736" s="162" t="s">
        <v>151</v>
      </c>
      <c r="H736" s="163">
        <v>2</v>
      </c>
      <c r="I736" s="164"/>
      <c r="L736" s="160"/>
      <c r="M736" s="165"/>
      <c r="T736" s="166"/>
      <c r="AT736" s="161" t="s">
        <v>148</v>
      </c>
      <c r="AU736" s="161" t="s">
        <v>91</v>
      </c>
      <c r="AV736" s="14" t="s">
        <v>146</v>
      </c>
      <c r="AW736" s="14" t="s">
        <v>36</v>
      </c>
      <c r="AX736" s="14" t="s">
        <v>89</v>
      </c>
      <c r="AY736" s="161" t="s">
        <v>139</v>
      </c>
    </row>
    <row r="737" spans="2:65" s="1" customFormat="1" ht="21.75" customHeight="1">
      <c r="B737" s="33"/>
      <c r="C737" s="133" t="s">
        <v>717</v>
      </c>
      <c r="D737" s="133" t="s">
        <v>141</v>
      </c>
      <c r="E737" s="134" t="s">
        <v>718</v>
      </c>
      <c r="F737" s="135" t="s">
        <v>719</v>
      </c>
      <c r="G737" s="136" t="s">
        <v>498</v>
      </c>
      <c r="H737" s="137">
        <v>6</v>
      </c>
      <c r="I737" s="138"/>
      <c r="J737" s="139">
        <f>ROUND(I737*H737,2)</f>
        <v>0</v>
      </c>
      <c r="K737" s="135" t="s">
        <v>145</v>
      </c>
      <c r="L737" s="33"/>
      <c r="M737" s="140" t="s">
        <v>1</v>
      </c>
      <c r="N737" s="141" t="s">
        <v>46</v>
      </c>
      <c r="P737" s="142">
        <f>O737*H737</f>
        <v>0</v>
      </c>
      <c r="Q737" s="142">
        <v>2.8600000000000001E-3</v>
      </c>
      <c r="R737" s="142">
        <f>Q737*H737</f>
        <v>1.7160000000000002E-2</v>
      </c>
      <c r="S737" s="142">
        <v>0</v>
      </c>
      <c r="T737" s="143">
        <f>S737*H737</f>
        <v>0</v>
      </c>
      <c r="AR737" s="144" t="s">
        <v>146</v>
      </c>
      <c r="AT737" s="144" t="s">
        <v>141</v>
      </c>
      <c r="AU737" s="144" t="s">
        <v>91</v>
      </c>
      <c r="AY737" s="18" t="s">
        <v>139</v>
      </c>
      <c r="BE737" s="145">
        <f>IF(N737="základní",J737,0)</f>
        <v>0</v>
      </c>
      <c r="BF737" s="145">
        <f>IF(N737="snížená",J737,0)</f>
        <v>0</v>
      </c>
      <c r="BG737" s="145">
        <f>IF(N737="zákl. přenesená",J737,0)</f>
        <v>0</v>
      </c>
      <c r="BH737" s="145">
        <f>IF(N737="sníž. přenesená",J737,0)</f>
        <v>0</v>
      </c>
      <c r="BI737" s="145">
        <f>IF(N737="nulová",J737,0)</f>
        <v>0</v>
      </c>
      <c r="BJ737" s="18" t="s">
        <v>89</v>
      </c>
      <c r="BK737" s="145">
        <f>ROUND(I737*H737,2)</f>
        <v>0</v>
      </c>
      <c r="BL737" s="18" t="s">
        <v>146</v>
      </c>
      <c r="BM737" s="144" t="s">
        <v>720</v>
      </c>
    </row>
    <row r="738" spans="2:65" s="12" customFormat="1" ht="11.25">
      <c r="B738" s="146"/>
      <c r="D738" s="147" t="s">
        <v>148</v>
      </c>
      <c r="E738" s="148" t="s">
        <v>1</v>
      </c>
      <c r="F738" s="149" t="s">
        <v>453</v>
      </c>
      <c r="H738" s="148" t="s">
        <v>1</v>
      </c>
      <c r="I738" s="150"/>
      <c r="L738" s="146"/>
      <c r="M738" s="151"/>
      <c r="T738" s="152"/>
      <c r="AT738" s="148" t="s">
        <v>148</v>
      </c>
      <c r="AU738" s="148" t="s">
        <v>91</v>
      </c>
      <c r="AV738" s="12" t="s">
        <v>89</v>
      </c>
      <c r="AW738" s="12" t="s">
        <v>36</v>
      </c>
      <c r="AX738" s="12" t="s">
        <v>81</v>
      </c>
      <c r="AY738" s="148" t="s">
        <v>139</v>
      </c>
    </row>
    <row r="739" spans="2:65" s="12" customFormat="1" ht="11.25">
      <c r="B739" s="146"/>
      <c r="D739" s="147" t="s">
        <v>148</v>
      </c>
      <c r="E739" s="148" t="s">
        <v>1</v>
      </c>
      <c r="F739" s="149" t="s">
        <v>240</v>
      </c>
      <c r="H739" s="148" t="s">
        <v>1</v>
      </c>
      <c r="I739" s="150"/>
      <c r="L739" s="146"/>
      <c r="M739" s="151"/>
      <c r="T739" s="152"/>
      <c r="AT739" s="148" t="s">
        <v>148</v>
      </c>
      <c r="AU739" s="148" t="s">
        <v>91</v>
      </c>
      <c r="AV739" s="12" t="s">
        <v>89</v>
      </c>
      <c r="AW739" s="12" t="s">
        <v>36</v>
      </c>
      <c r="AX739" s="12" t="s">
        <v>81</v>
      </c>
      <c r="AY739" s="148" t="s">
        <v>139</v>
      </c>
    </row>
    <row r="740" spans="2:65" s="13" customFormat="1" ht="11.25">
      <c r="B740" s="153"/>
      <c r="D740" s="147" t="s">
        <v>148</v>
      </c>
      <c r="E740" s="154" t="s">
        <v>1</v>
      </c>
      <c r="F740" s="155" t="s">
        <v>721</v>
      </c>
      <c r="H740" s="156">
        <v>6</v>
      </c>
      <c r="I740" s="157"/>
      <c r="L740" s="153"/>
      <c r="M740" s="158"/>
      <c r="T740" s="159"/>
      <c r="AT740" s="154" t="s">
        <v>148</v>
      </c>
      <c r="AU740" s="154" t="s">
        <v>91</v>
      </c>
      <c r="AV740" s="13" t="s">
        <v>91</v>
      </c>
      <c r="AW740" s="13" t="s">
        <v>36</v>
      </c>
      <c r="AX740" s="13" t="s">
        <v>81</v>
      </c>
      <c r="AY740" s="154" t="s">
        <v>139</v>
      </c>
    </row>
    <row r="741" spans="2:65" s="14" customFormat="1" ht="11.25">
      <c r="B741" s="160"/>
      <c r="D741" s="147" t="s">
        <v>148</v>
      </c>
      <c r="E741" s="161" t="s">
        <v>1</v>
      </c>
      <c r="F741" s="162" t="s">
        <v>151</v>
      </c>
      <c r="H741" s="163">
        <v>6</v>
      </c>
      <c r="I741" s="164"/>
      <c r="L741" s="160"/>
      <c r="M741" s="165"/>
      <c r="T741" s="166"/>
      <c r="AT741" s="161" t="s">
        <v>148</v>
      </c>
      <c r="AU741" s="161" t="s">
        <v>91</v>
      </c>
      <c r="AV741" s="14" t="s">
        <v>146</v>
      </c>
      <c r="AW741" s="14" t="s">
        <v>36</v>
      </c>
      <c r="AX741" s="14" t="s">
        <v>89</v>
      </c>
      <c r="AY741" s="161" t="s">
        <v>139</v>
      </c>
    </row>
    <row r="742" spans="2:65" s="1" customFormat="1" ht="16.5" customHeight="1">
      <c r="B742" s="33"/>
      <c r="C742" s="252" t="s">
        <v>722</v>
      </c>
      <c r="D742" s="252" t="s">
        <v>317</v>
      </c>
      <c r="E742" s="253" t="s">
        <v>723</v>
      </c>
      <c r="F742" s="254" t="s">
        <v>724</v>
      </c>
      <c r="G742" s="255" t="s">
        <v>498</v>
      </c>
      <c r="H742" s="256">
        <v>6</v>
      </c>
      <c r="I742" s="182"/>
      <c r="J742" s="257">
        <f>ROUND(I742*H742,2)</f>
        <v>0</v>
      </c>
      <c r="K742" s="179" t="s">
        <v>145</v>
      </c>
      <c r="L742" s="272"/>
      <c r="M742" s="273" t="s">
        <v>1</v>
      </c>
      <c r="N742" s="274" t="s">
        <v>46</v>
      </c>
      <c r="O742" s="262"/>
      <c r="P742" s="275">
        <f>O742*H742</f>
        <v>0</v>
      </c>
      <c r="Q742" s="275">
        <v>6.4000000000000001E-2</v>
      </c>
      <c r="R742" s="275">
        <f>Q742*H742</f>
        <v>0.38400000000000001</v>
      </c>
      <c r="S742" s="275">
        <v>0</v>
      </c>
      <c r="T742" s="276">
        <f>S742*H742</f>
        <v>0</v>
      </c>
      <c r="U742" s="262"/>
      <c r="V742" s="262"/>
      <c r="AR742" s="144" t="s">
        <v>200</v>
      </c>
      <c r="AT742" s="144" t="s">
        <v>317</v>
      </c>
      <c r="AU742" s="144" t="s">
        <v>91</v>
      </c>
      <c r="AY742" s="18" t="s">
        <v>139</v>
      </c>
      <c r="BE742" s="145">
        <f>IF(N742="základní",J742,0)</f>
        <v>0</v>
      </c>
      <c r="BF742" s="145">
        <f>IF(N742="snížená",J742,0)</f>
        <v>0</v>
      </c>
      <c r="BG742" s="145">
        <f>IF(N742="zákl. přenesená",J742,0)</f>
        <v>0</v>
      </c>
      <c r="BH742" s="145">
        <f>IF(N742="sníž. přenesená",J742,0)</f>
        <v>0</v>
      </c>
      <c r="BI742" s="145">
        <f>IF(N742="nulová",J742,0)</f>
        <v>0</v>
      </c>
      <c r="BJ742" s="18" t="s">
        <v>89</v>
      </c>
      <c r="BK742" s="145">
        <f>ROUND(I742*H742,2)</f>
        <v>0</v>
      </c>
      <c r="BL742" s="18" t="s">
        <v>146</v>
      </c>
      <c r="BM742" s="144" t="s">
        <v>725</v>
      </c>
    </row>
    <row r="743" spans="2:65" s="12" customFormat="1" ht="11.25">
      <c r="B743" s="146"/>
      <c r="D743" s="147" t="s">
        <v>148</v>
      </c>
      <c r="E743" s="148" t="s">
        <v>1</v>
      </c>
      <c r="F743" s="149" t="s">
        <v>453</v>
      </c>
      <c r="H743" s="148" t="s">
        <v>1</v>
      </c>
      <c r="I743" s="150"/>
      <c r="L743" s="277"/>
      <c r="M743" s="278"/>
      <c r="N743" s="261"/>
      <c r="O743" s="261"/>
      <c r="P743" s="261"/>
      <c r="Q743" s="261"/>
      <c r="R743" s="261"/>
      <c r="S743" s="261"/>
      <c r="T743" s="279"/>
      <c r="U743" s="261"/>
      <c r="V743" s="261"/>
      <c r="AT743" s="148" t="s">
        <v>148</v>
      </c>
      <c r="AU743" s="148" t="s">
        <v>91</v>
      </c>
      <c r="AV743" s="12" t="s">
        <v>89</v>
      </c>
      <c r="AW743" s="12" t="s">
        <v>36</v>
      </c>
      <c r="AX743" s="12" t="s">
        <v>81</v>
      </c>
      <c r="AY743" s="148" t="s">
        <v>139</v>
      </c>
    </row>
    <row r="744" spans="2:65" s="12" customFormat="1" ht="11.25">
      <c r="B744" s="146"/>
      <c r="D744" s="147" t="s">
        <v>148</v>
      </c>
      <c r="E744" s="148" t="s">
        <v>1</v>
      </c>
      <c r="F744" s="149" t="s">
        <v>240</v>
      </c>
      <c r="H744" s="148" t="s">
        <v>1</v>
      </c>
      <c r="I744" s="150"/>
      <c r="L744" s="146"/>
      <c r="M744" s="151"/>
      <c r="T744" s="152"/>
      <c r="AT744" s="148" t="s">
        <v>148</v>
      </c>
      <c r="AU744" s="148" t="s">
        <v>91</v>
      </c>
      <c r="AV744" s="12" t="s">
        <v>89</v>
      </c>
      <c r="AW744" s="12" t="s">
        <v>36</v>
      </c>
      <c r="AX744" s="12" t="s">
        <v>81</v>
      </c>
      <c r="AY744" s="148" t="s">
        <v>139</v>
      </c>
    </row>
    <row r="745" spans="2:65" s="13" customFormat="1" ht="11.25">
      <c r="B745" s="153"/>
      <c r="D745" s="147" t="s">
        <v>148</v>
      </c>
      <c r="E745" s="154" t="s">
        <v>1</v>
      </c>
      <c r="F745" s="155" t="s">
        <v>721</v>
      </c>
      <c r="H745" s="156">
        <v>6</v>
      </c>
      <c r="I745" s="157"/>
      <c r="L745" s="153"/>
      <c r="M745" s="158"/>
      <c r="T745" s="159"/>
      <c r="AT745" s="154" t="s">
        <v>148</v>
      </c>
      <c r="AU745" s="154" t="s">
        <v>91</v>
      </c>
      <c r="AV745" s="13" t="s">
        <v>91</v>
      </c>
      <c r="AW745" s="13" t="s">
        <v>36</v>
      </c>
      <c r="AX745" s="13" t="s">
        <v>81</v>
      </c>
      <c r="AY745" s="154" t="s">
        <v>139</v>
      </c>
    </row>
    <row r="746" spans="2:65" s="14" customFormat="1" ht="11.25">
      <c r="B746" s="160"/>
      <c r="D746" s="147" t="s">
        <v>148</v>
      </c>
      <c r="E746" s="161" t="s">
        <v>1</v>
      </c>
      <c r="F746" s="162" t="s">
        <v>151</v>
      </c>
      <c r="H746" s="163">
        <v>6</v>
      </c>
      <c r="I746" s="164"/>
      <c r="L746" s="160"/>
      <c r="M746" s="165"/>
      <c r="T746" s="166"/>
      <c r="AT746" s="161" t="s">
        <v>148</v>
      </c>
      <c r="AU746" s="161" t="s">
        <v>91</v>
      </c>
      <c r="AV746" s="14" t="s">
        <v>146</v>
      </c>
      <c r="AW746" s="14" t="s">
        <v>36</v>
      </c>
      <c r="AX746" s="14" t="s">
        <v>89</v>
      </c>
      <c r="AY746" s="161" t="s">
        <v>139</v>
      </c>
    </row>
    <row r="747" spans="2:65" s="1" customFormat="1" ht="24.2" customHeight="1">
      <c r="B747" s="33"/>
      <c r="C747" s="252" t="s">
        <v>726</v>
      </c>
      <c r="D747" s="252" t="s">
        <v>317</v>
      </c>
      <c r="E747" s="253" t="s">
        <v>727</v>
      </c>
      <c r="F747" s="254" t="s">
        <v>728</v>
      </c>
      <c r="G747" s="255" t="s">
        <v>498</v>
      </c>
      <c r="H747" s="256">
        <v>6</v>
      </c>
      <c r="I747" s="182"/>
      <c r="J747" s="257">
        <f>ROUND(I747*H747,2)</f>
        <v>0</v>
      </c>
      <c r="K747" s="179" t="s">
        <v>145</v>
      </c>
      <c r="L747" s="184"/>
      <c r="M747" s="185" t="s">
        <v>1</v>
      </c>
      <c r="N747" s="186" t="s">
        <v>46</v>
      </c>
      <c r="P747" s="142">
        <f>O747*H747</f>
        <v>0</v>
      </c>
      <c r="Q747" s="142">
        <v>4.4999999999999997E-3</v>
      </c>
      <c r="R747" s="142">
        <f>Q747*H747</f>
        <v>2.6999999999999996E-2</v>
      </c>
      <c r="S747" s="142">
        <v>0</v>
      </c>
      <c r="T747" s="143">
        <f>S747*H747</f>
        <v>0</v>
      </c>
      <c r="AR747" s="144" t="s">
        <v>200</v>
      </c>
      <c r="AT747" s="144" t="s">
        <v>317</v>
      </c>
      <c r="AU747" s="144" t="s">
        <v>91</v>
      </c>
      <c r="AY747" s="18" t="s">
        <v>139</v>
      </c>
      <c r="BE747" s="145">
        <f>IF(N747="základní",J747,0)</f>
        <v>0</v>
      </c>
      <c r="BF747" s="145">
        <f>IF(N747="snížená",J747,0)</f>
        <v>0</v>
      </c>
      <c r="BG747" s="145">
        <f>IF(N747="zákl. přenesená",J747,0)</f>
        <v>0</v>
      </c>
      <c r="BH747" s="145">
        <f>IF(N747="sníž. přenesená",J747,0)</f>
        <v>0</v>
      </c>
      <c r="BI747" s="145">
        <f>IF(N747="nulová",J747,0)</f>
        <v>0</v>
      </c>
      <c r="BJ747" s="18" t="s">
        <v>89</v>
      </c>
      <c r="BK747" s="145">
        <f>ROUND(I747*H747,2)</f>
        <v>0</v>
      </c>
      <c r="BL747" s="18" t="s">
        <v>146</v>
      </c>
      <c r="BM747" s="144" t="s">
        <v>729</v>
      </c>
    </row>
    <row r="748" spans="2:65" s="12" customFormat="1" ht="11.25">
      <c r="B748" s="146"/>
      <c r="D748" s="147" t="s">
        <v>148</v>
      </c>
      <c r="E748" s="148" t="s">
        <v>1</v>
      </c>
      <c r="F748" s="149" t="s">
        <v>453</v>
      </c>
      <c r="H748" s="148" t="s">
        <v>1</v>
      </c>
      <c r="I748" s="150"/>
      <c r="L748" s="146"/>
      <c r="M748" s="151"/>
      <c r="T748" s="152"/>
      <c r="AT748" s="148" t="s">
        <v>148</v>
      </c>
      <c r="AU748" s="148" t="s">
        <v>91</v>
      </c>
      <c r="AV748" s="12" t="s">
        <v>89</v>
      </c>
      <c r="AW748" s="12" t="s">
        <v>36</v>
      </c>
      <c r="AX748" s="12" t="s">
        <v>81</v>
      </c>
      <c r="AY748" s="148" t="s">
        <v>139</v>
      </c>
    </row>
    <row r="749" spans="2:65" s="12" customFormat="1" ht="11.25">
      <c r="B749" s="146"/>
      <c r="D749" s="147" t="s">
        <v>148</v>
      </c>
      <c r="E749" s="148" t="s">
        <v>1</v>
      </c>
      <c r="F749" s="149" t="s">
        <v>240</v>
      </c>
      <c r="H749" s="148" t="s">
        <v>1</v>
      </c>
      <c r="I749" s="150"/>
      <c r="L749" s="146"/>
      <c r="M749" s="151"/>
      <c r="T749" s="152"/>
      <c r="AT749" s="148" t="s">
        <v>148</v>
      </c>
      <c r="AU749" s="148" t="s">
        <v>91</v>
      </c>
      <c r="AV749" s="12" t="s">
        <v>89</v>
      </c>
      <c r="AW749" s="12" t="s">
        <v>36</v>
      </c>
      <c r="AX749" s="12" t="s">
        <v>81</v>
      </c>
      <c r="AY749" s="148" t="s">
        <v>139</v>
      </c>
    </row>
    <row r="750" spans="2:65" s="13" customFormat="1" ht="11.25">
      <c r="B750" s="153"/>
      <c r="D750" s="147" t="s">
        <v>148</v>
      </c>
      <c r="E750" s="154" t="s">
        <v>1</v>
      </c>
      <c r="F750" s="155" t="s">
        <v>721</v>
      </c>
      <c r="H750" s="156">
        <v>6</v>
      </c>
      <c r="I750" s="157"/>
      <c r="L750" s="153"/>
      <c r="M750" s="158"/>
      <c r="T750" s="159"/>
      <c r="AT750" s="154" t="s">
        <v>148</v>
      </c>
      <c r="AU750" s="154" t="s">
        <v>91</v>
      </c>
      <c r="AV750" s="13" t="s">
        <v>91</v>
      </c>
      <c r="AW750" s="13" t="s">
        <v>36</v>
      </c>
      <c r="AX750" s="13" t="s">
        <v>81</v>
      </c>
      <c r="AY750" s="154" t="s">
        <v>139</v>
      </c>
    </row>
    <row r="751" spans="2:65" s="14" customFormat="1" ht="11.25">
      <c r="B751" s="160"/>
      <c r="D751" s="147" t="s">
        <v>148</v>
      </c>
      <c r="E751" s="161" t="s">
        <v>1</v>
      </c>
      <c r="F751" s="162" t="s">
        <v>151</v>
      </c>
      <c r="H751" s="163">
        <v>6</v>
      </c>
      <c r="I751" s="164"/>
      <c r="L751" s="160"/>
      <c r="M751" s="165"/>
      <c r="T751" s="166"/>
      <c r="AT751" s="161" t="s">
        <v>148</v>
      </c>
      <c r="AU751" s="161" t="s">
        <v>91</v>
      </c>
      <c r="AV751" s="14" t="s">
        <v>146</v>
      </c>
      <c r="AW751" s="14" t="s">
        <v>36</v>
      </c>
      <c r="AX751" s="14" t="s">
        <v>89</v>
      </c>
      <c r="AY751" s="161" t="s">
        <v>139</v>
      </c>
    </row>
    <row r="752" spans="2:65" s="1" customFormat="1" ht="16.5" customHeight="1">
      <c r="B752" s="33"/>
      <c r="C752" s="133" t="s">
        <v>730</v>
      </c>
      <c r="D752" s="133" t="s">
        <v>141</v>
      </c>
      <c r="E752" s="134" t="s">
        <v>731</v>
      </c>
      <c r="F752" s="135" t="s">
        <v>732</v>
      </c>
      <c r="G752" s="136" t="s">
        <v>498</v>
      </c>
      <c r="H752" s="137">
        <v>1</v>
      </c>
      <c r="I752" s="138"/>
      <c r="J752" s="139">
        <f>ROUND(I752*H752,2)</f>
        <v>0</v>
      </c>
      <c r="K752" s="135" t="s">
        <v>145</v>
      </c>
      <c r="L752" s="33"/>
      <c r="M752" s="140" t="s">
        <v>1</v>
      </c>
      <c r="N752" s="141" t="s">
        <v>46</v>
      </c>
      <c r="P752" s="142">
        <f>O752*H752</f>
        <v>0</v>
      </c>
      <c r="Q752" s="142">
        <v>2.9999999999999997E-4</v>
      </c>
      <c r="R752" s="142">
        <f>Q752*H752</f>
        <v>2.9999999999999997E-4</v>
      </c>
      <c r="S752" s="142">
        <v>0</v>
      </c>
      <c r="T752" s="143">
        <f>S752*H752</f>
        <v>0</v>
      </c>
      <c r="AR752" s="144" t="s">
        <v>146</v>
      </c>
      <c r="AT752" s="144" t="s">
        <v>141</v>
      </c>
      <c r="AU752" s="144" t="s">
        <v>91</v>
      </c>
      <c r="AY752" s="18" t="s">
        <v>139</v>
      </c>
      <c r="BE752" s="145">
        <f>IF(N752="základní",J752,0)</f>
        <v>0</v>
      </c>
      <c r="BF752" s="145">
        <f>IF(N752="snížená",J752,0)</f>
        <v>0</v>
      </c>
      <c r="BG752" s="145">
        <f>IF(N752="zákl. přenesená",J752,0)</f>
        <v>0</v>
      </c>
      <c r="BH752" s="145">
        <f>IF(N752="sníž. přenesená",J752,0)</f>
        <v>0</v>
      </c>
      <c r="BI752" s="145">
        <f>IF(N752="nulová",J752,0)</f>
        <v>0</v>
      </c>
      <c r="BJ752" s="18" t="s">
        <v>89</v>
      </c>
      <c r="BK752" s="145">
        <f>ROUND(I752*H752,2)</f>
        <v>0</v>
      </c>
      <c r="BL752" s="18" t="s">
        <v>146</v>
      </c>
      <c r="BM752" s="144" t="s">
        <v>733</v>
      </c>
    </row>
    <row r="753" spans="2:65" s="12" customFormat="1" ht="11.25">
      <c r="B753" s="146"/>
      <c r="D753" s="147" t="s">
        <v>148</v>
      </c>
      <c r="E753" s="148" t="s">
        <v>1</v>
      </c>
      <c r="F753" s="149" t="s">
        <v>453</v>
      </c>
      <c r="H753" s="148" t="s">
        <v>1</v>
      </c>
      <c r="I753" s="150"/>
      <c r="L753" s="146"/>
      <c r="M753" s="151"/>
      <c r="T753" s="152"/>
      <c r="AT753" s="148" t="s">
        <v>148</v>
      </c>
      <c r="AU753" s="148" t="s">
        <v>91</v>
      </c>
      <c r="AV753" s="12" t="s">
        <v>89</v>
      </c>
      <c r="AW753" s="12" t="s">
        <v>36</v>
      </c>
      <c r="AX753" s="12" t="s">
        <v>81</v>
      </c>
      <c r="AY753" s="148" t="s">
        <v>139</v>
      </c>
    </row>
    <row r="754" spans="2:65" s="12" customFormat="1" ht="11.25">
      <c r="B754" s="146"/>
      <c r="D754" s="147" t="s">
        <v>148</v>
      </c>
      <c r="E754" s="148" t="s">
        <v>1</v>
      </c>
      <c r="F754" s="149" t="s">
        <v>500</v>
      </c>
      <c r="H754" s="148" t="s">
        <v>1</v>
      </c>
      <c r="I754" s="150"/>
      <c r="L754" s="146"/>
      <c r="M754" s="151"/>
      <c r="T754" s="152"/>
      <c r="AT754" s="148" t="s">
        <v>148</v>
      </c>
      <c r="AU754" s="148" t="s">
        <v>91</v>
      </c>
      <c r="AV754" s="12" t="s">
        <v>89</v>
      </c>
      <c r="AW754" s="12" t="s">
        <v>36</v>
      </c>
      <c r="AX754" s="12" t="s">
        <v>81</v>
      </c>
      <c r="AY754" s="148" t="s">
        <v>139</v>
      </c>
    </row>
    <row r="755" spans="2:65" s="13" customFormat="1" ht="11.25">
      <c r="B755" s="153"/>
      <c r="D755" s="147" t="s">
        <v>148</v>
      </c>
      <c r="E755" s="154" t="s">
        <v>1</v>
      </c>
      <c r="F755" s="155" t="s">
        <v>734</v>
      </c>
      <c r="H755" s="156">
        <v>1</v>
      </c>
      <c r="I755" s="157"/>
      <c r="L755" s="153"/>
      <c r="M755" s="158"/>
      <c r="T755" s="159"/>
      <c r="AT755" s="154" t="s">
        <v>148</v>
      </c>
      <c r="AU755" s="154" t="s">
        <v>91</v>
      </c>
      <c r="AV755" s="13" t="s">
        <v>91</v>
      </c>
      <c r="AW755" s="13" t="s">
        <v>36</v>
      </c>
      <c r="AX755" s="13" t="s">
        <v>81</v>
      </c>
      <c r="AY755" s="154" t="s">
        <v>139</v>
      </c>
    </row>
    <row r="756" spans="2:65" s="14" customFormat="1" ht="11.25">
      <c r="B756" s="160"/>
      <c r="D756" s="147" t="s">
        <v>148</v>
      </c>
      <c r="E756" s="161" t="s">
        <v>1</v>
      </c>
      <c r="F756" s="162" t="s">
        <v>151</v>
      </c>
      <c r="H756" s="163">
        <v>1</v>
      </c>
      <c r="I756" s="164"/>
      <c r="L756" s="160"/>
      <c r="M756" s="165"/>
      <c r="T756" s="166"/>
      <c r="AT756" s="161" t="s">
        <v>148</v>
      </c>
      <c r="AU756" s="161" t="s">
        <v>91</v>
      </c>
      <c r="AV756" s="14" t="s">
        <v>146</v>
      </c>
      <c r="AW756" s="14" t="s">
        <v>36</v>
      </c>
      <c r="AX756" s="14" t="s">
        <v>89</v>
      </c>
      <c r="AY756" s="161" t="s">
        <v>139</v>
      </c>
    </row>
    <row r="757" spans="2:65" s="1" customFormat="1" ht="16.5" customHeight="1">
      <c r="B757" s="33"/>
      <c r="C757" s="252" t="s">
        <v>735</v>
      </c>
      <c r="D757" s="252" t="s">
        <v>317</v>
      </c>
      <c r="E757" s="253" t="s">
        <v>736</v>
      </c>
      <c r="F757" s="254" t="s">
        <v>737</v>
      </c>
      <c r="G757" s="255" t="s">
        <v>498</v>
      </c>
      <c r="H757" s="256">
        <v>1.01</v>
      </c>
      <c r="I757" s="182"/>
      <c r="J757" s="257">
        <f>ROUND(I757*H757,2)</f>
        <v>0</v>
      </c>
      <c r="K757" s="179" t="s">
        <v>145</v>
      </c>
      <c r="L757" s="184"/>
      <c r="M757" s="185" t="s">
        <v>1</v>
      </c>
      <c r="N757" s="186" t="s">
        <v>46</v>
      </c>
      <c r="P757" s="142">
        <f>O757*H757</f>
        <v>0</v>
      </c>
      <c r="Q757" s="142">
        <v>7.7000000000000002E-3</v>
      </c>
      <c r="R757" s="142">
        <f>Q757*H757</f>
        <v>7.7770000000000001E-3</v>
      </c>
      <c r="S757" s="142">
        <v>0</v>
      </c>
      <c r="T757" s="143">
        <f>S757*H757</f>
        <v>0</v>
      </c>
      <c r="AR757" s="144" t="s">
        <v>200</v>
      </c>
      <c r="AT757" s="144" t="s">
        <v>317</v>
      </c>
      <c r="AU757" s="144" t="s">
        <v>91</v>
      </c>
      <c r="AY757" s="18" t="s">
        <v>139</v>
      </c>
      <c r="BE757" s="145">
        <f>IF(N757="základní",J757,0)</f>
        <v>0</v>
      </c>
      <c r="BF757" s="145">
        <f>IF(N757="snížená",J757,0)</f>
        <v>0</v>
      </c>
      <c r="BG757" s="145">
        <f>IF(N757="zákl. přenesená",J757,0)</f>
        <v>0</v>
      </c>
      <c r="BH757" s="145">
        <f>IF(N757="sníž. přenesená",J757,0)</f>
        <v>0</v>
      </c>
      <c r="BI757" s="145">
        <f>IF(N757="nulová",J757,0)</f>
        <v>0</v>
      </c>
      <c r="BJ757" s="18" t="s">
        <v>89</v>
      </c>
      <c r="BK757" s="145">
        <f>ROUND(I757*H757,2)</f>
        <v>0</v>
      </c>
      <c r="BL757" s="18" t="s">
        <v>146</v>
      </c>
      <c r="BM757" s="144" t="s">
        <v>738</v>
      </c>
    </row>
    <row r="758" spans="2:65" s="12" customFormat="1" ht="11.25">
      <c r="B758" s="146"/>
      <c r="D758" s="147" t="s">
        <v>148</v>
      </c>
      <c r="E758" s="148" t="s">
        <v>1</v>
      </c>
      <c r="F758" s="149" t="s">
        <v>453</v>
      </c>
      <c r="H758" s="148" t="s">
        <v>1</v>
      </c>
      <c r="I758" s="150"/>
      <c r="L758" s="146"/>
      <c r="M758" s="151"/>
      <c r="T758" s="152"/>
      <c r="AT758" s="148" t="s">
        <v>148</v>
      </c>
      <c r="AU758" s="148" t="s">
        <v>91</v>
      </c>
      <c r="AV758" s="12" t="s">
        <v>89</v>
      </c>
      <c r="AW758" s="12" t="s">
        <v>36</v>
      </c>
      <c r="AX758" s="12" t="s">
        <v>81</v>
      </c>
      <c r="AY758" s="148" t="s">
        <v>139</v>
      </c>
    </row>
    <row r="759" spans="2:65" s="12" customFormat="1" ht="11.25">
      <c r="B759" s="146"/>
      <c r="D759" s="147" t="s">
        <v>148</v>
      </c>
      <c r="E759" s="148" t="s">
        <v>1</v>
      </c>
      <c r="F759" s="149" t="s">
        <v>500</v>
      </c>
      <c r="H759" s="148" t="s">
        <v>1</v>
      </c>
      <c r="I759" s="150"/>
      <c r="L759" s="146"/>
      <c r="M759" s="151"/>
      <c r="T759" s="152"/>
      <c r="AT759" s="148" t="s">
        <v>148</v>
      </c>
      <c r="AU759" s="148" t="s">
        <v>91</v>
      </c>
      <c r="AV759" s="12" t="s">
        <v>89</v>
      </c>
      <c r="AW759" s="12" t="s">
        <v>36</v>
      </c>
      <c r="AX759" s="12" t="s">
        <v>81</v>
      </c>
      <c r="AY759" s="148" t="s">
        <v>139</v>
      </c>
    </row>
    <row r="760" spans="2:65" s="13" customFormat="1" ht="11.25">
      <c r="B760" s="153"/>
      <c r="D760" s="147" t="s">
        <v>148</v>
      </c>
      <c r="E760" s="154" t="s">
        <v>1</v>
      </c>
      <c r="F760" s="155" t="s">
        <v>739</v>
      </c>
      <c r="H760" s="156">
        <v>1.01</v>
      </c>
      <c r="I760" s="157"/>
      <c r="L760" s="153"/>
      <c r="M760" s="158"/>
      <c r="T760" s="159"/>
      <c r="AT760" s="154" t="s">
        <v>148</v>
      </c>
      <c r="AU760" s="154" t="s">
        <v>91</v>
      </c>
      <c r="AV760" s="13" t="s">
        <v>91</v>
      </c>
      <c r="AW760" s="13" t="s">
        <v>36</v>
      </c>
      <c r="AX760" s="13" t="s">
        <v>81</v>
      </c>
      <c r="AY760" s="154" t="s">
        <v>139</v>
      </c>
    </row>
    <row r="761" spans="2:65" s="14" customFormat="1" ht="11.25">
      <c r="B761" s="160"/>
      <c r="D761" s="147" t="s">
        <v>148</v>
      </c>
      <c r="E761" s="161" t="s">
        <v>1</v>
      </c>
      <c r="F761" s="162" t="s">
        <v>151</v>
      </c>
      <c r="H761" s="163">
        <v>1.01</v>
      </c>
      <c r="I761" s="164"/>
      <c r="L761" s="160"/>
      <c r="M761" s="165"/>
      <c r="T761" s="166"/>
      <c r="AT761" s="161" t="s">
        <v>148</v>
      </c>
      <c r="AU761" s="161" t="s">
        <v>91</v>
      </c>
      <c r="AV761" s="14" t="s">
        <v>146</v>
      </c>
      <c r="AW761" s="14" t="s">
        <v>36</v>
      </c>
      <c r="AX761" s="14" t="s">
        <v>89</v>
      </c>
      <c r="AY761" s="161" t="s">
        <v>139</v>
      </c>
    </row>
    <row r="762" spans="2:65" s="1" customFormat="1" ht="16.5" customHeight="1">
      <c r="B762" s="33"/>
      <c r="C762" s="133" t="s">
        <v>740</v>
      </c>
      <c r="D762" s="133" t="s">
        <v>141</v>
      </c>
      <c r="E762" s="134" t="s">
        <v>741</v>
      </c>
      <c r="F762" s="135" t="s">
        <v>742</v>
      </c>
      <c r="G762" s="136" t="s">
        <v>160</v>
      </c>
      <c r="H762" s="137">
        <v>14.26</v>
      </c>
      <c r="I762" s="138"/>
      <c r="J762" s="139">
        <f>ROUND(I762*H762,2)</f>
        <v>0</v>
      </c>
      <c r="K762" s="135" t="s">
        <v>145</v>
      </c>
      <c r="L762" s="33"/>
      <c r="M762" s="140" t="s">
        <v>1</v>
      </c>
      <c r="N762" s="141" t="s">
        <v>46</v>
      </c>
      <c r="P762" s="142">
        <f>O762*H762</f>
        <v>0</v>
      </c>
      <c r="Q762" s="142">
        <v>0</v>
      </c>
      <c r="R762" s="142">
        <f>Q762*H762</f>
        <v>0</v>
      </c>
      <c r="S762" s="142">
        <v>0</v>
      </c>
      <c r="T762" s="143">
        <f>S762*H762</f>
        <v>0</v>
      </c>
      <c r="AR762" s="144" t="s">
        <v>146</v>
      </c>
      <c r="AT762" s="144" t="s">
        <v>141</v>
      </c>
      <c r="AU762" s="144" t="s">
        <v>91</v>
      </c>
      <c r="AY762" s="18" t="s">
        <v>139</v>
      </c>
      <c r="BE762" s="145">
        <f>IF(N762="základní",J762,0)</f>
        <v>0</v>
      </c>
      <c r="BF762" s="145">
        <f>IF(N762="snížená",J762,0)</f>
        <v>0</v>
      </c>
      <c r="BG762" s="145">
        <f>IF(N762="zákl. přenesená",J762,0)</f>
        <v>0</v>
      </c>
      <c r="BH762" s="145">
        <f>IF(N762="sníž. přenesená",J762,0)</f>
        <v>0</v>
      </c>
      <c r="BI762" s="145">
        <f>IF(N762="nulová",J762,0)</f>
        <v>0</v>
      </c>
      <c r="BJ762" s="18" t="s">
        <v>89</v>
      </c>
      <c r="BK762" s="145">
        <f>ROUND(I762*H762,2)</f>
        <v>0</v>
      </c>
      <c r="BL762" s="18" t="s">
        <v>146</v>
      </c>
      <c r="BM762" s="144" t="s">
        <v>743</v>
      </c>
    </row>
    <row r="763" spans="2:65" s="13" customFormat="1" ht="11.25">
      <c r="B763" s="153"/>
      <c r="D763" s="147" t="s">
        <v>148</v>
      </c>
      <c r="E763" s="154" t="s">
        <v>1</v>
      </c>
      <c r="F763" s="155" t="s">
        <v>744</v>
      </c>
      <c r="H763" s="156">
        <v>3.66</v>
      </c>
      <c r="I763" s="157"/>
      <c r="L763" s="153"/>
      <c r="M763" s="158"/>
      <c r="T763" s="159"/>
      <c r="AT763" s="154" t="s">
        <v>148</v>
      </c>
      <c r="AU763" s="154" t="s">
        <v>91</v>
      </c>
      <c r="AV763" s="13" t="s">
        <v>91</v>
      </c>
      <c r="AW763" s="13" t="s">
        <v>36</v>
      </c>
      <c r="AX763" s="13" t="s">
        <v>81</v>
      </c>
      <c r="AY763" s="154" t="s">
        <v>139</v>
      </c>
    </row>
    <row r="764" spans="2:65" s="13" customFormat="1" ht="11.25">
      <c r="B764" s="153"/>
      <c r="D764" s="147" t="s">
        <v>148</v>
      </c>
      <c r="E764" s="154" t="s">
        <v>1</v>
      </c>
      <c r="F764" s="155" t="s">
        <v>745</v>
      </c>
      <c r="H764" s="156">
        <v>10.6</v>
      </c>
      <c r="I764" s="157"/>
      <c r="L764" s="153"/>
      <c r="M764" s="158"/>
      <c r="T764" s="159"/>
      <c r="AT764" s="154" t="s">
        <v>148</v>
      </c>
      <c r="AU764" s="154" t="s">
        <v>91</v>
      </c>
      <c r="AV764" s="13" t="s">
        <v>91</v>
      </c>
      <c r="AW764" s="13" t="s">
        <v>36</v>
      </c>
      <c r="AX764" s="13" t="s">
        <v>81</v>
      </c>
      <c r="AY764" s="154" t="s">
        <v>139</v>
      </c>
    </row>
    <row r="765" spans="2:65" s="14" customFormat="1" ht="11.25">
      <c r="B765" s="160"/>
      <c r="D765" s="147" t="s">
        <v>148</v>
      </c>
      <c r="E765" s="161" t="s">
        <v>1</v>
      </c>
      <c r="F765" s="162" t="s">
        <v>151</v>
      </c>
      <c r="H765" s="163">
        <v>14.26</v>
      </c>
      <c r="I765" s="164"/>
      <c r="L765" s="160"/>
      <c r="M765" s="165"/>
      <c r="T765" s="166"/>
      <c r="AT765" s="161" t="s">
        <v>148</v>
      </c>
      <c r="AU765" s="161" t="s">
        <v>91</v>
      </c>
      <c r="AV765" s="14" t="s">
        <v>146</v>
      </c>
      <c r="AW765" s="14" t="s">
        <v>36</v>
      </c>
      <c r="AX765" s="14" t="s">
        <v>89</v>
      </c>
      <c r="AY765" s="161" t="s">
        <v>139</v>
      </c>
    </row>
    <row r="766" spans="2:65" s="1" customFormat="1" ht="21.75" customHeight="1">
      <c r="B766" s="33"/>
      <c r="C766" s="133" t="s">
        <v>746</v>
      </c>
      <c r="D766" s="133" t="s">
        <v>141</v>
      </c>
      <c r="E766" s="134" t="s">
        <v>747</v>
      </c>
      <c r="F766" s="135" t="s">
        <v>748</v>
      </c>
      <c r="G766" s="136" t="s">
        <v>160</v>
      </c>
      <c r="H766" s="137">
        <v>11.37</v>
      </c>
      <c r="I766" s="138"/>
      <c r="J766" s="139">
        <f>ROUND(I766*H766,2)</f>
        <v>0</v>
      </c>
      <c r="K766" s="135" t="s">
        <v>145</v>
      </c>
      <c r="L766" s="33"/>
      <c r="M766" s="140" t="s">
        <v>1</v>
      </c>
      <c r="N766" s="141" t="s">
        <v>46</v>
      </c>
      <c r="P766" s="142">
        <f>O766*H766</f>
        <v>0</v>
      </c>
      <c r="Q766" s="142">
        <v>0</v>
      </c>
      <c r="R766" s="142">
        <f>Q766*H766</f>
        <v>0</v>
      </c>
      <c r="S766" s="142">
        <v>0</v>
      </c>
      <c r="T766" s="143">
        <f>S766*H766</f>
        <v>0</v>
      </c>
      <c r="AR766" s="144" t="s">
        <v>146</v>
      </c>
      <c r="AT766" s="144" t="s">
        <v>141</v>
      </c>
      <c r="AU766" s="144" t="s">
        <v>91</v>
      </c>
      <c r="AY766" s="18" t="s">
        <v>139</v>
      </c>
      <c r="BE766" s="145">
        <f>IF(N766="základní",J766,0)</f>
        <v>0</v>
      </c>
      <c r="BF766" s="145">
        <f>IF(N766="snížená",J766,0)</f>
        <v>0</v>
      </c>
      <c r="BG766" s="145">
        <f>IF(N766="zákl. přenesená",J766,0)</f>
        <v>0</v>
      </c>
      <c r="BH766" s="145">
        <f>IF(N766="sníž. přenesená",J766,0)</f>
        <v>0</v>
      </c>
      <c r="BI766" s="145">
        <f>IF(N766="nulová",J766,0)</f>
        <v>0</v>
      </c>
      <c r="BJ766" s="18" t="s">
        <v>89</v>
      </c>
      <c r="BK766" s="145">
        <f>ROUND(I766*H766,2)</f>
        <v>0</v>
      </c>
      <c r="BL766" s="18" t="s">
        <v>146</v>
      </c>
      <c r="BM766" s="144" t="s">
        <v>749</v>
      </c>
    </row>
    <row r="767" spans="2:65" s="13" customFormat="1" ht="11.25">
      <c r="B767" s="153"/>
      <c r="D767" s="147" t="s">
        <v>148</v>
      </c>
      <c r="E767" s="154" t="s">
        <v>1</v>
      </c>
      <c r="F767" s="155" t="s">
        <v>750</v>
      </c>
      <c r="H767" s="156">
        <v>11.37</v>
      </c>
      <c r="I767" s="157"/>
      <c r="L767" s="153"/>
      <c r="M767" s="158"/>
      <c r="T767" s="159"/>
      <c r="AT767" s="154" t="s">
        <v>148</v>
      </c>
      <c r="AU767" s="154" t="s">
        <v>91</v>
      </c>
      <c r="AV767" s="13" t="s">
        <v>91</v>
      </c>
      <c r="AW767" s="13" t="s">
        <v>36</v>
      </c>
      <c r="AX767" s="13" t="s">
        <v>81</v>
      </c>
      <c r="AY767" s="154" t="s">
        <v>139</v>
      </c>
    </row>
    <row r="768" spans="2:65" s="14" customFormat="1" ht="11.25">
      <c r="B768" s="160"/>
      <c r="D768" s="147" t="s">
        <v>148</v>
      </c>
      <c r="E768" s="161" t="s">
        <v>1</v>
      </c>
      <c r="F768" s="162" t="s">
        <v>151</v>
      </c>
      <c r="H768" s="163">
        <v>11.37</v>
      </c>
      <c r="I768" s="164"/>
      <c r="L768" s="160"/>
      <c r="M768" s="165"/>
      <c r="T768" s="166"/>
      <c r="AT768" s="161" t="s">
        <v>148</v>
      </c>
      <c r="AU768" s="161" t="s">
        <v>91</v>
      </c>
      <c r="AV768" s="14" t="s">
        <v>146</v>
      </c>
      <c r="AW768" s="14" t="s">
        <v>36</v>
      </c>
      <c r="AX768" s="14" t="s">
        <v>89</v>
      </c>
      <c r="AY768" s="161" t="s">
        <v>139</v>
      </c>
    </row>
    <row r="769" spans="2:65" s="1" customFormat="1" ht="24.2" customHeight="1">
      <c r="B769" s="33"/>
      <c r="C769" s="133" t="s">
        <v>751</v>
      </c>
      <c r="D769" s="133" t="s">
        <v>141</v>
      </c>
      <c r="E769" s="134" t="s">
        <v>752</v>
      </c>
      <c r="F769" s="135" t="s">
        <v>753</v>
      </c>
      <c r="G769" s="136" t="s">
        <v>160</v>
      </c>
      <c r="H769" s="137">
        <v>25.63</v>
      </c>
      <c r="I769" s="138"/>
      <c r="J769" s="139">
        <f>ROUND(I769*H769,2)</f>
        <v>0</v>
      </c>
      <c r="K769" s="135" t="s">
        <v>145</v>
      </c>
      <c r="L769" s="33"/>
      <c r="M769" s="140" t="s">
        <v>1</v>
      </c>
      <c r="N769" s="141" t="s">
        <v>46</v>
      </c>
      <c r="P769" s="142">
        <f>O769*H769</f>
        <v>0</v>
      </c>
      <c r="Q769" s="142">
        <v>0</v>
      </c>
      <c r="R769" s="142">
        <f>Q769*H769</f>
        <v>0</v>
      </c>
      <c r="S769" s="142">
        <v>0</v>
      </c>
      <c r="T769" s="143">
        <f>S769*H769</f>
        <v>0</v>
      </c>
      <c r="AR769" s="144" t="s">
        <v>146</v>
      </c>
      <c r="AT769" s="144" t="s">
        <v>141</v>
      </c>
      <c r="AU769" s="144" t="s">
        <v>91</v>
      </c>
      <c r="AY769" s="18" t="s">
        <v>139</v>
      </c>
      <c r="BE769" s="145">
        <f>IF(N769="základní",J769,0)</f>
        <v>0</v>
      </c>
      <c r="BF769" s="145">
        <f>IF(N769="snížená",J769,0)</f>
        <v>0</v>
      </c>
      <c r="BG769" s="145">
        <f>IF(N769="zákl. přenesená",J769,0)</f>
        <v>0</v>
      </c>
      <c r="BH769" s="145">
        <f>IF(N769="sníž. přenesená",J769,0)</f>
        <v>0</v>
      </c>
      <c r="BI769" s="145">
        <f>IF(N769="nulová",J769,0)</f>
        <v>0</v>
      </c>
      <c r="BJ769" s="18" t="s">
        <v>89</v>
      </c>
      <c r="BK769" s="145">
        <f>ROUND(I769*H769,2)</f>
        <v>0</v>
      </c>
      <c r="BL769" s="18" t="s">
        <v>146</v>
      </c>
      <c r="BM769" s="144" t="s">
        <v>754</v>
      </c>
    </row>
    <row r="770" spans="2:65" s="13" customFormat="1" ht="11.25">
      <c r="B770" s="153"/>
      <c r="D770" s="147" t="s">
        <v>148</v>
      </c>
      <c r="E770" s="154" t="s">
        <v>1</v>
      </c>
      <c r="F770" s="155" t="s">
        <v>744</v>
      </c>
      <c r="H770" s="156">
        <v>3.66</v>
      </c>
      <c r="I770" s="157"/>
      <c r="L770" s="153"/>
      <c r="M770" s="158"/>
      <c r="T770" s="159"/>
      <c r="AT770" s="154" t="s">
        <v>148</v>
      </c>
      <c r="AU770" s="154" t="s">
        <v>91</v>
      </c>
      <c r="AV770" s="13" t="s">
        <v>91</v>
      </c>
      <c r="AW770" s="13" t="s">
        <v>36</v>
      </c>
      <c r="AX770" s="13" t="s">
        <v>81</v>
      </c>
      <c r="AY770" s="154" t="s">
        <v>139</v>
      </c>
    </row>
    <row r="771" spans="2:65" s="13" customFormat="1" ht="11.25">
      <c r="B771" s="153"/>
      <c r="D771" s="147" t="s">
        <v>148</v>
      </c>
      <c r="E771" s="154" t="s">
        <v>1</v>
      </c>
      <c r="F771" s="155" t="s">
        <v>745</v>
      </c>
      <c r="H771" s="156">
        <v>10.6</v>
      </c>
      <c r="I771" s="157"/>
      <c r="L771" s="153"/>
      <c r="M771" s="158"/>
      <c r="T771" s="159"/>
      <c r="AT771" s="154" t="s">
        <v>148</v>
      </c>
      <c r="AU771" s="154" t="s">
        <v>91</v>
      </c>
      <c r="AV771" s="13" t="s">
        <v>91</v>
      </c>
      <c r="AW771" s="13" t="s">
        <v>36</v>
      </c>
      <c r="AX771" s="13" t="s">
        <v>81</v>
      </c>
      <c r="AY771" s="154" t="s">
        <v>139</v>
      </c>
    </row>
    <row r="772" spans="2:65" s="13" customFormat="1" ht="11.25">
      <c r="B772" s="153"/>
      <c r="D772" s="147" t="s">
        <v>148</v>
      </c>
      <c r="E772" s="154" t="s">
        <v>1</v>
      </c>
      <c r="F772" s="155" t="s">
        <v>750</v>
      </c>
      <c r="H772" s="156">
        <v>11.37</v>
      </c>
      <c r="I772" s="157"/>
      <c r="L772" s="153"/>
      <c r="M772" s="158"/>
      <c r="T772" s="159"/>
      <c r="AT772" s="154" t="s">
        <v>148</v>
      </c>
      <c r="AU772" s="154" t="s">
        <v>91</v>
      </c>
      <c r="AV772" s="13" t="s">
        <v>91</v>
      </c>
      <c r="AW772" s="13" t="s">
        <v>36</v>
      </c>
      <c r="AX772" s="13" t="s">
        <v>81</v>
      </c>
      <c r="AY772" s="154" t="s">
        <v>139</v>
      </c>
    </row>
    <row r="773" spans="2:65" s="14" customFormat="1" ht="11.25">
      <c r="B773" s="160"/>
      <c r="D773" s="147" t="s">
        <v>148</v>
      </c>
      <c r="E773" s="161" t="s">
        <v>1</v>
      </c>
      <c r="F773" s="162" t="s">
        <v>151</v>
      </c>
      <c r="H773" s="163">
        <v>25.63</v>
      </c>
      <c r="I773" s="164"/>
      <c r="L773" s="160"/>
      <c r="M773" s="165"/>
      <c r="T773" s="166"/>
      <c r="AT773" s="161" t="s">
        <v>148</v>
      </c>
      <c r="AU773" s="161" t="s">
        <v>91</v>
      </c>
      <c r="AV773" s="14" t="s">
        <v>146</v>
      </c>
      <c r="AW773" s="14" t="s">
        <v>36</v>
      </c>
      <c r="AX773" s="14" t="s">
        <v>89</v>
      </c>
      <c r="AY773" s="161" t="s">
        <v>139</v>
      </c>
    </row>
    <row r="774" spans="2:65" s="1" customFormat="1" ht="21.75" customHeight="1">
      <c r="B774" s="33"/>
      <c r="C774" s="133" t="s">
        <v>755</v>
      </c>
      <c r="D774" s="133" t="s">
        <v>141</v>
      </c>
      <c r="E774" s="134" t="s">
        <v>756</v>
      </c>
      <c r="F774" s="135" t="s">
        <v>757</v>
      </c>
      <c r="G774" s="136" t="s">
        <v>160</v>
      </c>
      <c r="H774" s="137">
        <v>388.8</v>
      </c>
      <c r="I774" s="138"/>
      <c r="J774" s="139">
        <f>ROUND(I774*H774,2)</f>
        <v>0</v>
      </c>
      <c r="K774" s="135" t="s">
        <v>145</v>
      </c>
      <c r="L774" s="33"/>
      <c r="M774" s="140" t="s">
        <v>1</v>
      </c>
      <c r="N774" s="141" t="s">
        <v>46</v>
      </c>
      <c r="P774" s="142">
        <f>O774*H774</f>
        <v>0</v>
      </c>
      <c r="Q774" s="142">
        <v>0</v>
      </c>
      <c r="R774" s="142">
        <f>Q774*H774</f>
        <v>0</v>
      </c>
      <c r="S774" s="142">
        <v>0</v>
      </c>
      <c r="T774" s="143">
        <f>S774*H774</f>
        <v>0</v>
      </c>
      <c r="AR774" s="144" t="s">
        <v>146</v>
      </c>
      <c r="AT774" s="144" t="s">
        <v>141</v>
      </c>
      <c r="AU774" s="144" t="s">
        <v>91</v>
      </c>
      <c r="AY774" s="18" t="s">
        <v>139</v>
      </c>
      <c r="BE774" s="145">
        <f>IF(N774="základní",J774,0)</f>
        <v>0</v>
      </c>
      <c r="BF774" s="145">
        <f>IF(N774="snížená",J774,0)</f>
        <v>0</v>
      </c>
      <c r="BG774" s="145">
        <f>IF(N774="zákl. přenesená",J774,0)</f>
        <v>0</v>
      </c>
      <c r="BH774" s="145">
        <f>IF(N774="sníž. přenesená",J774,0)</f>
        <v>0</v>
      </c>
      <c r="BI774" s="145">
        <f>IF(N774="nulová",J774,0)</f>
        <v>0</v>
      </c>
      <c r="BJ774" s="18" t="s">
        <v>89</v>
      </c>
      <c r="BK774" s="145">
        <f>ROUND(I774*H774,2)</f>
        <v>0</v>
      </c>
      <c r="BL774" s="18" t="s">
        <v>146</v>
      </c>
      <c r="BM774" s="144" t="s">
        <v>758</v>
      </c>
    </row>
    <row r="775" spans="2:65" s="1" customFormat="1" ht="29.25">
      <c r="B775" s="33"/>
      <c r="D775" s="147" t="s">
        <v>306</v>
      </c>
      <c r="F775" s="174" t="s">
        <v>759</v>
      </c>
      <c r="I775" s="175"/>
      <c r="L775" s="33"/>
      <c r="M775" s="176"/>
      <c r="T775" s="57"/>
      <c r="AT775" s="18" t="s">
        <v>306</v>
      </c>
      <c r="AU775" s="18" t="s">
        <v>91</v>
      </c>
    </row>
    <row r="776" spans="2:65" s="13" customFormat="1" ht="11.25">
      <c r="B776" s="153"/>
      <c r="D776" s="147" t="s">
        <v>148</v>
      </c>
      <c r="E776" s="154" t="s">
        <v>1</v>
      </c>
      <c r="F776" s="155" t="s">
        <v>760</v>
      </c>
      <c r="H776" s="156">
        <v>377.68</v>
      </c>
      <c r="I776" s="157"/>
      <c r="L776" s="153"/>
      <c r="M776" s="158"/>
      <c r="T776" s="159"/>
      <c r="AT776" s="154" t="s">
        <v>148</v>
      </c>
      <c r="AU776" s="154" t="s">
        <v>91</v>
      </c>
      <c r="AV776" s="13" t="s">
        <v>91</v>
      </c>
      <c r="AW776" s="13" t="s">
        <v>36</v>
      </c>
      <c r="AX776" s="13" t="s">
        <v>81</v>
      </c>
      <c r="AY776" s="154" t="s">
        <v>139</v>
      </c>
    </row>
    <row r="777" spans="2:65" s="13" customFormat="1" ht="11.25">
      <c r="B777" s="153"/>
      <c r="D777" s="147" t="s">
        <v>148</v>
      </c>
      <c r="E777" s="154" t="s">
        <v>1</v>
      </c>
      <c r="F777" s="155" t="s">
        <v>761</v>
      </c>
      <c r="H777" s="156">
        <v>11.12</v>
      </c>
      <c r="I777" s="157"/>
      <c r="L777" s="153"/>
      <c r="M777" s="158"/>
      <c r="T777" s="159"/>
      <c r="AT777" s="154" t="s">
        <v>148</v>
      </c>
      <c r="AU777" s="154" t="s">
        <v>91</v>
      </c>
      <c r="AV777" s="13" t="s">
        <v>91</v>
      </c>
      <c r="AW777" s="13" t="s">
        <v>36</v>
      </c>
      <c r="AX777" s="13" t="s">
        <v>81</v>
      </c>
      <c r="AY777" s="154" t="s">
        <v>139</v>
      </c>
    </row>
    <row r="778" spans="2:65" s="14" customFormat="1" ht="11.25">
      <c r="B778" s="160"/>
      <c r="D778" s="147" t="s">
        <v>148</v>
      </c>
      <c r="E778" s="161" t="s">
        <v>1</v>
      </c>
      <c r="F778" s="162" t="s">
        <v>151</v>
      </c>
      <c r="H778" s="163">
        <v>388.8</v>
      </c>
      <c r="I778" s="164"/>
      <c r="L778" s="160"/>
      <c r="M778" s="165"/>
      <c r="T778" s="166"/>
      <c r="AT778" s="161" t="s">
        <v>148</v>
      </c>
      <c r="AU778" s="161" t="s">
        <v>91</v>
      </c>
      <c r="AV778" s="14" t="s">
        <v>146</v>
      </c>
      <c r="AW778" s="14" t="s">
        <v>36</v>
      </c>
      <c r="AX778" s="14" t="s">
        <v>89</v>
      </c>
      <c r="AY778" s="161" t="s">
        <v>139</v>
      </c>
    </row>
    <row r="779" spans="2:65" s="1" customFormat="1" ht="24.2" customHeight="1">
      <c r="B779" s="33"/>
      <c r="C779" s="133" t="s">
        <v>762</v>
      </c>
      <c r="D779" s="133" t="s">
        <v>141</v>
      </c>
      <c r="E779" s="134" t="s">
        <v>763</v>
      </c>
      <c r="F779" s="135" t="s">
        <v>764</v>
      </c>
      <c r="G779" s="136" t="s">
        <v>160</v>
      </c>
      <c r="H779" s="137">
        <v>388.8</v>
      </c>
      <c r="I779" s="138"/>
      <c r="J779" s="139">
        <f>ROUND(I779*H779,2)</f>
        <v>0</v>
      </c>
      <c r="K779" s="135" t="s">
        <v>145</v>
      </c>
      <c r="L779" s="33"/>
      <c r="M779" s="140" t="s">
        <v>1</v>
      </c>
      <c r="N779" s="141" t="s">
        <v>46</v>
      </c>
      <c r="P779" s="142">
        <f>O779*H779</f>
        <v>0</v>
      </c>
      <c r="Q779" s="142">
        <v>0</v>
      </c>
      <c r="R779" s="142">
        <f>Q779*H779</f>
        <v>0</v>
      </c>
      <c r="S779" s="142">
        <v>0</v>
      </c>
      <c r="T779" s="143">
        <f>S779*H779</f>
        <v>0</v>
      </c>
      <c r="AR779" s="144" t="s">
        <v>146</v>
      </c>
      <c r="AT779" s="144" t="s">
        <v>141</v>
      </c>
      <c r="AU779" s="144" t="s">
        <v>91</v>
      </c>
      <c r="AY779" s="18" t="s">
        <v>139</v>
      </c>
      <c r="BE779" s="145">
        <f>IF(N779="základní",J779,0)</f>
        <v>0</v>
      </c>
      <c r="BF779" s="145">
        <f>IF(N779="snížená",J779,0)</f>
        <v>0</v>
      </c>
      <c r="BG779" s="145">
        <f>IF(N779="zákl. přenesená",J779,0)</f>
        <v>0</v>
      </c>
      <c r="BH779" s="145">
        <f>IF(N779="sníž. přenesená",J779,0)</f>
        <v>0</v>
      </c>
      <c r="BI779" s="145">
        <f>IF(N779="nulová",J779,0)</f>
        <v>0</v>
      </c>
      <c r="BJ779" s="18" t="s">
        <v>89</v>
      </c>
      <c r="BK779" s="145">
        <f>ROUND(I779*H779,2)</f>
        <v>0</v>
      </c>
      <c r="BL779" s="18" t="s">
        <v>146</v>
      </c>
      <c r="BM779" s="144" t="s">
        <v>765</v>
      </c>
    </row>
    <row r="780" spans="2:65" s="1" customFormat="1" ht="29.25">
      <c r="B780" s="33"/>
      <c r="D780" s="147" t="s">
        <v>306</v>
      </c>
      <c r="F780" s="174" t="s">
        <v>766</v>
      </c>
      <c r="I780" s="175"/>
      <c r="L780" s="33"/>
      <c r="M780" s="176"/>
      <c r="T780" s="57"/>
      <c r="AT780" s="18" t="s">
        <v>306</v>
      </c>
      <c r="AU780" s="18" t="s">
        <v>91</v>
      </c>
    </row>
    <row r="781" spans="2:65" s="13" customFormat="1" ht="11.25">
      <c r="B781" s="153"/>
      <c r="D781" s="147" t="s">
        <v>148</v>
      </c>
      <c r="E781" s="154" t="s">
        <v>1</v>
      </c>
      <c r="F781" s="155" t="s">
        <v>760</v>
      </c>
      <c r="H781" s="156">
        <v>377.68</v>
      </c>
      <c r="I781" s="157"/>
      <c r="L781" s="153"/>
      <c r="M781" s="158"/>
      <c r="T781" s="159"/>
      <c r="AT781" s="154" t="s">
        <v>148</v>
      </c>
      <c r="AU781" s="154" t="s">
        <v>91</v>
      </c>
      <c r="AV781" s="13" t="s">
        <v>91</v>
      </c>
      <c r="AW781" s="13" t="s">
        <v>36</v>
      </c>
      <c r="AX781" s="13" t="s">
        <v>81</v>
      </c>
      <c r="AY781" s="154" t="s">
        <v>139</v>
      </c>
    </row>
    <row r="782" spans="2:65" s="13" customFormat="1" ht="11.25">
      <c r="B782" s="153"/>
      <c r="D782" s="147" t="s">
        <v>148</v>
      </c>
      <c r="E782" s="154" t="s">
        <v>1</v>
      </c>
      <c r="F782" s="155" t="s">
        <v>761</v>
      </c>
      <c r="H782" s="156">
        <v>11.12</v>
      </c>
      <c r="I782" s="157"/>
      <c r="L782" s="153"/>
      <c r="M782" s="158"/>
      <c r="T782" s="159"/>
      <c r="AT782" s="154" t="s">
        <v>148</v>
      </c>
      <c r="AU782" s="154" t="s">
        <v>91</v>
      </c>
      <c r="AV782" s="13" t="s">
        <v>91</v>
      </c>
      <c r="AW782" s="13" t="s">
        <v>36</v>
      </c>
      <c r="AX782" s="13" t="s">
        <v>81</v>
      </c>
      <c r="AY782" s="154" t="s">
        <v>139</v>
      </c>
    </row>
    <row r="783" spans="2:65" s="14" customFormat="1" ht="11.25">
      <c r="B783" s="160"/>
      <c r="D783" s="147" t="s">
        <v>148</v>
      </c>
      <c r="E783" s="161" t="s">
        <v>1</v>
      </c>
      <c r="F783" s="162" t="s">
        <v>151</v>
      </c>
      <c r="H783" s="163">
        <v>388.8</v>
      </c>
      <c r="I783" s="164"/>
      <c r="L783" s="160"/>
      <c r="M783" s="165"/>
      <c r="T783" s="166"/>
      <c r="AT783" s="161" t="s">
        <v>148</v>
      </c>
      <c r="AU783" s="161" t="s">
        <v>91</v>
      </c>
      <c r="AV783" s="14" t="s">
        <v>146</v>
      </c>
      <c r="AW783" s="14" t="s">
        <v>36</v>
      </c>
      <c r="AX783" s="14" t="s">
        <v>89</v>
      </c>
      <c r="AY783" s="161" t="s">
        <v>139</v>
      </c>
    </row>
    <row r="784" spans="2:65" s="1" customFormat="1" ht="24.2" customHeight="1">
      <c r="B784" s="33"/>
      <c r="C784" s="133" t="s">
        <v>767</v>
      </c>
      <c r="D784" s="133" t="s">
        <v>141</v>
      </c>
      <c r="E784" s="134" t="s">
        <v>768</v>
      </c>
      <c r="F784" s="135" t="s">
        <v>769</v>
      </c>
      <c r="G784" s="136" t="s">
        <v>498</v>
      </c>
      <c r="H784" s="137">
        <v>8</v>
      </c>
      <c r="I784" s="138"/>
      <c r="J784" s="139">
        <f>ROUND(I784*H784,2)</f>
        <v>0</v>
      </c>
      <c r="K784" s="135" t="s">
        <v>145</v>
      </c>
      <c r="L784" s="33"/>
      <c r="M784" s="140" t="s">
        <v>1</v>
      </c>
      <c r="N784" s="141" t="s">
        <v>46</v>
      </c>
      <c r="P784" s="142">
        <f>O784*H784</f>
        <v>0</v>
      </c>
      <c r="Q784" s="142">
        <v>0.45937</v>
      </c>
      <c r="R784" s="142">
        <f>Q784*H784</f>
        <v>3.67496</v>
      </c>
      <c r="S784" s="142">
        <v>0</v>
      </c>
      <c r="T784" s="143">
        <f>S784*H784</f>
        <v>0</v>
      </c>
      <c r="AR784" s="144" t="s">
        <v>146</v>
      </c>
      <c r="AT784" s="144" t="s">
        <v>141</v>
      </c>
      <c r="AU784" s="144" t="s">
        <v>91</v>
      </c>
      <c r="AY784" s="18" t="s">
        <v>139</v>
      </c>
      <c r="BE784" s="145">
        <f>IF(N784="základní",J784,0)</f>
        <v>0</v>
      </c>
      <c r="BF784" s="145">
        <f>IF(N784="snížená",J784,0)</f>
        <v>0</v>
      </c>
      <c r="BG784" s="145">
        <f>IF(N784="zákl. přenesená",J784,0)</f>
        <v>0</v>
      </c>
      <c r="BH784" s="145">
        <f>IF(N784="sníž. přenesená",J784,0)</f>
        <v>0</v>
      </c>
      <c r="BI784" s="145">
        <f>IF(N784="nulová",J784,0)</f>
        <v>0</v>
      </c>
      <c r="BJ784" s="18" t="s">
        <v>89</v>
      </c>
      <c r="BK784" s="145">
        <f>ROUND(I784*H784,2)</f>
        <v>0</v>
      </c>
      <c r="BL784" s="18" t="s">
        <v>146</v>
      </c>
      <c r="BM784" s="144" t="s">
        <v>770</v>
      </c>
    </row>
    <row r="785" spans="2:65" s="1" customFormat="1" ht="58.5">
      <c r="B785" s="33"/>
      <c r="D785" s="147" t="s">
        <v>306</v>
      </c>
      <c r="F785" s="174" t="s">
        <v>771</v>
      </c>
      <c r="I785" s="175"/>
      <c r="L785" s="33"/>
      <c r="M785" s="176"/>
      <c r="T785" s="57"/>
      <c r="AT785" s="18" t="s">
        <v>306</v>
      </c>
      <c r="AU785" s="18" t="s">
        <v>91</v>
      </c>
    </row>
    <row r="786" spans="2:65" s="13" customFormat="1" ht="11.25">
      <c r="B786" s="153"/>
      <c r="D786" s="147" t="s">
        <v>148</v>
      </c>
      <c r="E786" s="154" t="s">
        <v>1</v>
      </c>
      <c r="F786" s="155" t="s">
        <v>772</v>
      </c>
      <c r="H786" s="156">
        <v>4</v>
      </c>
      <c r="I786" s="157"/>
      <c r="L786" s="153"/>
      <c r="M786" s="158"/>
      <c r="T786" s="159"/>
      <c r="AT786" s="154" t="s">
        <v>148</v>
      </c>
      <c r="AU786" s="154" t="s">
        <v>91</v>
      </c>
      <c r="AV786" s="13" t="s">
        <v>91</v>
      </c>
      <c r="AW786" s="13" t="s">
        <v>36</v>
      </c>
      <c r="AX786" s="13" t="s">
        <v>81</v>
      </c>
      <c r="AY786" s="154" t="s">
        <v>139</v>
      </c>
    </row>
    <row r="787" spans="2:65" s="13" customFormat="1" ht="11.25">
      <c r="B787" s="153"/>
      <c r="D787" s="147" t="s">
        <v>148</v>
      </c>
      <c r="E787" s="154" t="s">
        <v>1</v>
      </c>
      <c r="F787" s="155" t="s">
        <v>773</v>
      </c>
      <c r="H787" s="156">
        <v>1</v>
      </c>
      <c r="I787" s="157"/>
      <c r="L787" s="153"/>
      <c r="M787" s="158"/>
      <c r="T787" s="159"/>
      <c r="AT787" s="154" t="s">
        <v>148</v>
      </c>
      <c r="AU787" s="154" t="s">
        <v>91</v>
      </c>
      <c r="AV787" s="13" t="s">
        <v>91</v>
      </c>
      <c r="AW787" s="13" t="s">
        <v>36</v>
      </c>
      <c r="AX787" s="13" t="s">
        <v>81</v>
      </c>
      <c r="AY787" s="154" t="s">
        <v>139</v>
      </c>
    </row>
    <row r="788" spans="2:65" s="13" customFormat="1" ht="11.25">
      <c r="B788" s="153"/>
      <c r="D788" s="147" t="s">
        <v>148</v>
      </c>
      <c r="E788" s="154" t="s">
        <v>1</v>
      </c>
      <c r="F788" s="155" t="s">
        <v>774</v>
      </c>
      <c r="H788" s="156">
        <v>1</v>
      </c>
      <c r="I788" s="157"/>
      <c r="L788" s="153"/>
      <c r="M788" s="158"/>
      <c r="T788" s="159"/>
      <c r="AT788" s="154" t="s">
        <v>148</v>
      </c>
      <c r="AU788" s="154" t="s">
        <v>91</v>
      </c>
      <c r="AV788" s="13" t="s">
        <v>91</v>
      </c>
      <c r="AW788" s="13" t="s">
        <v>36</v>
      </c>
      <c r="AX788" s="13" t="s">
        <v>81</v>
      </c>
      <c r="AY788" s="154" t="s">
        <v>139</v>
      </c>
    </row>
    <row r="789" spans="2:65" s="13" customFormat="1" ht="11.25">
      <c r="B789" s="153"/>
      <c r="D789" s="147" t="s">
        <v>148</v>
      </c>
      <c r="E789" s="154" t="s">
        <v>1</v>
      </c>
      <c r="F789" s="155" t="s">
        <v>775</v>
      </c>
      <c r="H789" s="156">
        <v>1</v>
      </c>
      <c r="I789" s="157"/>
      <c r="L789" s="153"/>
      <c r="M789" s="158"/>
      <c r="T789" s="159"/>
      <c r="AT789" s="154" t="s">
        <v>148</v>
      </c>
      <c r="AU789" s="154" t="s">
        <v>91</v>
      </c>
      <c r="AV789" s="13" t="s">
        <v>91</v>
      </c>
      <c r="AW789" s="13" t="s">
        <v>36</v>
      </c>
      <c r="AX789" s="13" t="s">
        <v>81</v>
      </c>
      <c r="AY789" s="154" t="s">
        <v>139</v>
      </c>
    </row>
    <row r="790" spans="2:65" s="13" customFormat="1" ht="11.25">
      <c r="B790" s="153"/>
      <c r="D790" s="147" t="s">
        <v>148</v>
      </c>
      <c r="E790" s="154" t="s">
        <v>1</v>
      </c>
      <c r="F790" s="155" t="s">
        <v>776</v>
      </c>
      <c r="H790" s="156">
        <v>1</v>
      </c>
      <c r="I790" s="157"/>
      <c r="L790" s="153"/>
      <c r="M790" s="158"/>
      <c r="T790" s="159"/>
      <c r="AT790" s="154" t="s">
        <v>148</v>
      </c>
      <c r="AU790" s="154" t="s">
        <v>91</v>
      </c>
      <c r="AV790" s="13" t="s">
        <v>91</v>
      </c>
      <c r="AW790" s="13" t="s">
        <v>36</v>
      </c>
      <c r="AX790" s="13" t="s">
        <v>81</v>
      </c>
      <c r="AY790" s="154" t="s">
        <v>139</v>
      </c>
    </row>
    <row r="791" spans="2:65" s="14" customFormat="1" ht="11.25">
      <c r="B791" s="160"/>
      <c r="D791" s="147" t="s">
        <v>148</v>
      </c>
      <c r="E791" s="161" t="s">
        <v>1</v>
      </c>
      <c r="F791" s="162" t="s">
        <v>151</v>
      </c>
      <c r="H791" s="163">
        <v>8</v>
      </c>
      <c r="I791" s="164"/>
      <c r="L791" s="160"/>
      <c r="M791" s="165"/>
      <c r="T791" s="166"/>
      <c r="AT791" s="161" t="s">
        <v>148</v>
      </c>
      <c r="AU791" s="161" t="s">
        <v>91</v>
      </c>
      <c r="AV791" s="14" t="s">
        <v>146</v>
      </c>
      <c r="AW791" s="14" t="s">
        <v>36</v>
      </c>
      <c r="AX791" s="14" t="s">
        <v>89</v>
      </c>
      <c r="AY791" s="161" t="s">
        <v>139</v>
      </c>
    </row>
    <row r="792" spans="2:65" s="1" customFormat="1" ht="16.5" customHeight="1">
      <c r="B792" s="33"/>
      <c r="C792" s="133" t="s">
        <v>777</v>
      </c>
      <c r="D792" s="133" t="s">
        <v>141</v>
      </c>
      <c r="E792" s="134" t="s">
        <v>778</v>
      </c>
      <c r="F792" s="135" t="s">
        <v>779</v>
      </c>
      <c r="G792" s="136" t="s">
        <v>498</v>
      </c>
      <c r="H792" s="137">
        <v>12</v>
      </c>
      <c r="I792" s="138"/>
      <c r="J792" s="139">
        <f>ROUND(I792*H792,2)</f>
        <v>0</v>
      </c>
      <c r="K792" s="135" t="s">
        <v>145</v>
      </c>
      <c r="L792" s="33"/>
      <c r="M792" s="140" t="s">
        <v>1</v>
      </c>
      <c r="N792" s="141" t="s">
        <v>46</v>
      </c>
      <c r="P792" s="142">
        <f>O792*H792</f>
        <v>0</v>
      </c>
      <c r="Q792" s="142">
        <v>0.04</v>
      </c>
      <c r="R792" s="142">
        <f>Q792*H792</f>
        <v>0.48</v>
      </c>
      <c r="S792" s="142">
        <v>0</v>
      </c>
      <c r="T792" s="143">
        <f>S792*H792</f>
        <v>0</v>
      </c>
      <c r="AR792" s="144" t="s">
        <v>146</v>
      </c>
      <c r="AT792" s="144" t="s">
        <v>141</v>
      </c>
      <c r="AU792" s="144" t="s">
        <v>91</v>
      </c>
      <c r="AY792" s="18" t="s">
        <v>139</v>
      </c>
      <c r="BE792" s="145">
        <f>IF(N792="základní",J792,0)</f>
        <v>0</v>
      </c>
      <c r="BF792" s="145">
        <f>IF(N792="snížená",J792,0)</f>
        <v>0</v>
      </c>
      <c r="BG792" s="145">
        <f>IF(N792="zákl. přenesená",J792,0)</f>
        <v>0</v>
      </c>
      <c r="BH792" s="145">
        <f>IF(N792="sníž. přenesená",J792,0)</f>
        <v>0</v>
      </c>
      <c r="BI792" s="145">
        <f>IF(N792="nulová",J792,0)</f>
        <v>0</v>
      </c>
      <c r="BJ792" s="18" t="s">
        <v>89</v>
      </c>
      <c r="BK792" s="145">
        <f>ROUND(I792*H792,2)</f>
        <v>0</v>
      </c>
      <c r="BL792" s="18" t="s">
        <v>146</v>
      </c>
      <c r="BM792" s="144" t="s">
        <v>780</v>
      </c>
    </row>
    <row r="793" spans="2:65" s="12" customFormat="1" ht="11.25">
      <c r="B793" s="146"/>
      <c r="D793" s="147" t="s">
        <v>148</v>
      </c>
      <c r="E793" s="148" t="s">
        <v>1</v>
      </c>
      <c r="F793" s="149" t="s">
        <v>453</v>
      </c>
      <c r="H793" s="148" t="s">
        <v>1</v>
      </c>
      <c r="I793" s="150"/>
      <c r="L793" s="146"/>
      <c r="M793" s="151"/>
      <c r="T793" s="152"/>
      <c r="AT793" s="148" t="s">
        <v>148</v>
      </c>
      <c r="AU793" s="148" t="s">
        <v>91</v>
      </c>
      <c r="AV793" s="12" t="s">
        <v>89</v>
      </c>
      <c r="AW793" s="12" t="s">
        <v>36</v>
      </c>
      <c r="AX793" s="12" t="s">
        <v>81</v>
      </c>
      <c r="AY793" s="148" t="s">
        <v>139</v>
      </c>
    </row>
    <row r="794" spans="2:65" s="12" customFormat="1" ht="11.25">
      <c r="B794" s="146"/>
      <c r="D794" s="147" t="s">
        <v>148</v>
      </c>
      <c r="E794" s="148" t="s">
        <v>1</v>
      </c>
      <c r="F794" s="149" t="s">
        <v>240</v>
      </c>
      <c r="H794" s="148" t="s">
        <v>1</v>
      </c>
      <c r="I794" s="150"/>
      <c r="L794" s="146"/>
      <c r="M794" s="151"/>
      <c r="T794" s="152"/>
      <c r="AT794" s="148" t="s">
        <v>148</v>
      </c>
      <c r="AU794" s="148" t="s">
        <v>91</v>
      </c>
      <c r="AV794" s="12" t="s">
        <v>89</v>
      </c>
      <c r="AW794" s="12" t="s">
        <v>36</v>
      </c>
      <c r="AX794" s="12" t="s">
        <v>81</v>
      </c>
      <c r="AY794" s="148" t="s">
        <v>139</v>
      </c>
    </row>
    <row r="795" spans="2:65" s="13" customFormat="1" ht="11.25">
      <c r="B795" s="153"/>
      <c r="D795" s="147" t="s">
        <v>148</v>
      </c>
      <c r="E795" s="154" t="s">
        <v>1</v>
      </c>
      <c r="F795" s="155" t="s">
        <v>781</v>
      </c>
      <c r="H795" s="156">
        <v>2</v>
      </c>
      <c r="I795" s="157"/>
      <c r="L795" s="153"/>
      <c r="M795" s="158"/>
      <c r="T795" s="159"/>
      <c r="AT795" s="154" t="s">
        <v>148</v>
      </c>
      <c r="AU795" s="154" t="s">
        <v>91</v>
      </c>
      <c r="AV795" s="13" t="s">
        <v>91</v>
      </c>
      <c r="AW795" s="13" t="s">
        <v>36</v>
      </c>
      <c r="AX795" s="13" t="s">
        <v>81</v>
      </c>
      <c r="AY795" s="154" t="s">
        <v>139</v>
      </c>
    </row>
    <row r="796" spans="2:65" s="13" customFormat="1" ht="11.25">
      <c r="B796" s="153"/>
      <c r="D796" s="147" t="s">
        <v>148</v>
      </c>
      <c r="E796" s="154" t="s">
        <v>1</v>
      </c>
      <c r="F796" s="155" t="s">
        <v>782</v>
      </c>
      <c r="H796" s="156">
        <v>6</v>
      </c>
      <c r="I796" s="157"/>
      <c r="L796" s="153"/>
      <c r="M796" s="158"/>
      <c r="T796" s="159"/>
      <c r="AT796" s="154" t="s">
        <v>148</v>
      </c>
      <c r="AU796" s="154" t="s">
        <v>91</v>
      </c>
      <c r="AV796" s="13" t="s">
        <v>91</v>
      </c>
      <c r="AW796" s="13" t="s">
        <v>36</v>
      </c>
      <c r="AX796" s="13" t="s">
        <v>81</v>
      </c>
      <c r="AY796" s="154" t="s">
        <v>139</v>
      </c>
    </row>
    <row r="797" spans="2:65" s="12" customFormat="1" ht="11.25">
      <c r="B797" s="146"/>
      <c r="D797" s="147" t="s">
        <v>148</v>
      </c>
      <c r="E797" s="148" t="s">
        <v>1</v>
      </c>
      <c r="F797" s="149" t="s">
        <v>500</v>
      </c>
      <c r="H797" s="148" t="s">
        <v>1</v>
      </c>
      <c r="I797" s="150"/>
      <c r="L797" s="146"/>
      <c r="M797" s="151"/>
      <c r="T797" s="152"/>
      <c r="AT797" s="148" t="s">
        <v>148</v>
      </c>
      <c r="AU797" s="148" t="s">
        <v>91</v>
      </c>
      <c r="AV797" s="12" t="s">
        <v>89</v>
      </c>
      <c r="AW797" s="12" t="s">
        <v>36</v>
      </c>
      <c r="AX797" s="12" t="s">
        <v>81</v>
      </c>
      <c r="AY797" s="148" t="s">
        <v>139</v>
      </c>
    </row>
    <row r="798" spans="2:65" s="13" customFormat="1" ht="11.25">
      <c r="B798" s="153"/>
      <c r="D798" s="147" t="s">
        <v>148</v>
      </c>
      <c r="E798" s="154" t="s">
        <v>1</v>
      </c>
      <c r="F798" s="155" t="s">
        <v>783</v>
      </c>
      <c r="H798" s="156">
        <v>1</v>
      </c>
      <c r="I798" s="157"/>
      <c r="L798" s="153"/>
      <c r="M798" s="158"/>
      <c r="T798" s="159"/>
      <c r="AT798" s="154" t="s">
        <v>148</v>
      </c>
      <c r="AU798" s="154" t="s">
        <v>91</v>
      </c>
      <c r="AV798" s="13" t="s">
        <v>91</v>
      </c>
      <c r="AW798" s="13" t="s">
        <v>36</v>
      </c>
      <c r="AX798" s="13" t="s">
        <v>81</v>
      </c>
      <c r="AY798" s="154" t="s">
        <v>139</v>
      </c>
    </row>
    <row r="799" spans="2:65" s="12" customFormat="1" ht="11.25">
      <c r="B799" s="146"/>
      <c r="D799" s="147" t="s">
        <v>148</v>
      </c>
      <c r="E799" s="148" t="s">
        <v>1</v>
      </c>
      <c r="F799" s="149" t="s">
        <v>502</v>
      </c>
      <c r="H799" s="148" t="s">
        <v>1</v>
      </c>
      <c r="I799" s="150"/>
      <c r="L799" s="146"/>
      <c r="M799" s="151"/>
      <c r="T799" s="152"/>
      <c r="AT799" s="148" t="s">
        <v>148</v>
      </c>
      <c r="AU799" s="148" t="s">
        <v>91</v>
      </c>
      <c r="AV799" s="12" t="s">
        <v>89</v>
      </c>
      <c r="AW799" s="12" t="s">
        <v>36</v>
      </c>
      <c r="AX799" s="12" t="s">
        <v>81</v>
      </c>
      <c r="AY799" s="148" t="s">
        <v>139</v>
      </c>
    </row>
    <row r="800" spans="2:65" s="13" customFormat="1" ht="11.25">
      <c r="B800" s="153"/>
      <c r="D800" s="147" t="s">
        <v>148</v>
      </c>
      <c r="E800" s="154" t="s">
        <v>1</v>
      </c>
      <c r="F800" s="155" t="s">
        <v>783</v>
      </c>
      <c r="H800" s="156">
        <v>1</v>
      </c>
      <c r="I800" s="157"/>
      <c r="L800" s="153"/>
      <c r="M800" s="158"/>
      <c r="T800" s="159"/>
      <c r="AT800" s="154" t="s">
        <v>148</v>
      </c>
      <c r="AU800" s="154" t="s">
        <v>91</v>
      </c>
      <c r="AV800" s="13" t="s">
        <v>91</v>
      </c>
      <c r="AW800" s="13" t="s">
        <v>36</v>
      </c>
      <c r="AX800" s="13" t="s">
        <v>81</v>
      </c>
      <c r="AY800" s="154" t="s">
        <v>139</v>
      </c>
    </row>
    <row r="801" spans="2:65" s="12" customFormat="1" ht="11.25">
      <c r="B801" s="146"/>
      <c r="D801" s="147" t="s">
        <v>148</v>
      </c>
      <c r="E801" s="148" t="s">
        <v>1</v>
      </c>
      <c r="F801" s="149" t="s">
        <v>574</v>
      </c>
      <c r="H801" s="148" t="s">
        <v>1</v>
      </c>
      <c r="I801" s="150"/>
      <c r="L801" s="146"/>
      <c r="M801" s="151"/>
      <c r="T801" s="152"/>
      <c r="AT801" s="148" t="s">
        <v>148</v>
      </c>
      <c r="AU801" s="148" t="s">
        <v>91</v>
      </c>
      <c r="AV801" s="12" t="s">
        <v>89</v>
      </c>
      <c r="AW801" s="12" t="s">
        <v>36</v>
      </c>
      <c r="AX801" s="12" t="s">
        <v>81</v>
      </c>
      <c r="AY801" s="148" t="s">
        <v>139</v>
      </c>
    </row>
    <row r="802" spans="2:65" s="13" customFormat="1" ht="11.25">
      <c r="B802" s="153"/>
      <c r="D802" s="147" t="s">
        <v>148</v>
      </c>
      <c r="E802" s="154" t="s">
        <v>1</v>
      </c>
      <c r="F802" s="155" t="s">
        <v>784</v>
      </c>
      <c r="H802" s="156">
        <v>1</v>
      </c>
      <c r="I802" s="157"/>
      <c r="L802" s="153"/>
      <c r="M802" s="158"/>
      <c r="T802" s="159"/>
      <c r="AT802" s="154" t="s">
        <v>148</v>
      </c>
      <c r="AU802" s="154" t="s">
        <v>91</v>
      </c>
      <c r="AV802" s="13" t="s">
        <v>91</v>
      </c>
      <c r="AW802" s="13" t="s">
        <v>36</v>
      </c>
      <c r="AX802" s="13" t="s">
        <v>81</v>
      </c>
      <c r="AY802" s="154" t="s">
        <v>139</v>
      </c>
    </row>
    <row r="803" spans="2:65" s="12" customFormat="1" ht="11.25">
      <c r="B803" s="146"/>
      <c r="D803" s="147" t="s">
        <v>148</v>
      </c>
      <c r="E803" s="148" t="s">
        <v>1</v>
      </c>
      <c r="F803" s="149" t="s">
        <v>553</v>
      </c>
      <c r="H803" s="148" t="s">
        <v>1</v>
      </c>
      <c r="I803" s="150"/>
      <c r="L803" s="146"/>
      <c r="M803" s="151"/>
      <c r="T803" s="152"/>
      <c r="AT803" s="148" t="s">
        <v>148</v>
      </c>
      <c r="AU803" s="148" t="s">
        <v>91</v>
      </c>
      <c r="AV803" s="12" t="s">
        <v>89</v>
      </c>
      <c r="AW803" s="12" t="s">
        <v>36</v>
      </c>
      <c r="AX803" s="12" t="s">
        <v>81</v>
      </c>
      <c r="AY803" s="148" t="s">
        <v>139</v>
      </c>
    </row>
    <row r="804" spans="2:65" s="13" customFormat="1" ht="11.25">
      <c r="B804" s="153"/>
      <c r="D804" s="147" t="s">
        <v>148</v>
      </c>
      <c r="E804" s="154" t="s">
        <v>1</v>
      </c>
      <c r="F804" s="155" t="s">
        <v>785</v>
      </c>
      <c r="H804" s="156">
        <v>1</v>
      </c>
      <c r="I804" s="157"/>
      <c r="L804" s="153"/>
      <c r="M804" s="158"/>
      <c r="T804" s="159"/>
      <c r="AT804" s="154" t="s">
        <v>148</v>
      </c>
      <c r="AU804" s="154" t="s">
        <v>91</v>
      </c>
      <c r="AV804" s="13" t="s">
        <v>91</v>
      </c>
      <c r="AW804" s="13" t="s">
        <v>36</v>
      </c>
      <c r="AX804" s="13" t="s">
        <v>81</v>
      </c>
      <c r="AY804" s="154" t="s">
        <v>139</v>
      </c>
    </row>
    <row r="805" spans="2:65" s="14" customFormat="1" ht="11.25">
      <c r="B805" s="160"/>
      <c r="D805" s="147" t="s">
        <v>148</v>
      </c>
      <c r="E805" s="161" t="s">
        <v>1</v>
      </c>
      <c r="F805" s="162" t="s">
        <v>151</v>
      </c>
      <c r="H805" s="163">
        <v>12</v>
      </c>
      <c r="I805" s="164"/>
      <c r="L805" s="160"/>
      <c r="M805" s="165"/>
      <c r="T805" s="166"/>
      <c r="AT805" s="161" t="s">
        <v>148</v>
      </c>
      <c r="AU805" s="161" t="s">
        <v>91</v>
      </c>
      <c r="AV805" s="14" t="s">
        <v>146</v>
      </c>
      <c r="AW805" s="14" t="s">
        <v>36</v>
      </c>
      <c r="AX805" s="14" t="s">
        <v>89</v>
      </c>
      <c r="AY805" s="161" t="s">
        <v>139</v>
      </c>
    </row>
    <row r="806" spans="2:65" s="1" customFormat="1" ht="24.2" customHeight="1">
      <c r="B806" s="33"/>
      <c r="C806" s="252" t="s">
        <v>786</v>
      </c>
      <c r="D806" s="252" t="s">
        <v>317</v>
      </c>
      <c r="E806" s="253" t="s">
        <v>787</v>
      </c>
      <c r="F806" s="254" t="s">
        <v>788</v>
      </c>
      <c r="G806" s="255" t="s">
        <v>498</v>
      </c>
      <c r="H806" s="256">
        <v>12</v>
      </c>
      <c r="I806" s="182"/>
      <c r="J806" s="257">
        <f>ROUND(I806*H806,2)</f>
        <v>0</v>
      </c>
      <c r="K806" s="179" t="s">
        <v>145</v>
      </c>
      <c r="L806" s="184"/>
      <c r="M806" s="185" t="s">
        <v>1</v>
      </c>
      <c r="N806" s="186" t="s">
        <v>46</v>
      </c>
      <c r="P806" s="142">
        <f>O806*H806</f>
        <v>0</v>
      </c>
      <c r="Q806" s="142">
        <v>1.3299999999999999E-2</v>
      </c>
      <c r="R806" s="142">
        <f>Q806*H806</f>
        <v>0.15959999999999999</v>
      </c>
      <c r="S806" s="142">
        <v>0</v>
      </c>
      <c r="T806" s="143">
        <f>S806*H806</f>
        <v>0</v>
      </c>
      <c r="AR806" s="144" t="s">
        <v>200</v>
      </c>
      <c r="AT806" s="144" t="s">
        <v>317</v>
      </c>
      <c r="AU806" s="144" t="s">
        <v>91</v>
      </c>
      <c r="AY806" s="18" t="s">
        <v>139</v>
      </c>
      <c r="BE806" s="145">
        <f>IF(N806="základní",J806,0)</f>
        <v>0</v>
      </c>
      <c r="BF806" s="145">
        <f>IF(N806="snížená",J806,0)</f>
        <v>0</v>
      </c>
      <c r="BG806" s="145">
        <f>IF(N806="zákl. přenesená",J806,0)</f>
        <v>0</v>
      </c>
      <c r="BH806" s="145">
        <f>IF(N806="sníž. přenesená",J806,0)</f>
        <v>0</v>
      </c>
      <c r="BI806" s="145">
        <f>IF(N806="nulová",J806,0)</f>
        <v>0</v>
      </c>
      <c r="BJ806" s="18" t="s">
        <v>89</v>
      </c>
      <c r="BK806" s="145">
        <f>ROUND(I806*H806,2)</f>
        <v>0</v>
      </c>
      <c r="BL806" s="18" t="s">
        <v>146</v>
      </c>
      <c r="BM806" s="144" t="s">
        <v>789</v>
      </c>
    </row>
    <row r="807" spans="2:65" s="12" customFormat="1" ht="11.25">
      <c r="B807" s="146"/>
      <c r="D807" s="147" t="s">
        <v>148</v>
      </c>
      <c r="E807" s="148" t="s">
        <v>1</v>
      </c>
      <c r="F807" s="149" t="s">
        <v>453</v>
      </c>
      <c r="H807" s="148" t="s">
        <v>1</v>
      </c>
      <c r="I807" s="150"/>
      <c r="L807" s="146"/>
      <c r="M807" s="151"/>
      <c r="T807" s="152"/>
      <c r="AT807" s="148" t="s">
        <v>148</v>
      </c>
      <c r="AU807" s="148" t="s">
        <v>91</v>
      </c>
      <c r="AV807" s="12" t="s">
        <v>89</v>
      </c>
      <c r="AW807" s="12" t="s">
        <v>36</v>
      </c>
      <c r="AX807" s="12" t="s">
        <v>81</v>
      </c>
      <c r="AY807" s="148" t="s">
        <v>139</v>
      </c>
    </row>
    <row r="808" spans="2:65" s="12" customFormat="1" ht="11.25">
      <c r="B808" s="146"/>
      <c r="D808" s="147" t="s">
        <v>148</v>
      </c>
      <c r="E808" s="148" t="s">
        <v>1</v>
      </c>
      <c r="F808" s="149" t="s">
        <v>240</v>
      </c>
      <c r="H808" s="148" t="s">
        <v>1</v>
      </c>
      <c r="I808" s="150"/>
      <c r="L808" s="146"/>
      <c r="M808" s="151"/>
      <c r="T808" s="152"/>
      <c r="AT808" s="148" t="s">
        <v>148</v>
      </c>
      <c r="AU808" s="148" t="s">
        <v>91</v>
      </c>
      <c r="AV808" s="12" t="s">
        <v>89</v>
      </c>
      <c r="AW808" s="12" t="s">
        <v>36</v>
      </c>
      <c r="AX808" s="12" t="s">
        <v>81</v>
      </c>
      <c r="AY808" s="148" t="s">
        <v>139</v>
      </c>
    </row>
    <row r="809" spans="2:65" s="13" customFormat="1" ht="11.25">
      <c r="B809" s="153"/>
      <c r="D809" s="147" t="s">
        <v>148</v>
      </c>
      <c r="E809" s="154" t="s">
        <v>1</v>
      </c>
      <c r="F809" s="155" t="s">
        <v>781</v>
      </c>
      <c r="H809" s="156">
        <v>2</v>
      </c>
      <c r="I809" s="157"/>
      <c r="L809" s="153"/>
      <c r="M809" s="158"/>
      <c r="T809" s="159"/>
      <c r="AT809" s="154" t="s">
        <v>148</v>
      </c>
      <c r="AU809" s="154" t="s">
        <v>91</v>
      </c>
      <c r="AV809" s="13" t="s">
        <v>91</v>
      </c>
      <c r="AW809" s="13" t="s">
        <v>36</v>
      </c>
      <c r="AX809" s="13" t="s">
        <v>81</v>
      </c>
      <c r="AY809" s="154" t="s">
        <v>139</v>
      </c>
    </row>
    <row r="810" spans="2:65" s="13" customFormat="1" ht="11.25">
      <c r="B810" s="153"/>
      <c r="D810" s="147" t="s">
        <v>148</v>
      </c>
      <c r="E810" s="154" t="s">
        <v>1</v>
      </c>
      <c r="F810" s="155" t="s">
        <v>782</v>
      </c>
      <c r="H810" s="156">
        <v>6</v>
      </c>
      <c r="I810" s="157"/>
      <c r="L810" s="153"/>
      <c r="M810" s="158"/>
      <c r="T810" s="159"/>
      <c r="AT810" s="154" t="s">
        <v>148</v>
      </c>
      <c r="AU810" s="154" t="s">
        <v>91</v>
      </c>
      <c r="AV810" s="13" t="s">
        <v>91</v>
      </c>
      <c r="AW810" s="13" t="s">
        <v>36</v>
      </c>
      <c r="AX810" s="13" t="s">
        <v>81</v>
      </c>
      <c r="AY810" s="154" t="s">
        <v>139</v>
      </c>
    </row>
    <row r="811" spans="2:65" s="12" customFormat="1" ht="11.25">
      <c r="B811" s="146"/>
      <c r="D811" s="147" t="s">
        <v>148</v>
      </c>
      <c r="E811" s="148" t="s">
        <v>1</v>
      </c>
      <c r="F811" s="149" t="s">
        <v>500</v>
      </c>
      <c r="H811" s="148" t="s">
        <v>1</v>
      </c>
      <c r="I811" s="150"/>
      <c r="L811" s="146"/>
      <c r="M811" s="151"/>
      <c r="T811" s="152"/>
      <c r="AT811" s="148" t="s">
        <v>148</v>
      </c>
      <c r="AU811" s="148" t="s">
        <v>91</v>
      </c>
      <c r="AV811" s="12" t="s">
        <v>89</v>
      </c>
      <c r="AW811" s="12" t="s">
        <v>36</v>
      </c>
      <c r="AX811" s="12" t="s">
        <v>81</v>
      </c>
      <c r="AY811" s="148" t="s">
        <v>139</v>
      </c>
    </row>
    <row r="812" spans="2:65" s="13" customFormat="1" ht="11.25">
      <c r="B812" s="153"/>
      <c r="D812" s="147" t="s">
        <v>148</v>
      </c>
      <c r="E812" s="154" t="s">
        <v>1</v>
      </c>
      <c r="F812" s="155" t="s">
        <v>783</v>
      </c>
      <c r="H812" s="156">
        <v>1</v>
      </c>
      <c r="I812" s="157"/>
      <c r="L812" s="153"/>
      <c r="M812" s="158"/>
      <c r="T812" s="159"/>
      <c r="AT812" s="154" t="s">
        <v>148</v>
      </c>
      <c r="AU812" s="154" t="s">
        <v>91</v>
      </c>
      <c r="AV812" s="13" t="s">
        <v>91</v>
      </c>
      <c r="AW812" s="13" t="s">
        <v>36</v>
      </c>
      <c r="AX812" s="13" t="s">
        <v>81</v>
      </c>
      <c r="AY812" s="154" t="s">
        <v>139</v>
      </c>
    </row>
    <row r="813" spans="2:65" s="12" customFormat="1" ht="11.25">
      <c r="B813" s="146"/>
      <c r="D813" s="147" t="s">
        <v>148</v>
      </c>
      <c r="E813" s="148" t="s">
        <v>1</v>
      </c>
      <c r="F813" s="149" t="s">
        <v>502</v>
      </c>
      <c r="H813" s="148" t="s">
        <v>1</v>
      </c>
      <c r="I813" s="150"/>
      <c r="L813" s="146"/>
      <c r="M813" s="151"/>
      <c r="T813" s="152"/>
      <c r="AT813" s="148" t="s">
        <v>148</v>
      </c>
      <c r="AU813" s="148" t="s">
        <v>91</v>
      </c>
      <c r="AV813" s="12" t="s">
        <v>89</v>
      </c>
      <c r="AW813" s="12" t="s">
        <v>36</v>
      </c>
      <c r="AX813" s="12" t="s">
        <v>81</v>
      </c>
      <c r="AY813" s="148" t="s">
        <v>139</v>
      </c>
    </row>
    <row r="814" spans="2:65" s="13" customFormat="1" ht="11.25">
      <c r="B814" s="153"/>
      <c r="D814" s="147" t="s">
        <v>148</v>
      </c>
      <c r="E814" s="154" t="s">
        <v>1</v>
      </c>
      <c r="F814" s="155" t="s">
        <v>783</v>
      </c>
      <c r="H814" s="156">
        <v>1</v>
      </c>
      <c r="I814" s="157"/>
      <c r="L814" s="153"/>
      <c r="M814" s="158"/>
      <c r="T814" s="159"/>
      <c r="AT814" s="154" t="s">
        <v>148</v>
      </c>
      <c r="AU814" s="154" t="s">
        <v>91</v>
      </c>
      <c r="AV814" s="13" t="s">
        <v>91</v>
      </c>
      <c r="AW814" s="13" t="s">
        <v>36</v>
      </c>
      <c r="AX814" s="13" t="s">
        <v>81</v>
      </c>
      <c r="AY814" s="154" t="s">
        <v>139</v>
      </c>
    </row>
    <row r="815" spans="2:65" s="12" customFormat="1" ht="11.25">
      <c r="B815" s="146"/>
      <c r="D815" s="147" t="s">
        <v>148</v>
      </c>
      <c r="E815" s="148" t="s">
        <v>1</v>
      </c>
      <c r="F815" s="149" t="s">
        <v>574</v>
      </c>
      <c r="H815" s="148" t="s">
        <v>1</v>
      </c>
      <c r="I815" s="150"/>
      <c r="L815" s="146"/>
      <c r="M815" s="151"/>
      <c r="T815" s="152"/>
      <c r="AT815" s="148" t="s">
        <v>148</v>
      </c>
      <c r="AU815" s="148" t="s">
        <v>91</v>
      </c>
      <c r="AV815" s="12" t="s">
        <v>89</v>
      </c>
      <c r="AW815" s="12" t="s">
        <v>36</v>
      </c>
      <c r="AX815" s="12" t="s">
        <v>81</v>
      </c>
      <c r="AY815" s="148" t="s">
        <v>139</v>
      </c>
    </row>
    <row r="816" spans="2:65" s="13" customFormat="1" ht="11.25">
      <c r="B816" s="153"/>
      <c r="D816" s="147" t="s">
        <v>148</v>
      </c>
      <c r="E816" s="154" t="s">
        <v>1</v>
      </c>
      <c r="F816" s="155" t="s">
        <v>784</v>
      </c>
      <c r="H816" s="156">
        <v>1</v>
      </c>
      <c r="I816" s="157"/>
      <c r="L816" s="153"/>
      <c r="M816" s="158"/>
      <c r="T816" s="159"/>
      <c r="AT816" s="154" t="s">
        <v>148</v>
      </c>
      <c r="AU816" s="154" t="s">
        <v>91</v>
      </c>
      <c r="AV816" s="13" t="s">
        <v>91</v>
      </c>
      <c r="AW816" s="13" t="s">
        <v>36</v>
      </c>
      <c r="AX816" s="13" t="s">
        <v>81</v>
      </c>
      <c r="AY816" s="154" t="s">
        <v>139</v>
      </c>
    </row>
    <row r="817" spans="2:65" s="12" customFormat="1" ht="11.25">
      <c r="B817" s="146"/>
      <c r="D817" s="147" t="s">
        <v>148</v>
      </c>
      <c r="E817" s="148" t="s">
        <v>1</v>
      </c>
      <c r="F817" s="149" t="s">
        <v>553</v>
      </c>
      <c r="H817" s="148" t="s">
        <v>1</v>
      </c>
      <c r="I817" s="150"/>
      <c r="L817" s="146"/>
      <c r="M817" s="151"/>
      <c r="T817" s="152"/>
      <c r="AT817" s="148" t="s">
        <v>148</v>
      </c>
      <c r="AU817" s="148" t="s">
        <v>91</v>
      </c>
      <c r="AV817" s="12" t="s">
        <v>89</v>
      </c>
      <c r="AW817" s="12" t="s">
        <v>36</v>
      </c>
      <c r="AX817" s="12" t="s">
        <v>81</v>
      </c>
      <c r="AY817" s="148" t="s">
        <v>139</v>
      </c>
    </row>
    <row r="818" spans="2:65" s="13" customFormat="1" ht="11.25">
      <c r="B818" s="153"/>
      <c r="D818" s="147" t="s">
        <v>148</v>
      </c>
      <c r="E818" s="154" t="s">
        <v>1</v>
      </c>
      <c r="F818" s="155" t="s">
        <v>785</v>
      </c>
      <c r="H818" s="156">
        <v>1</v>
      </c>
      <c r="I818" s="157"/>
      <c r="L818" s="153"/>
      <c r="M818" s="158"/>
      <c r="T818" s="159"/>
      <c r="AT818" s="154" t="s">
        <v>148</v>
      </c>
      <c r="AU818" s="154" t="s">
        <v>91</v>
      </c>
      <c r="AV818" s="13" t="s">
        <v>91</v>
      </c>
      <c r="AW818" s="13" t="s">
        <v>36</v>
      </c>
      <c r="AX818" s="13" t="s">
        <v>81</v>
      </c>
      <c r="AY818" s="154" t="s">
        <v>139</v>
      </c>
    </row>
    <row r="819" spans="2:65" s="14" customFormat="1" ht="11.25">
      <c r="B819" s="160"/>
      <c r="D819" s="147" t="s">
        <v>148</v>
      </c>
      <c r="E819" s="161" t="s">
        <v>1</v>
      </c>
      <c r="F819" s="162" t="s">
        <v>151</v>
      </c>
      <c r="H819" s="163">
        <v>12</v>
      </c>
      <c r="I819" s="164"/>
      <c r="L819" s="160"/>
      <c r="M819" s="165"/>
      <c r="T819" s="166"/>
      <c r="AT819" s="161" t="s">
        <v>148</v>
      </c>
      <c r="AU819" s="161" t="s">
        <v>91</v>
      </c>
      <c r="AV819" s="14" t="s">
        <v>146</v>
      </c>
      <c r="AW819" s="14" t="s">
        <v>36</v>
      </c>
      <c r="AX819" s="14" t="s">
        <v>89</v>
      </c>
      <c r="AY819" s="161" t="s">
        <v>139</v>
      </c>
    </row>
    <row r="820" spans="2:65" s="1" customFormat="1" ht="16.5" customHeight="1">
      <c r="B820" s="33"/>
      <c r="C820" s="252" t="s">
        <v>790</v>
      </c>
      <c r="D820" s="252" t="s">
        <v>317</v>
      </c>
      <c r="E820" s="253" t="s">
        <v>791</v>
      </c>
      <c r="F820" s="254" t="s">
        <v>792</v>
      </c>
      <c r="G820" s="255" t="s">
        <v>498</v>
      </c>
      <c r="H820" s="256">
        <v>12</v>
      </c>
      <c r="I820" s="182"/>
      <c r="J820" s="257">
        <f>ROUND(I820*H820,2)</f>
        <v>0</v>
      </c>
      <c r="K820" s="179" t="s">
        <v>145</v>
      </c>
      <c r="L820" s="184"/>
      <c r="M820" s="185" t="s">
        <v>1</v>
      </c>
      <c r="N820" s="186" t="s">
        <v>46</v>
      </c>
      <c r="P820" s="142">
        <f>O820*H820</f>
        <v>0</v>
      </c>
      <c r="Q820" s="142">
        <v>8.9999999999999998E-4</v>
      </c>
      <c r="R820" s="142">
        <f>Q820*H820</f>
        <v>1.0800000000000001E-2</v>
      </c>
      <c r="S820" s="142">
        <v>0</v>
      </c>
      <c r="T820" s="143">
        <f>S820*H820</f>
        <v>0</v>
      </c>
      <c r="AR820" s="144" t="s">
        <v>200</v>
      </c>
      <c r="AT820" s="144" t="s">
        <v>317</v>
      </c>
      <c r="AU820" s="144" t="s">
        <v>91</v>
      </c>
      <c r="AY820" s="18" t="s">
        <v>139</v>
      </c>
      <c r="BE820" s="145">
        <f>IF(N820="základní",J820,0)</f>
        <v>0</v>
      </c>
      <c r="BF820" s="145">
        <f>IF(N820="snížená",J820,0)</f>
        <v>0</v>
      </c>
      <c r="BG820" s="145">
        <f>IF(N820="zákl. přenesená",J820,0)</f>
        <v>0</v>
      </c>
      <c r="BH820" s="145">
        <f>IF(N820="sníž. přenesená",J820,0)</f>
        <v>0</v>
      </c>
      <c r="BI820" s="145">
        <f>IF(N820="nulová",J820,0)</f>
        <v>0</v>
      </c>
      <c r="BJ820" s="18" t="s">
        <v>89</v>
      </c>
      <c r="BK820" s="145">
        <f>ROUND(I820*H820,2)</f>
        <v>0</v>
      </c>
      <c r="BL820" s="18" t="s">
        <v>146</v>
      </c>
      <c r="BM820" s="144" t="s">
        <v>793</v>
      </c>
    </row>
    <row r="821" spans="2:65" s="12" customFormat="1" ht="11.25">
      <c r="B821" s="146"/>
      <c r="D821" s="147" t="s">
        <v>148</v>
      </c>
      <c r="E821" s="148" t="s">
        <v>1</v>
      </c>
      <c r="F821" s="149" t="s">
        <v>453</v>
      </c>
      <c r="H821" s="148" t="s">
        <v>1</v>
      </c>
      <c r="I821" s="150"/>
      <c r="L821" s="146"/>
      <c r="M821" s="151"/>
      <c r="T821" s="152"/>
      <c r="AT821" s="148" t="s">
        <v>148</v>
      </c>
      <c r="AU821" s="148" t="s">
        <v>91</v>
      </c>
      <c r="AV821" s="12" t="s">
        <v>89</v>
      </c>
      <c r="AW821" s="12" t="s">
        <v>36</v>
      </c>
      <c r="AX821" s="12" t="s">
        <v>81</v>
      </c>
      <c r="AY821" s="148" t="s">
        <v>139</v>
      </c>
    </row>
    <row r="822" spans="2:65" s="12" customFormat="1" ht="11.25">
      <c r="B822" s="146"/>
      <c r="D822" s="147" t="s">
        <v>148</v>
      </c>
      <c r="E822" s="148" t="s">
        <v>1</v>
      </c>
      <c r="F822" s="149" t="s">
        <v>240</v>
      </c>
      <c r="H822" s="148" t="s">
        <v>1</v>
      </c>
      <c r="I822" s="150"/>
      <c r="L822" s="146"/>
      <c r="M822" s="151"/>
      <c r="T822" s="152"/>
      <c r="AT822" s="148" t="s">
        <v>148</v>
      </c>
      <c r="AU822" s="148" t="s">
        <v>91</v>
      </c>
      <c r="AV822" s="12" t="s">
        <v>89</v>
      </c>
      <c r="AW822" s="12" t="s">
        <v>36</v>
      </c>
      <c r="AX822" s="12" t="s">
        <v>81</v>
      </c>
      <c r="AY822" s="148" t="s">
        <v>139</v>
      </c>
    </row>
    <row r="823" spans="2:65" s="13" customFormat="1" ht="11.25">
      <c r="B823" s="153"/>
      <c r="D823" s="147" t="s">
        <v>148</v>
      </c>
      <c r="E823" s="154" t="s">
        <v>1</v>
      </c>
      <c r="F823" s="155" t="s">
        <v>781</v>
      </c>
      <c r="H823" s="156">
        <v>2</v>
      </c>
      <c r="I823" s="157"/>
      <c r="L823" s="153"/>
      <c r="M823" s="158"/>
      <c r="T823" s="159"/>
      <c r="AT823" s="154" t="s">
        <v>148</v>
      </c>
      <c r="AU823" s="154" t="s">
        <v>91</v>
      </c>
      <c r="AV823" s="13" t="s">
        <v>91</v>
      </c>
      <c r="AW823" s="13" t="s">
        <v>36</v>
      </c>
      <c r="AX823" s="13" t="s">
        <v>81</v>
      </c>
      <c r="AY823" s="154" t="s">
        <v>139</v>
      </c>
    </row>
    <row r="824" spans="2:65" s="13" customFormat="1" ht="11.25">
      <c r="B824" s="153"/>
      <c r="D824" s="147" t="s">
        <v>148</v>
      </c>
      <c r="E824" s="154" t="s">
        <v>1</v>
      </c>
      <c r="F824" s="155" t="s">
        <v>782</v>
      </c>
      <c r="H824" s="156">
        <v>6</v>
      </c>
      <c r="I824" s="157"/>
      <c r="L824" s="153"/>
      <c r="M824" s="158"/>
      <c r="T824" s="159"/>
      <c r="AT824" s="154" t="s">
        <v>148</v>
      </c>
      <c r="AU824" s="154" t="s">
        <v>91</v>
      </c>
      <c r="AV824" s="13" t="s">
        <v>91</v>
      </c>
      <c r="AW824" s="13" t="s">
        <v>36</v>
      </c>
      <c r="AX824" s="13" t="s">
        <v>81</v>
      </c>
      <c r="AY824" s="154" t="s">
        <v>139</v>
      </c>
    </row>
    <row r="825" spans="2:65" s="12" customFormat="1" ht="11.25">
      <c r="B825" s="146"/>
      <c r="D825" s="147" t="s">
        <v>148</v>
      </c>
      <c r="E825" s="148" t="s">
        <v>1</v>
      </c>
      <c r="F825" s="149" t="s">
        <v>500</v>
      </c>
      <c r="H825" s="148" t="s">
        <v>1</v>
      </c>
      <c r="I825" s="150"/>
      <c r="L825" s="146"/>
      <c r="M825" s="151"/>
      <c r="T825" s="152"/>
      <c r="AT825" s="148" t="s">
        <v>148</v>
      </c>
      <c r="AU825" s="148" t="s">
        <v>91</v>
      </c>
      <c r="AV825" s="12" t="s">
        <v>89</v>
      </c>
      <c r="AW825" s="12" t="s">
        <v>36</v>
      </c>
      <c r="AX825" s="12" t="s">
        <v>81</v>
      </c>
      <c r="AY825" s="148" t="s">
        <v>139</v>
      </c>
    </row>
    <row r="826" spans="2:65" s="13" customFormat="1" ht="11.25">
      <c r="B826" s="153"/>
      <c r="D826" s="147" t="s">
        <v>148</v>
      </c>
      <c r="E826" s="154" t="s">
        <v>1</v>
      </c>
      <c r="F826" s="155" t="s">
        <v>783</v>
      </c>
      <c r="H826" s="156">
        <v>1</v>
      </c>
      <c r="I826" s="157"/>
      <c r="L826" s="153"/>
      <c r="M826" s="158"/>
      <c r="T826" s="159"/>
      <c r="AT826" s="154" t="s">
        <v>148</v>
      </c>
      <c r="AU826" s="154" t="s">
        <v>91</v>
      </c>
      <c r="AV826" s="13" t="s">
        <v>91</v>
      </c>
      <c r="AW826" s="13" t="s">
        <v>36</v>
      </c>
      <c r="AX826" s="13" t="s">
        <v>81</v>
      </c>
      <c r="AY826" s="154" t="s">
        <v>139</v>
      </c>
    </row>
    <row r="827" spans="2:65" s="12" customFormat="1" ht="11.25">
      <c r="B827" s="146"/>
      <c r="D827" s="147" t="s">
        <v>148</v>
      </c>
      <c r="E827" s="148" t="s">
        <v>1</v>
      </c>
      <c r="F827" s="149" t="s">
        <v>502</v>
      </c>
      <c r="H827" s="148" t="s">
        <v>1</v>
      </c>
      <c r="I827" s="150"/>
      <c r="L827" s="146"/>
      <c r="M827" s="151"/>
      <c r="T827" s="152"/>
      <c r="AT827" s="148" t="s">
        <v>148</v>
      </c>
      <c r="AU827" s="148" t="s">
        <v>91</v>
      </c>
      <c r="AV827" s="12" t="s">
        <v>89</v>
      </c>
      <c r="AW827" s="12" t="s">
        <v>36</v>
      </c>
      <c r="AX827" s="12" t="s">
        <v>81</v>
      </c>
      <c r="AY827" s="148" t="s">
        <v>139</v>
      </c>
    </row>
    <row r="828" spans="2:65" s="13" customFormat="1" ht="11.25">
      <c r="B828" s="153"/>
      <c r="D828" s="147" t="s">
        <v>148</v>
      </c>
      <c r="E828" s="154" t="s">
        <v>1</v>
      </c>
      <c r="F828" s="155" t="s">
        <v>783</v>
      </c>
      <c r="H828" s="156">
        <v>1</v>
      </c>
      <c r="I828" s="157"/>
      <c r="L828" s="153"/>
      <c r="M828" s="158"/>
      <c r="T828" s="159"/>
      <c r="AT828" s="154" t="s">
        <v>148</v>
      </c>
      <c r="AU828" s="154" t="s">
        <v>91</v>
      </c>
      <c r="AV828" s="13" t="s">
        <v>91</v>
      </c>
      <c r="AW828" s="13" t="s">
        <v>36</v>
      </c>
      <c r="AX828" s="13" t="s">
        <v>81</v>
      </c>
      <c r="AY828" s="154" t="s">
        <v>139</v>
      </c>
    </row>
    <row r="829" spans="2:65" s="12" customFormat="1" ht="11.25">
      <c r="B829" s="146"/>
      <c r="D829" s="147" t="s">
        <v>148</v>
      </c>
      <c r="E829" s="148" t="s">
        <v>1</v>
      </c>
      <c r="F829" s="149" t="s">
        <v>574</v>
      </c>
      <c r="H829" s="148" t="s">
        <v>1</v>
      </c>
      <c r="I829" s="150"/>
      <c r="L829" s="146"/>
      <c r="M829" s="151"/>
      <c r="T829" s="152"/>
      <c r="AT829" s="148" t="s">
        <v>148</v>
      </c>
      <c r="AU829" s="148" t="s">
        <v>91</v>
      </c>
      <c r="AV829" s="12" t="s">
        <v>89</v>
      </c>
      <c r="AW829" s="12" t="s">
        <v>36</v>
      </c>
      <c r="AX829" s="12" t="s">
        <v>81</v>
      </c>
      <c r="AY829" s="148" t="s">
        <v>139</v>
      </c>
    </row>
    <row r="830" spans="2:65" s="13" customFormat="1" ht="11.25">
      <c r="B830" s="153"/>
      <c r="D830" s="147" t="s">
        <v>148</v>
      </c>
      <c r="E830" s="154" t="s">
        <v>1</v>
      </c>
      <c r="F830" s="155" t="s">
        <v>784</v>
      </c>
      <c r="H830" s="156">
        <v>1</v>
      </c>
      <c r="I830" s="157"/>
      <c r="L830" s="153"/>
      <c r="M830" s="158"/>
      <c r="T830" s="159"/>
      <c r="AT830" s="154" t="s">
        <v>148</v>
      </c>
      <c r="AU830" s="154" t="s">
        <v>91</v>
      </c>
      <c r="AV830" s="13" t="s">
        <v>91</v>
      </c>
      <c r="AW830" s="13" t="s">
        <v>36</v>
      </c>
      <c r="AX830" s="13" t="s">
        <v>81</v>
      </c>
      <c r="AY830" s="154" t="s">
        <v>139</v>
      </c>
    </row>
    <row r="831" spans="2:65" s="12" customFormat="1" ht="11.25">
      <c r="B831" s="146"/>
      <c r="D831" s="147" t="s">
        <v>148</v>
      </c>
      <c r="E831" s="148" t="s">
        <v>1</v>
      </c>
      <c r="F831" s="149" t="s">
        <v>553</v>
      </c>
      <c r="H831" s="148" t="s">
        <v>1</v>
      </c>
      <c r="I831" s="150"/>
      <c r="L831" s="146"/>
      <c r="M831" s="151"/>
      <c r="T831" s="152"/>
      <c r="AT831" s="148" t="s">
        <v>148</v>
      </c>
      <c r="AU831" s="148" t="s">
        <v>91</v>
      </c>
      <c r="AV831" s="12" t="s">
        <v>89</v>
      </c>
      <c r="AW831" s="12" t="s">
        <v>36</v>
      </c>
      <c r="AX831" s="12" t="s">
        <v>81</v>
      </c>
      <c r="AY831" s="148" t="s">
        <v>139</v>
      </c>
    </row>
    <row r="832" spans="2:65" s="13" customFormat="1" ht="11.25">
      <c r="B832" s="153"/>
      <c r="D832" s="147" t="s">
        <v>148</v>
      </c>
      <c r="E832" s="154" t="s">
        <v>1</v>
      </c>
      <c r="F832" s="155" t="s">
        <v>785</v>
      </c>
      <c r="H832" s="156">
        <v>1</v>
      </c>
      <c r="I832" s="157"/>
      <c r="L832" s="153"/>
      <c r="M832" s="158"/>
      <c r="T832" s="159"/>
      <c r="AT832" s="154" t="s">
        <v>148</v>
      </c>
      <c r="AU832" s="154" t="s">
        <v>91</v>
      </c>
      <c r="AV832" s="13" t="s">
        <v>91</v>
      </c>
      <c r="AW832" s="13" t="s">
        <v>36</v>
      </c>
      <c r="AX832" s="13" t="s">
        <v>81</v>
      </c>
      <c r="AY832" s="154" t="s">
        <v>139</v>
      </c>
    </row>
    <row r="833" spans="2:65" s="14" customFormat="1" ht="11.25">
      <c r="B833" s="160"/>
      <c r="D833" s="147" t="s">
        <v>148</v>
      </c>
      <c r="E833" s="161" t="s">
        <v>1</v>
      </c>
      <c r="F833" s="162" t="s">
        <v>151</v>
      </c>
      <c r="H833" s="163">
        <v>12</v>
      </c>
      <c r="I833" s="164"/>
      <c r="L833" s="160"/>
      <c r="M833" s="165"/>
      <c r="T833" s="166"/>
      <c r="AT833" s="161" t="s">
        <v>148</v>
      </c>
      <c r="AU833" s="161" t="s">
        <v>91</v>
      </c>
      <c r="AV833" s="14" t="s">
        <v>146</v>
      </c>
      <c r="AW833" s="14" t="s">
        <v>36</v>
      </c>
      <c r="AX833" s="14" t="s">
        <v>89</v>
      </c>
      <c r="AY833" s="161" t="s">
        <v>139</v>
      </c>
    </row>
    <row r="834" spans="2:65" s="1" customFormat="1" ht="16.5" customHeight="1">
      <c r="B834" s="33"/>
      <c r="C834" s="133" t="s">
        <v>794</v>
      </c>
      <c r="D834" s="133" t="s">
        <v>141</v>
      </c>
      <c r="E834" s="134" t="s">
        <v>795</v>
      </c>
      <c r="F834" s="135" t="s">
        <v>796</v>
      </c>
      <c r="G834" s="136" t="s">
        <v>498</v>
      </c>
      <c r="H834" s="137">
        <v>2</v>
      </c>
      <c r="I834" s="138"/>
      <c r="J834" s="139">
        <f>ROUND(I834*H834,2)</f>
        <v>0</v>
      </c>
      <c r="K834" s="135" t="s">
        <v>145</v>
      </c>
      <c r="L834" s="33"/>
      <c r="M834" s="140" t="s">
        <v>1</v>
      </c>
      <c r="N834" s="141" t="s">
        <v>46</v>
      </c>
      <c r="P834" s="142">
        <f>O834*H834</f>
        <v>0</v>
      </c>
      <c r="Q834" s="142">
        <v>0.05</v>
      </c>
      <c r="R834" s="142">
        <f>Q834*H834</f>
        <v>0.1</v>
      </c>
      <c r="S834" s="142">
        <v>0</v>
      </c>
      <c r="T834" s="143">
        <f>S834*H834</f>
        <v>0</v>
      </c>
      <c r="AR834" s="144" t="s">
        <v>146</v>
      </c>
      <c r="AT834" s="144" t="s">
        <v>141</v>
      </c>
      <c r="AU834" s="144" t="s">
        <v>91</v>
      </c>
      <c r="AY834" s="18" t="s">
        <v>139</v>
      </c>
      <c r="BE834" s="145">
        <f>IF(N834="základní",J834,0)</f>
        <v>0</v>
      </c>
      <c r="BF834" s="145">
        <f>IF(N834="snížená",J834,0)</f>
        <v>0</v>
      </c>
      <c r="BG834" s="145">
        <f>IF(N834="zákl. přenesená",J834,0)</f>
        <v>0</v>
      </c>
      <c r="BH834" s="145">
        <f>IF(N834="sníž. přenesená",J834,0)</f>
        <v>0</v>
      </c>
      <c r="BI834" s="145">
        <f>IF(N834="nulová",J834,0)</f>
        <v>0</v>
      </c>
      <c r="BJ834" s="18" t="s">
        <v>89</v>
      </c>
      <c r="BK834" s="145">
        <f>ROUND(I834*H834,2)</f>
        <v>0</v>
      </c>
      <c r="BL834" s="18" t="s">
        <v>146</v>
      </c>
      <c r="BM834" s="144" t="s">
        <v>797</v>
      </c>
    </row>
    <row r="835" spans="2:65" s="12" customFormat="1" ht="11.25">
      <c r="B835" s="146"/>
      <c r="D835" s="147" t="s">
        <v>148</v>
      </c>
      <c r="E835" s="148" t="s">
        <v>1</v>
      </c>
      <c r="F835" s="149" t="s">
        <v>453</v>
      </c>
      <c r="H835" s="148" t="s">
        <v>1</v>
      </c>
      <c r="I835" s="150"/>
      <c r="L835" s="146"/>
      <c r="M835" s="151"/>
      <c r="T835" s="152"/>
      <c r="AT835" s="148" t="s">
        <v>148</v>
      </c>
      <c r="AU835" s="148" t="s">
        <v>91</v>
      </c>
      <c r="AV835" s="12" t="s">
        <v>89</v>
      </c>
      <c r="AW835" s="12" t="s">
        <v>36</v>
      </c>
      <c r="AX835" s="12" t="s">
        <v>81</v>
      </c>
      <c r="AY835" s="148" t="s">
        <v>139</v>
      </c>
    </row>
    <row r="836" spans="2:65" s="12" customFormat="1" ht="11.25">
      <c r="B836" s="146"/>
      <c r="D836" s="147" t="s">
        <v>148</v>
      </c>
      <c r="E836" s="148" t="s">
        <v>1</v>
      </c>
      <c r="F836" s="149" t="s">
        <v>240</v>
      </c>
      <c r="H836" s="148" t="s">
        <v>1</v>
      </c>
      <c r="I836" s="150"/>
      <c r="L836" s="146"/>
      <c r="M836" s="151"/>
      <c r="T836" s="152"/>
      <c r="AT836" s="148" t="s">
        <v>148</v>
      </c>
      <c r="AU836" s="148" t="s">
        <v>91</v>
      </c>
      <c r="AV836" s="12" t="s">
        <v>89</v>
      </c>
      <c r="AW836" s="12" t="s">
        <v>36</v>
      </c>
      <c r="AX836" s="12" t="s">
        <v>81</v>
      </c>
      <c r="AY836" s="148" t="s">
        <v>139</v>
      </c>
    </row>
    <row r="837" spans="2:65" s="13" customFormat="1" ht="11.25">
      <c r="B837" s="153"/>
      <c r="D837" s="147" t="s">
        <v>148</v>
      </c>
      <c r="E837" s="154" t="s">
        <v>1</v>
      </c>
      <c r="F837" s="155" t="s">
        <v>679</v>
      </c>
      <c r="H837" s="156">
        <v>2</v>
      </c>
      <c r="I837" s="157"/>
      <c r="L837" s="153"/>
      <c r="M837" s="158"/>
      <c r="T837" s="159"/>
      <c r="AT837" s="154" t="s">
        <v>148</v>
      </c>
      <c r="AU837" s="154" t="s">
        <v>91</v>
      </c>
      <c r="AV837" s="13" t="s">
        <v>91</v>
      </c>
      <c r="AW837" s="13" t="s">
        <v>36</v>
      </c>
      <c r="AX837" s="13" t="s">
        <v>81</v>
      </c>
      <c r="AY837" s="154" t="s">
        <v>139</v>
      </c>
    </row>
    <row r="838" spans="2:65" s="14" customFormat="1" ht="11.25">
      <c r="B838" s="160"/>
      <c r="D838" s="147" t="s">
        <v>148</v>
      </c>
      <c r="E838" s="161" t="s">
        <v>1</v>
      </c>
      <c r="F838" s="162" t="s">
        <v>151</v>
      </c>
      <c r="H838" s="163">
        <v>2</v>
      </c>
      <c r="I838" s="164"/>
      <c r="L838" s="160"/>
      <c r="M838" s="165"/>
      <c r="T838" s="166"/>
      <c r="AT838" s="161" t="s">
        <v>148</v>
      </c>
      <c r="AU838" s="161" t="s">
        <v>91</v>
      </c>
      <c r="AV838" s="14" t="s">
        <v>146</v>
      </c>
      <c r="AW838" s="14" t="s">
        <v>36</v>
      </c>
      <c r="AX838" s="14" t="s">
        <v>89</v>
      </c>
      <c r="AY838" s="161" t="s">
        <v>139</v>
      </c>
    </row>
    <row r="839" spans="2:65" s="1" customFormat="1" ht="16.5" customHeight="1">
      <c r="B839" s="33"/>
      <c r="C839" s="252" t="s">
        <v>798</v>
      </c>
      <c r="D839" s="252" t="s">
        <v>317</v>
      </c>
      <c r="E839" s="253" t="s">
        <v>799</v>
      </c>
      <c r="F839" s="254" t="s">
        <v>800</v>
      </c>
      <c r="G839" s="255" t="s">
        <v>498</v>
      </c>
      <c r="H839" s="256">
        <v>2</v>
      </c>
      <c r="I839" s="182"/>
      <c r="J839" s="257">
        <f>ROUND(I839*H839,2)</f>
        <v>0</v>
      </c>
      <c r="K839" s="179" t="s">
        <v>145</v>
      </c>
      <c r="L839" s="184"/>
      <c r="M839" s="185" t="s">
        <v>1</v>
      </c>
      <c r="N839" s="186" t="s">
        <v>46</v>
      </c>
      <c r="P839" s="142">
        <f>O839*H839</f>
        <v>0</v>
      </c>
      <c r="Q839" s="142">
        <v>2.9499999999999998E-2</v>
      </c>
      <c r="R839" s="142">
        <f>Q839*H839</f>
        <v>5.8999999999999997E-2</v>
      </c>
      <c r="S839" s="142">
        <v>0</v>
      </c>
      <c r="T839" s="143">
        <f>S839*H839</f>
        <v>0</v>
      </c>
      <c r="AR839" s="144" t="s">
        <v>200</v>
      </c>
      <c r="AT839" s="144" t="s">
        <v>317</v>
      </c>
      <c r="AU839" s="144" t="s">
        <v>91</v>
      </c>
      <c r="AY839" s="18" t="s">
        <v>139</v>
      </c>
      <c r="BE839" s="145">
        <f>IF(N839="základní",J839,0)</f>
        <v>0</v>
      </c>
      <c r="BF839" s="145">
        <f>IF(N839="snížená",J839,0)</f>
        <v>0</v>
      </c>
      <c r="BG839" s="145">
        <f>IF(N839="zákl. přenesená",J839,0)</f>
        <v>0</v>
      </c>
      <c r="BH839" s="145">
        <f>IF(N839="sníž. přenesená",J839,0)</f>
        <v>0</v>
      </c>
      <c r="BI839" s="145">
        <f>IF(N839="nulová",J839,0)</f>
        <v>0</v>
      </c>
      <c r="BJ839" s="18" t="s">
        <v>89</v>
      </c>
      <c r="BK839" s="145">
        <f>ROUND(I839*H839,2)</f>
        <v>0</v>
      </c>
      <c r="BL839" s="18" t="s">
        <v>146</v>
      </c>
      <c r="BM839" s="144" t="s">
        <v>801</v>
      </c>
    </row>
    <row r="840" spans="2:65" s="12" customFormat="1" ht="11.25">
      <c r="B840" s="146"/>
      <c r="D840" s="147" t="s">
        <v>148</v>
      </c>
      <c r="E840" s="148" t="s">
        <v>1</v>
      </c>
      <c r="F840" s="149" t="s">
        <v>453</v>
      </c>
      <c r="H840" s="148" t="s">
        <v>1</v>
      </c>
      <c r="I840" s="150"/>
      <c r="L840" s="146"/>
      <c r="M840" s="151"/>
      <c r="T840" s="152"/>
      <c r="W840" s="280"/>
      <c r="AT840" s="148" t="s">
        <v>148</v>
      </c>
      <c r="AU840" s="148" t="s">
        <v>91</v>
      </c>
      <c r="AV840" s="12" t="s">
        <v>89</v>
      </c>
      <c r="AW840" s="12" t="s">
        <v>36</v>
      </c>
      <c r="AX840" s="12" t="s">
        <v>81</v>
      </c>
      <c r="AY840" s="148" t="s">
        <v>139</v>
      </c>
    </row>
    <row r="841" spans="2:65" s="12" customFormat="1" ht="11.25">
      <c r="B841" s="146"/>
      <c r="D841" s="147" t="s">
        <v>148</v>
      </c>
      <c r="E841" s="148" t="s">
        <v>1</v>
      </c>
      <c r="F841" s="149" t="s">
        <v>240</v>
      </c>
      <c r="H841" s="148" t="s">
        <v>1</v>
      </c>
      <c r="I841" s="150"/>
      <c r="L841" s="146"/>
      <c r="M841" s="151"/>
      <c r="T841" s="152"/>
      <c r="AT841" s="148" t="s">
        <v>148</v>
      </c>
      <c r="AU841" s="148" t="s">
        <v>91</v>
      </c>
      <c r="AV841" s="12" t="s">
        <v>89</v>
      </c>
      <c r="AW841" s="12" t="s">
        <v>36</v>
      </c>
      <c r="AX841" s="12" t="s">
        <v>81</v>
      </c>
      <c r="AY841" s="148" t="s">
        <v>139</v>
      </c>
    </row>
    <row r="842" spans="2:65" s="13" customFormat="1" ht="11.25">
      <c r="B842" s="153"/>
      <c r="D842" s="147" t="s">
        <v>148</v>
      </c>
      <c r="E842" s="154" t="s">
        <v>1</v>
      </c>
      <c r="F842" s="155" t="s">
        <v>679</v>
      </c>
      <c r="H842" s="156">
        <v>2</v>
      </c>
      <c r="I842" s="157"/>
      <c r="L842" s="153"/>
      <c r="M842" s="158"/>
      <c r="T842" s="159"/>
      <c r="AT842" s="154" t="s">
        <v>148</v>
      </c>
      <c r="AU842" s="154" t="s">
        <v>91</v>
      </c>
      <c r="AV842" s="13" t="s">
        <v>91</v>
      </c>
      <c r="AW842" s="13" t="s">
        <v>36</v>
      </c>
      <c r="AX842" s="13" t="s">
        <v>81</v>
      </c>
      <c r="AY842" s="154" t="s">
        <v>139</v>
      </c>
    </row>
    <row r="843" spans="2:65" s="14" customFormat="1" ht="11.25">
      <c r="B843" s="160"/>
      <c r="D843" s="147" t="s">
        <v>148</v>
      </c>
      <c r="E843" s="161" t="s">
        <v>1</v>
      </c>
      <c r="F843" s="162" t="s">
        <v>151</v>
      </c>
      <c r="H843" s="163">
        <v>2</v>
      </c>
      <c r="I843" s="164"/>
      <c r="L843" s="160"/>
      <c r="M843" s="165"/>
      <c r="T843" s="166"/>
      <c r="AT843" s="161" t="s">
        <v>148</v>
      </c>
      <c r="AU843" s="161" t="s">
        <v>91</v>
      </c>
      <c r="AV843" s="14" t="s">
        <v>146</v>
      </c>
      <c r="AW843" s="14" t="s">
        <v>36</v>
      </c>
      <c r="AX843" s="14" t="s">
        <v>89</v>
      </c>
      <c r="AY843" s="161" t="s">
        <v>139</v>
      </c>
    </row>
    <row r="844" spans="2:65" s="1" customFormat="1" ht="16.5" customHeight="1">
      <c r="B844" s="33"/>
      <c r="C844" s="252" t="s">
        <v>802</v>
      </c>
      <c r="D844" s="252" t="s">
        <v>317</v>
      </c>
      <c r="E844" s="253" t="s">
        <v>803</v>
      </c>
      <c r="F844" s="254" t="s">
        <v>804</v>
      </c>
      <c r="G844" s="255" t="s">
        <v>498</v>
      </c>
      <c r="H844" s="256">
        <v>2</v>
      </c>
      <c r="I844" s="182"/>
      <c r="J844" s="257">
        <f>ROUND(I844*H844,2)</f>
        <v>0</v>
      </c>
      <c r="K844" s="179" t="s">
        <v>145</v>
      </c>
      <c r="L844" s="184"/>
      <c r="M844" s="185" t="s">
        <v>1</v>
      </c>
      <c r="N844" s="186" t="s">
        <v>46</v>
      </c>
      <c r="P844" s="142">
        <f>O844*H844</f>
        <v>0</v>
      </c>
      <c r="Q844" s="142">
        <v>1.9E-3</v>
      </c>
      <c r="R844" s="142">
        <f>Q844*H844</f>
        <v>3.8E-3</v>
      </c>
      <c r="S844" s="142">
        <v>0</v>
      </c>
      <c r="T844" s="143">
        <f>S844*H844</f>
        <v>0</v>
      </c>
      <c r="AR844" s="144" t="s">
        <v>200</v>
      </c>
      <c r="AT844" s="144" t="s">
        <v>317</v>
      </c>
      <c r="AU844" s="144" t="s">
        <v>91</v>
      </c>
      <c r="AY844" s="18" t="s">
        <v>139</v>
      </c>
      <c r="BE844" s="145">
        <f>IF(N844="základní",J844,0)</f>
        <v>0</v>
      </c>
      <c r="BF844" s="145">
        <f>IF(N844="snížená",J844,0)</f>
        <v>0</v>
      </c>
      <c r="BG844" s="145">
        <f>IF(N844="zákl. přenesená",J844,0)</f>
        <v>0</v>
      </c>
      <c r="BH844" s="145">
        <f>IF(N844="sníž. přenesená",J844,0)</f>
        <v>0</v>
      </c>
      <c r="BI844" s="145">
        <f>IF(N844="nulová",J844,0)</f>
        <v>0</v>
      </c>
      <c r="BJ844" s="18" t="s">
        <v>89</v>
      </c>
      <c r="BK844" s="145">
        <f>ROUND(I844*H844,2)</f>
        <v>0</v>
      </c>
      <c r="BL844" s="18" t="s">
        <v>146</v>
      </c>
      <c r="BM844" s="144" t="s">
        <v>805</v>
      </c>
    </row>
    <row r="845" spans="2:65" s="12" customFormat="1" ht="11.25">
      <c r="B845" s="146"/>
      <c r="D845" s="147" t="s">
        <v>148</v>
      </c>
      <c r="E845" s="148" t="s">
        <v>1</v>
      </c>
      <c r="F845" s="149" t="s">
        <v>453</v>
      </c>
      <c r="H845" s="148" t="s">
        <v>1</v>
      </c>
      <c r="I845" s="150"/>
      <c r="L845" s="146"/>
      <c r="M845" s="151"/>
      <c r="T845" s="152"/>
      <c r="AT845" s="148" t="s">
        <v>148</v>
      </c>
      <c r="AU845" s="148" t="s">
        <v>91</v>
      </c>
      <c r="AV845" s="12" t="s">
        <v>89</v>
      </c>
      <c r="AW845" s="12" t="s">
        <v>36</v>
      </c>
      <c r="AX845" s="12" t="s">
        <v>81</v>
      </c>
      <c r="AY845" s="148" t="s">
        <v>139</v>
      </c>
    </row>
    <row r="846" spans="2:65" s="12" customFormat="1" ht="11.25">
      <c r="B846" s="146"/>
      <c r="D846" s="147" t="s">
        <v>148</v>
      </c>
      <c r="E846" s="148" t="s">
        <v>1</v>
      </c>
      <c r="F846" s="149" t="s">
        <v>240</v>
      </c>
      <c r="H846" s="148" t="s">
        <v>1</v>
      </c>
      <c r="I846" s="150"/>
      <c r="L846" s="146"/>
      <c r="M846" s="151"/>
      <c r="T846" s="152"/>
      <c r="AT846" s="148" t="s">
        <v>148</v>
      </c>
      <c r="AU846" s="148" t="s">
        <v>91</v>
      </c>
      <c r="AV846" s="12" t="s">
        <v>89</v>
      </c>
      <c r="AW846" s="12" t="s">
        <v>36</v>
      </c>
      <c r="AX846" s="12" t="s">
        <v>81</v>
      </c>
      <c r="AY846" s="148" t="s">
        <v>139</v>
      </c>
    </row>
    <row r="847" spans="2:65" s="13" customFormat="1" ht="11.25">
      <c r="B847" s="153"/>
      <c r="D847" s="147" t="s">
        <v>148</v>
      </c>
      <c r="E847" s="154" t="s">
        <v>1</v>
      </c>
      <c r="F847" s="155" t="s">
        <v>679</v>
      </c>
      <c r="H847" s="156">
        <v>2</v>
      </c>
      <c r="I847" s="157"/>
      <c r="L847" s="153"/>
      <c r="M847" s="158"/>
      <c r="T847" s="159"/>
      <c r="AT847" s="154" t="s">
        <v>148</v>
      </c>
      <c r="AU847" s="154" t="s">
        <v>91</v>
      </c>
      <c r="AV847" s="13" t="s">
        <v>91</v>
      </c>
      <c r="AW847" s="13" t="s">
        <v>36</v>
      </c>
      <c r="AX847" s="13" t="s">
        <v>81</v>
      </c>
      <c r="AY847" s="154" t="s">
        <v>139</v>
      </c>
    </row>
    <row r="848" spans="2:65" s="14" customFormat="1" ht="11.25">
      <c r="B848" s="160"/>
      <c r="D848" s="147" t="s">
        <v>148</v>
      </c>
      <c r="E848" s="161" t="s">
        <v>1</v>
      </c>
      <c r="F848" s="162" t="s">
        <v>151</v>
      </c>
      <c r="H848" s="163">
        <v>2</v>
      </c>
      <c r="I848" s="164"/>
      <c r="L848" s="160"/>
      <c r="M848" s="165"/>
      <c r="T848" s="166"/>
      <c r="AT848" s="161" t="s">
        <v>148</v>
      </c>
      <c r="AU848" s="161" t="s">
        <v>91</v>
      </c>
      <c r="AV848" s="14" t="s">
        <v>146</v>
      </c>
      <c r="AW848" s="14" t="s">
        <v>36</v>
      </c>
      <c r="AX848" s="14" t="s">
        <v>89</v>
      </c>
      <c r="AY848" s="161" t="s">
        <v>139</v>
      </c>
    </row>
    <row r="849" spans="2:65" s="1" customFormat="1" ht="16.5" customHeight="1">
      <c r="B849" s="33"/>
      <c r="C849" s="133" t="s">
        <v>806</v>
      </c>
      <c r="D849" s="133" t="s">
        <v>141</v>
      </c>
      <c r="E849" s="134" t="s">
        <v>807</v>
      </c>
      <c r="F849" s="135" t="s">
        <v>808</v>
      </c>
      <c r="G849" s="136" t="s">
        <v>498</v>
      </c>
      <c r="H849" s="137">
        <v>7</v>
      </c>
      <c r="I849" s="138"/>
      <c r="J849" s="139">
        <f>ROUND(I849*H849,2)</f>
        <v>0</v>
      </c>
      <c r="K849" s="135" t="s">
        <v>145</v>
      </c>
      <c r="L849" s="33"/>
      <c r="M849" s="140" t="s">
        <v>1</v>
      </c>
      <c r="N849" s="141" t="s">
        <v>46</v>
      </c>
      <c r="P849" s="142">
        <f>O849*H849</f>
        <v>0</v>
      </c>
      <c r="Q849" s="142">
        <v>3.3E-4</v>
      </c>
      <c r="R849" s="142">
        <f>Q849*H849</f>
        <v>2.31E-3</v>
      </c>
      <c r="S849" s="142">
        <v>0</v>
      </c>
      <c r="T849" s="143">
        <f>S849*H849</f>
        <v>0</v>
      </c>
      <c r="AR849" s="144" t="s">
        <v>146</v>
      </c>
      <c r="AT849" s="144" t="s">
        <v>141</v>
      </c>
      <c r="AU849" s="144" t="s">
        <v>91</v>
      </c>
      <c r="AY849" s="18" t="s">
        <v>139</v>
      </c>
      <c r="BE849" s="145">
        <f>IF(N849="základní",J849,0)</f>
        <v>0</v>
      </c>
      <c r="BF849" s="145">
        <f>IF(N849="snížená",J849,0)</f>
        <v>0</v>
      </c>
      <c r="BG849" s="145">
        <f>IF(N849="zákl. přenesená",J849,0)</f>
        <v>0</v>
      </c>
      <c r="BH849" s="145">
        <f>IF(N849="sníž. přenesená",J849,0)</f>
        <v>0</v>
      </c>
      <c r="BI849" s="145">
        <f>IF(N849="nulová",J849,0)</f>
        <v>0</v>
      </c>
      <c r="BJ849" s="18" t="s">
        <v>89</v>
      </c>
      <c r="BK849" s="145">
        <f>ROUND(I849*H849,2)</f>
        <v>0</v>
      </c>
      <c r="BL849" s="18" t="s">
        <v>146</v>
      </c>
      <c r="BM849" s="144" t="s">
        <v>809</v>
      </c>
    </row>
    <row r="850" spans="2:65" s="12" customFormat="1" ht="11.25">
      <c r="B850" s="146"/>
      <c r="D850" s="147" t="s">
        <v>148</v>
      </c>
      <c r="E850" s="148" t="s">
        <v>1</v>
      </c>
      <c r="F850" s="149" t="s">
        <v>810</v>
      </c>
      <c r="H850" s="148" t="s">
        <v>1</v>
      </c>
      <c r="I850" s="150"/>
      <c r="L850" s="146"/>
      <c r="M850" s="151"/>
      <c r="T850" s="152"/>
      <c r="AT850" s="148" t="s">
        <v>148</v>
      </c>
      <c r="AU850" s="148" t="s">
        <v>91</v>
      </c>
      <c r="AV850" s="12" t="s">
        <v>89</v>
      </c>
      <c r="AW850" s="12" t="s">
        <v>36</v>
      </c>
      <c r="AX850" s="12" t="s">
        <v>81</v>
      </c>
      <c r="AY850" s="148" t="s">
        <v>139</v>
      </c>
    </row>
    <row r="851" spans="2:65" s="12" customFormat="1" ht="11.25">
      <c r="B851" s="146"/>
      <c r="D851" s="147" t="s">
        <v>148</v>
      </c>
      <c r="E851" s="148" t="s">
        <v>1</v>
      </c>
      <c r="F851" s="149" t="s">
        <v>811</v>
      </c>
      <c r="H851" s="148" t="s">
        <v>1</v>
      </c>
      <c r="I851" s="150"/>
      <c r="L851" s="146"/>
      <c r="M851" s="151"/>
      <c r="T851" s="152"/>
      <c r="AT851" s="148" t="s">
        <v>148</v>
      </c>
      <c r="AU851" s="148" t="s">
        <v>91</v>
      </c>
      <c r="AV851" s="12" t="s">
        <v>89</v>
      </c>
      <c r="AW851" s="12" t="s">
        <v>36</v>
      </c>
      <c r="AX851" s="12" t="s">
        <v>81</v>
      </c>
      <c r="AY851" s="148" t="s">
        <v>139</v>
      </c>
    </row>
    <row r="852" spans="2:65" s="12" customFormat="1" ht="11.25">
      <c r="B852" s="146"/>
      <c r="D852" s="147" t="s">
        <v>148</v>
      </c>
      <c r="E852" s="148" t="s">
        <v>1</v>
      </c>
      <c r="F852" s="149" t="s">
        <v>812</v>
      </c>
      <c r="H852" s="148" t="s">
        <v>1</v>
      </c>
      <c r="I852" s="150"/>
      <c r="L852" s="146"/>
      <c r="M852" s="151"/>
      <c r="T852" s="152"/>
      <c r="AT852" s="148" t="s">
        <v>148</v>
      </c>
      <c r="AU852" s="148" t="s">
        <v>91</v>
      </c>
      <c r="AV852" s="12" t="s">
        <v>89</v>
      </c>
      <c r="AW852" s="12" t="s">
        <v>36</v>
      </c>
      <c r="AX852" s="12" t="s">
        <v>81</v>
      </c>
      <c r="AY852" s="148" t="s">
        <v>139</v>
      </c>
    </row>
    <row r="853" spans="2:65" s="12" customFormat="1" ht="11.25">
      <c r="B853" s="146"/>
      <c r="D853" s="147" t="s">
        <v>148</v>
      </c>
      <c r="E853" s="148" t="s">
        <v>1</v>
      </c>
      <c r="F853" s="149" t="s">
        <v>240</v>
      </c>
      <c r="H853" s="148" t="s">
        <v>1</v>
      </c>
      <c r="I853" s="150"/>
      <c r="L853" s="146"/>
      <c r="M853" s="151"/>
      <c r="T853" s="152"/>
      <c r="AT853" s="148" t="s">
        <v>148</v>
      </c>
      <c r="AU853" s="148" t="s">
        <v>91</v>
      </c>
      <c r="AV853" s="12" t="s">
        <v>89</v>
      </c>
      <c r="AW853" s="12" t="s">
        <v>36</v>
      </c>
      <c r="AX853" s="12" t="s">
        <v>81</v>
      </c>
      <c r="AY853" s="148" t="s">
        <v>139</v>
      </c>
    </row>
    <row r="854" spans="2:65" s="13" customFormat="1" ht="11.25">
      <c r="B854" s="153"/>
      <c r="D854" s="147" t="s">
        <v>148</v>
      </c>
      <c r="E854" s="154" t="s">
        <v>1</v>
      </c>
      <c r="F854" s="155" t="s">
        <v>813</v>
      </c>
      <c r="H854" s="156">
        <v>8</v>
      </c>
      <c r="I854" s="157"/>
      <c r="L854" s="153"/>
      <c r="M854" s="158"/>
      <c r="T854" s="159"/>
      <c r="AT854" s="154" t="s">
        <v>148</v>
      </c>
      <c r="AU854" s="154" t="s">
        <v>91</v>
      </c>
      <c r="AV854" s="13" t="s">
        <v>91</v>
      </c>
      <c r="AW854" s="13" t="s">
        <v>36</v>
      </c>
      <c r="AX854" s="13" t="s">
        <v>81</v>
      </c>
      <c r="AY854" s="154" t="s">
        <v>139</v>
      </c>
    </row>
    <row r="855" spans="2:65" s="13" customFormat="1" ht="11.25">
      <c r="B855" s="153"/>
      <c r="D855" s="147" t="s">
        <v>148</v>
      </c>
      <c r="E855" s="154" t="s">
        <v>1</v>
      </c>
      <c r="F855" s="155" t="s">
        <v>814</v>
      </c>
      <c r="H855" s="156">
        <v>2</v>
      </c>
      <c r="I855" s="157"/>
      <c r="L855" s="153"/>
      <c r="M855" s="158"/>
      <c r="T855" s="159"/>
      <c r="AT855" s="154" t="s">
        <v>148</v>
      </c>
      <c r="AU855" s="154" t="s">
        <v>91</v>
      </c>
      <c r="AV855" s="13" t="s">
        <v>91</v>
      </c>
      <c r="AW855" s="13" t="s">
        <v>36</v>
      </c>
      <c r="AX855" s="13" t="s">
        <v>81</v>
      </c>
      <c r="AY855" s="154" t="s">
        <v>139</v>
      </c>
    </row>
    <row r="856" spans="2:65" s="12" customFormat="1" ht="11.25">
      <c r="B856" s="146"/>
      <c r="D856" s="147" t="s">
        <v>148</v>
      </c>
      <c r="E856" s="148" t="s">
        <v>1</v>
      </c>
      <c r="F856" s="149" t="s">
        <v>500</v>
      </c>
      <c r="H856" s="148" t="s">
        <v>1</v>
      </c>
      <c r="I856" s="150"/>
      <c r="L856" s="146"/>
      <c r="M856" s="151"/>
      <c r="T856" s="152"/>
      <c r="AT856" s="148" t="s">
        <v>148</v>
      </c>
      <c r="AU856" s="148" t="s">
        <v>91</v>
      </c>
      <c r="AV856" s="12" t="s">
        <v>89</v>
      </c>
      <c r="AW856" s="12" t="s">
        <v>36</v>
      </c>
      <c r="AX856" s="12" t="s">
        <v>81</v>
      </c>
      <c r="AY856" s="148" t="s">
        <v>139</v>
      </c>
    </row>
    <row r="857" spans="2:65" s="13" customFormat="1" ht="11.25">
      <c r="B857" s="153"/>
      <c r="D857" s="147" t="s">
        <v>148</v>
      </c>
      <c r="E857" s="154" t="s">
        <v>1</v>
      </c>
      <c r="F857" s="155" t="s">
        <v>815</v>
      </c>
      <c r="H857" s="156">
        <v>1</v>
      </c>
      <c r="I857" s="157"/>
      <c r="L857" s="153"/>
      <c r="M857" s="158"/>
      <c r="T857" s="159"/>
      <c r="AT857" s="154" t="s">
        <v>148</v>
      </c>
      <c r="AU857" s="154" t="s">
        <v>91</v>
      </c>
      <c r="AV857" s="13" t="s">
        <v>91</v>
      </c>
      <c r="AW857" s="13" t="s">
        <v>36</v>
      </c>
      <c r="AX857" s="13" t="s">
        <v>81</v>
      </c>
      <c r="AY857" s="154" t="s">
        <v>139</v>
      </c>
    </row>
    <row r="858" spans="2:65" s="12" customFormat="1" ht="11.25">
      <c r="B858" s="146"/>
      <c r="D858" s="147" t="s">
        <v>148</v>
      </c>
      <c r="E858" s="148" t="s">
        <v>1</v>
      </c>
      <c r="F858" s="149" t="s">
        <v>502</v>
      </c>
      <c r="H858" s="148" t="s">
        <v>1</v>
      </c>
      <c r="I858" s="150"/>
      <c r="L858" s="146"/>
      <c r="M858" s="151"/>
      <c r="T858" s="152"/>
      <c r="AT858" s="148" t="s">
        <v>148</v>
      </c>
      <c r="AU858" s="148" t="s">
        <v>91</v>
      </c>
      <c r="AV858" s="12" t="s">
        <v>89</v>
      </c>
      <c r="AW858" s="12" t="s">
        <v>36</v>
      </c>
      <c r="AX858" s="12" t="s">
        <v>81</v>
      </c>
      <c r="AY858" s="148" t="s">
        <v>139</v>
      </c>
    </row>
    <row r="859" spans="2:65" s="13" customFormat="1" ht="11.25">
      <c r="B859" s="153"/>
      <c r="D859" s="147" t="s">
        <v>148</v>
      </c>
      <c r="E859" s="154" t="s">
        <v>1</v>
      </c>
      <c r="F859" s="155" t="s">
        <v>816</v>
      </c>
      <c r="H859" s="156">
        <v>1</v>
      </c>
      <c r="I859" s="157"/>
      <c r="L859" s="153"/>
      <c r="M859" s="158"/>
      <c r="T859" s="159"/>
      <c r="AT859" s="154" t="s">
        <v>148</v>
      </c>
      <c r="AU859" s="154" t="s">
        <v>91</v>
      </c>
      <c r="AV859" s="13" t="s">
        <v>91</v>
      </c>
      <c r="AW859" s="13" t="s">
        <v>36</v>
      </c>
      <c r="AX859" s="13" t="s">
        <v>81</v>
      </c>
      <c r="AY859" s="154" t="s">
        <v>139</v>
      </c>
    </row>
    <row r="860" spans="2:65" s="12" customFormat="1" ht="11.25">
      <c r="B860" s="146"/>
      <c r="D860" s="147" t="s">
        <v>148</v>
      </c>
      <c r="E860" s="148" t="s">
        <v>1</v>
      </c>
      <c r="F860" s="149" t="s">
        <v>574</v>
      </c>
      <c r="H860" s="148" t="s">
        <v>1</v>
      </c>
      <c r="I860" s="150"/>
      <c r="L860" s="146"/>
      <c r="M860" s="151"/>
      <c r="T860" s="152"/>
      <c r="AT860" s="148" t="s">
        <v>148</v>
      </c>
      <c r="AU860" s="148" t="s">
        <v>91</v>
      </c>
      <c r="AV860" s="12" t="s">
        <v>89</v>
      </c>
      <c r="AW860" s="12" t="s">
        <v>36</v>
      </c>
      <c r="AX860" s="12" t="s">
        <v>81</v>
      </c>
      <c r="AY860" s="148" t="s">
        <v>139</v>
      </c>
    </row>
    <row r="861" spans="2:65" s="13" customFormat="1" ht="11.25">
      <c r="B861" s="153"/>
      <c r="D861" s="147" t="s">
        <v>148</v>
      </c>
      <c r="E861" s="154" t="s">
        <v>1</v>
      </c>
      <c r="F861" s="155" t="s">
        <v>816</v>
      </c>
      <c r="H861" s="156">
        <v>1</v>
      </c>
      <c r="I861" s="157"/>
      <c r="L861" s="153"/>
      <c r="M861" s="158"/>
      <c r="T861" s="159"/>
      <c r="AT861" s="154" t="s">
        <v>148</v>
      </c>
      <c r="AU861" s="154" t="s">
        <v>91</v>
      </c>
      <c r="AV861" s="13" t="s">
        <v>91</v>
      </c>
      <c r="AW861" s="13" t="s">
        <v>36</v>
      </c>
      <c r="AX861" s="13" t="s">
        <v>81</v>
      </c>
      <c r="AY861" s="154" t="s">
        <v>139</v>
      </c>
    </row>
    <row r="862" spans="2:65" s="12" customFormat="1" ht="11.25">
      <c r="B862" s="146"/>
      <c r="D862" s="147" t="s">
        <v>148</v>
      </c>
      <c r="E862" s="148" t="s">
        <v>1</v>
      </c>
      <c r="F862" s="149" t="s">
        <v>553</v>
      </c>
      <c r="H862" s="148" t="s">
        <v>1</v>
      </c>
      <c r="I862" s="150"/>
      <c r="L862" s="146"/>
      <c r="M862" s="151"/>
      <c r="T862" s="152"/>
      <c r="AT862" s="148" t="s">
        <v>148</v>
      </c>
      <c r="AU862" s="148" t="s">
        <v>91</v>
      </c>
      <c r="AV862" s="12" t="s">
        <v>89</v>
      </c>
      <c r="AW862" s="12" t="s">
        <v>36</v>
      </c>
      <c r="AX862" s="12" t="s">
        <v>81</v>
      </c>
      <c r="AY862" s="148" t="s">
        <v>139</v>
      </c>
    </row>
    <row r="863" spans="2:65" s="13" customFormat="1" ht="11.25">
      <c r="B863" s="153"/>
      <c r="D863" s="147" t="s">
        <v>148</v>
      </c>
      <c r="E863" s="154" t="s">
        <v>1</v>
      </c>
      <c r="F863" s="155" t="s">
        <v>816</v>
      </c>
      <c r="H863" s="156">
        <v>1</v>
      </c>
      <c r="I863" s="157"/>
      <c r="L863" s="153"/>
      <c r="M863" s="158"/>
      <c r="T863" s="159"/>
      <c r="AT863" s="154" t="s">
        <v>148</v>
      </c>
      <c r="AU863" s="154" t="s">
        <v>91</v>
      </c>
      <c r="AV863" s="13" t="s">
        <v>91</v>
      </c>
      <c r="AW863" s="13" t="s">
        <v>36</v>
      </c>
      <c r="AX863" s="13" t="s">
        <v>81</v>
      </c>
      <c r="AY863" s="154" t="s">
        <v>139</v>
      </c>
    </row>
    <row r="864" spans="2:65" s="15" customFormat="1" ht="11.25">
      <c r="B864" s="167"/>
      <c r="D864" s="147" t="s">
        <v>148</v>
      </c>
      <c r="E864" s="168" t="s">
        <v>1</v>
      </c>
      <c r="F864" s="169" t="s">
        <v>253</v>
      </c>
      <c r="H864" s="170">
        <v>14</v>
      </c>
      <c r="I864" s="171"/>
      <c r="L864" s="167"/>
      <c r="M864" s="172"/>
      <c r="T864" s="173"/>
      <c r="AT864" s="168" t="s">
        <v>148</v>
      </c>
      <c r="AU864" s="168" t="s">
        <v>91</v>
      </c>
      <c r="AV864" s="15" t="s">
        <v>157</v>
      </c>
      <c r="AW864" s="15" t="s">
        <v>36</v>
      </c>
      <c r="AX864" s="15" t="s">
        <v>81</v>
      </c>
      <c r="AY864" s="168" t="s">
        <v>139</v>
      </c>
    </row>
    <row r="865" spans="2:65" s="12" customFormat="1" ht="11.25">
      <c r="B865" s="146"/>
      <c r="D865" s="147" t="s">
        <v>148</v>
      </c>
      <c r="E865" s="148" t="s">
        <v>1</v>
      </c>
      <c r="F865" s="149" t="s">
        <v>817</v>
      </c>
      <c r="H865" s="148" t="s">
        <v>1</v>
      </c>
      <c r="I865" s="150"/>
      <c r="L865" s="146"/>
      <c r="M865" s="151"/>
      <c r="T865" s="152"/>
      <c r="AT865" s="148" t="s">
        <v>148</v>
      </c>
      <c r="AU865" s="148" t="s">
        <v>91</v>
      </c>
      <c r="AV865" s="12" t="s">
        <v>89</v>
      </c>
      <c r="AW865" s="12" t="s">
        <v>36</v>
      </c>
      <c r="AX865" s="12" t="s">
        <v>81</v>
      </c>
      <c r="AY865" s="148" t="s">
        <v>139</v>
      </c>
    </row>
    <row r="866" spans="2:65" s="13" customFormat="1" ht="11.25">
      <c r="B866" s="153"/>
      <c r="D866" s="147" t="s">
        <v>148</v>
      </c>
      <c r="E866" s="154" t="s">
        <v>1</v>
      </c>
      <c r="F866" s="155" t="s">
        <v>818</v>
      </c>
      <c r="H866" s="156">
        <v>7</v>
      </c>
      <c r="I866" s="157"/>
      <c r="L866" s="153"/>
      <c r="M866" s="158"/>
      <c r="T866" s="159"/>
      <c r="AT866" s="154" t="s">
        <v>148</v>
      </c>
      <c r="AU866" s="154" t="s">
        <v>91</v>
      </c>
      <c r="AV866" s="13" t="s">
        <v>91</v>
      </c>
      <c r="AW866" s="13" t="s">
        <v>36</v>
      </c>
      <c r="AX866" s="13" t="s">
        <v>81</v>
      </c>
      <c r="AY866" s="154" t="s">
        <v>139</v>
      </c>
    </row>
    <row r="867" spans="2:65" s="15" customFormat="1" ht="11.25">
      <c r="B867" s="167"/>
      <c r="D867" s="147" t="s">
        <v>148</v>
      </c>
      <c r="E867" s="168" t="s">
        <v>1</v>
      </c>
      <c r="F867" s="169" t="s">
        <v>253</v>
      </c>
      <c r="H867" s="170">
        <v>7</v>
      </c>
      <c r="I867" s="171"/>
      <c r="L867" s="167"/>
      <c r="M867" s="172"/>
      <c r="T867" s="173"/>
      <c r="AT867" s="168" t="s">
        <v>148</v>
      </c>
      <c r="AU867" s="168" t="s">
        <v>91</v>
      </c>
      <c r="AV867" s="15" t="s">
        <v>157</v>
      </c>
      <c r="AW867" s="15" t="s">
        <v>36</v>
      </c>
      <c r="AX867" s="15" t="s">
        <v>89</v>
      </c>
      <c r="AY867" s="168" t="s">
        <v>139</v>
      </c>
    </row>
    <row r="868" spans="2:65" s="1" customFormat="1" ht="24.2" customHeight="1">
      <c r="B868" s="33"/>
      <c r="C868" s="133" t="s">
        <v>819</v>
      </c>
      <c r="D868" s="133" t="s">
        <v>141</v>
      </c>
      <c r="E868" s="134" t="s">
        <v>820</v>
      </c>
      <c r="F868" s="135" t="s">
        <v>821</v>
      </c>
      <c r="G868" s="136" t="s">
        <v>498</v>
      </c>
      <c r="H868" s="137">
        <v>7</v>
      </c>
      <c r="I868" s="138"/>
      <c r="J868" s="139">
        <f>ROUND(I868*H868,2)</f>
        <v>0</v>
      </c>
      <c r="K868" s="135" t="s">
        <v>145</v>
      </c>
      <c r="L868" s="33"/>
      <c r="M868" s="140" t="s">
        <v>1</v>
      </c>
      <c r="N868" s="141" t="s">
        <v>46</v>
      </c>
      <c r="P868" s="142">
        <f>O868*H868</f>
        <v>0</v>
      </c>
      <c r="Q868" s="142">
        <v>1.6000000000000001E-4</v>
      </c>
      <c r="R868" s="142">
        <f>Q868*H868</f>
        <v>1.1200000000000001E-3</v>
      </c>
      <c r="S868" s="142">
        <v>0</v>
      </c>
      <c r="T868" s="143">
        <f>S868*H868</f>
        <v>0</v>
      </c>
      <c r="AR868" s="144" t="s">
        <v>146</v>
      </c>
      <c r="AT868" s="144" t="s">
        <v>141</v>
      </c>
      <c r="AU868" s="144" t="s">
        <v>91</v>
      </c>
      <c r="AY868" s="18" t="s">
        <v>139</v>
      </c>
      <c r="BE868" s="145">
        <f>IF(N868="základní",J868,0)</f>
        <v>0</v>
      </c>
      <c r="BF868" s="145">
        <f>IF(N868="snížená",J868,0)</f>
        <v>0</v>
      </c>
      <c r="BG868" s="145">
        <f>IF(N868="zákl. přenesená",J868,0)</f>
        <v>0</v>
      </c>
      <c r="BH868" s="145">
        <f>IF(N868="sníž. přenesená",J868,0)</f>
        <v>0</v>
      </c>
      <c r="BI868" s="145">
        <f>IF(N868="nulová",J868,0)</f>
        <v>0</v>
      </c>
      <c r="BJ868" s="18" t="s">
        <v>89</v>
      </c>
      <c r="BK868" s="145">
        <f>ROUND(I868*H868,2)</f>
        <v>0</v>
      </c>
      <c r="BL868" s="18" t="s">
        <v>146</v>
      </c>
      <c r="BM868" s="144" t="s">
        <v>822</v>
      </c>
    </row>
    <row r="869" spans="2:65" s="12" customFormat="1" ht="11.25">
      <c r="B869" s="146"/>
      <c r="D869" s="147" t="s">
        <v>148</v>
      </c>
      <c r="E869" s="148" t="s">
        <v>1</v>
      </c>
      <c r="F869" s="149" t="s">
        <v>810</v>
      </c>
      <c r="H869" s="148" t="s">
        <v>1</v>
      </c>
      <c r="I869" s="150"/>
      <c r="L869" s="146"/>
      <c r="M869" s="151"/>
      <c r="T869" s="152"/>
      <c r="AT869" s="148" t="s">
        <v>148</v>
      </c>
      <c r="AU869" s="148" t="s">
        <v>91</v>
      </c>
      <c r="AV869" s="12" t="s">
        <v>89</v>
      </c>
      <c r="AW869" s="12" t="s">
        <v>36</v>
      </c>
      <c r="AX869" s="12" t="s">
        <v>81</v>
      </c>
      <c r="AY869" s="148" t="s">
        <v>139</v>
      </c>
    </row>
    <row r="870" spans="2:65" s="12" customFormat="1" ht="11.25">
      <c r="B870" s="146"/>
      <c r="D870" s="147" t="s">
        <v>148</v>
      </c>
      <c r="E870" s="148" t="s">
        <v>1</v>
      </c>
      <c r="F870" s="149" t="s">
        <v>811</v>
      </c>
      <c r="H870" s="148" t="s">
        <v>1</v>
      </c>
      <c r="I870" s="150"/>
      <c r="L870" s="146"/>
      <c r="M870" s="151"/>
      <c r="T870" s="152"/>
      <c r="AT870" s="148" t="s">
        <v>148</v>
      </c>
      <c r="AU870" s="148" t="s">
        <v>91</v>
      </c>
      <c r="AV870" s="12" t="s">
        <v>89</v>
      </c>
      <c r="AW870" s="12" t="s">
        <v>36</v>
      </c>
      <c r="AX870" s="12" t="s">
        <v>81</v>
      </c>
      <c r="AY870" s="148" t="s">
        <v>139</v>
      </c>
    </row>
    <row r="871" spans="2:65" s="12" customFormat="1" ht="11.25">
      <c r="B871" s="146"/>
      <c r="D871" s="147" t="s">
        <v>148</v>
      </c>
      <c r="E871" s="148" t="s">
        <v>1</v>
      </c>
      <c r="F871" s="149" t="s">
        <v>812</v>
      </c>
      <c r="H871" s="148" t="s">
        <v>1</v>
      </c>
      <c r="I871" s="150"/>
      <c r="L871" s="146"/>
      <c r="M871" s="151"/>
      <c r="T871" s="152"/>
      <c r="AT871" s="148" t="s">
        <v>148</v>
      </c>
      <c r="AU871" s="148" t="s">
        <v>91</v>
      </c>
      <c r="AV871" s="12" t="s">
        <v>89</v>
      </c>
      <c r="AW871" s="12" t="s">
        <v>36</v>
      </c>
      <c r="AX871" s="12" t="s">
        <v>81</v>
      </c>
      <c r="AY871" s="148" t="s">
        <v>139</v>
      </c>
    </row>
    <row r="872" spans="2:65" s="12" customFormat="1" ht="11.25">
      <c r="B872" s="146"/>
      <c r="D872" s="147" t="s">
        <v>148</v>
      </c>
      <c r="E872" s="148" t="s">
        <v>1</v>
      </c>
      <c r="F872" s="149" t="s">
        <v>240</v>
      </c>
      <c r="H872" s="148" t="s">
        <v>1</v>
      </c>
      <c r="I872" s="150"/>
      <c r="L872" s="146"/>
      <c r="M872" s="151"/>
      <c r="T872" s="152"/>
      <c r="AT872" s="148" t="s">
        <v>148</v>
      </c>
      <c r="AU872" s="148" t="s">
        <v>91</v>
      </c>
      <c r="AV872" s="12" t="s">
        <v>89</v>
      </c>
      <c r="AW872" s="12" t="s">
        <v>36</v>
      </c>
      <c r="AX872" s="12" t="s">
        <v>81</v>
      </c>
      <c r="AY872" s="148" t="s">
        <v>139</v>
      </c>
    </row>
    <row r="873" spans="2:65" s="13" customFormat="1" ht="11.25">
      <c r="B873" s="153"/>
      <c r="D873" s="147" t="s">
        <v>148</v>
      </c>
      <c r="E873" s="154" t="s">
        <v>1</v>
      </c>
      <c r="F873" s="155" t="s">
        <v>813</v>
      </c>
      <c r="H873" s="156">
        <v>8</v>
      </c>
      <c r="I873" s="157"/>
      <c r="L873" s="153"/>
      <c r="M873" s="158"/>
      <c r="T873" s="159"/>
      <c r="AT873" s="154" t="s">
        <v>148</v>
      </c>
      <c r="AU873" s="154" t="s">
        <v>91</v>
      </c>
      <c r="AV873" s="13" t="s">
        <v>91</v>
      </c>
      <c r="AW873" s="13" t="s">
        <v>36</v>
      </c>
      <c r="AX873" s="13" t="s">
        <v>81</v>
      </c>
      <c r="AY873" s="154" t="s">
        <v>139</v>
      </c>
    </row>
    <row r="874" spans="2:65" s="13" customFormat="1" ht="11.25">
      <c r="B874" s="153"/>
      <c r="D874" s="147" t="s">
        <v>148</v>
      </c>
      <c r="E874" s="154" t="s">
        <v>1</v>
      </c>
      <c r="F874" s="155" t="s">
        <v>814</v>
      </c>
      <c r="H874" s="156">
        <v>2</v>
      </c>
      <c r="I874" s="157"/>
      <c r="L874" s="153"/>
      <c r="M874" s="158"/>
      <c r="T874" s="159"/>
      <c r="AT874" s="154" t="s">
        <v>148</v>
      </c>
      <c r="AU874" s="154" t="s">
        <v>91</v>
      </c>
      <c r="AV874" s="13" t="s">
        <v>91</v>
      </c>
      <c r="AW874" s="13" t="s">
        <v>36</v>
      </c>
      <c r="AX874" s="13" t="s">
        <v>81</v>
      </c>
      <c r="AY874" s="154" t="s">
        <v>139</v>
      </c>
    </row>
    <row r="875" spans="2:65" s="12" customFormat="1" ht="11.25">
      <c r="B875" s="146"/>
      <c r="D875" s="147" t="s">
        <v>148</v>
      </c>
      <c r="E875" s="148" t="s">
        <v>1</v>
      </c>
      <c r="F875" s="149" t="s">
        <v>500</v>
      </c>
      <c r="H875" s="148" t="s">
        <v>1</v>
      </c>
      <c r="I875" s="150"/>
      <c r="L875" s="146"/>
      <c r="M875" s="151"/>
      <c r="T875" s="152"/>
      <c r="AT875" s="148" t="s">
        <v>148</v>
      </c>
      <c r="AU875" s="148" t="s">
        <v>91</v>
      </c>
      <c r="AV875" s="12" t="s">
        <v>89</v>
      </c>
      <c r="AW875" s="12" t="s">
        <v>36</v>
      </c>
      <c r="AX875" s="12" t="s">
        <v>81</v>
      </c>
      <c r="AY875" s="148" t="s">
        <v>139</v>
      </c>
    </row>
    <row r="876" spans="2:65" s="13" customFormat="1" ht="11.25">
      <c r="B876" s="153"/>
      <c r="D876" s="147" t="s">
        <v>148</v>
      </c>
      <c r="E876" s="154" t="s">
        <v>1</v>
      </c>
      <c r="F876" s="155" t="s">
        <v>815</v>
      </c>
      <c r="H876" s="156">
        <v>1</v>
      </c>
      <c r="I876" s="157"/>
      <c r="L876" s="153"/>
      <c r="M876" s="158"/>
      <c r="T876" s="159"/>
      <c r="AT876" s="154" t="s">
        <v>148</v>
      </c>
      <c r="AU876" s="154" t="s">
        <v>91</v>
      </c>
      <c r="AV876" s="13" t="s">
        <v>91</v>
      </c>
      <c r="AW876" s="13" t="s">
        <v>36</v>
      </c>
      <c r="AX876" s="13" t="s">
        <v>81</v>
      </c>
      <c r="AY876" s="154" t="s">
        <v>139</v>
      </c>
    </row>
    <row r="877" spans="2:65" s="12" customFormat="1" ht="11.25">
      <c r="B877" s="146"/>
      <c r="D877" s="147" t="s">
        <v>148</v>
      </c>
      <c r="E877" s="148" t="s">
        <v>1</v>
      </c>
      <c r="F877" s="149" t="s">
        <v>502</v>
      </c>
      <c r="H877" s="148" t="s">
        <v>1</v>
      </c>
      <c r="I877" s="150"/>
      <c r="L877" s="146"/>
      <c r="M877" s="151"/>
      <c r="T877" s="152"/>
      <c r="AT877" s="148" t="s">
        <v>148</v>
      </c>
      <c r="AU877" s="148" t="s">
        <v>91</v>
      </c>
      <c r="AV877" s="12" t="s">
        <v>89</v>
      </c>
      <c r="AW877" s="12" t="s">
        <v>36</v>
      </c>
      <c r="AX877" s="12" t="s">
        <v>81</v>
      </c>
      <c r="AY877" s="148" t="s">
        <v>139</v>
      </c>
    </row>
    <row r="878" spans="2:65" s="13" customFormat="1" ht="11.25">
      <c r="B878" s="153"/>
      <c r="D878" s="147" t="s">
        <v>148</v>
      </c>
      <c r="E878" s="154" t="s">
        <v>1</v>
      </c>
      <c r="F878" s="155" t="s">
        <v>816</v>
      </c>
      <c r="H878" s="156">
        <v>1</v>
      </c>
      <c r="I878" s="157"/>
      <c r="L878" s="153"/>
      <c r="M878" s="158"/>
      <c r="T878" s="159"/>
      <c r="AT878" s="154" t="s">
        <v>148</v>
      </c>
      <c r="AU878" s="154" t="s">
        <v>91</v>
      </c>
      <c r="AV878" s="13" t="s">
        <v>91</v>
      </c>
      <c r="AW878" s="13" t="s">
        <v>36</v>
      </c>
      <c r="AX878" s="13" t="s">
        <v>81</v>
      </c>
      <c r="AY878" s="154" t="s">
        <v>139</v>
      </c>
    </row>
    <row r="879" spans="2:65" s="12" customFormat="1" ht="11.25">
      <c r="B879" s="146"/>
      <c r="D879" s="147" t="s">
        <v>148</v>
      </c>
      <c r="E879" s="148" t="s">
        <v>1</v>
      </c>
      <c r="F879" s="149" t="s">
        <v>574</v>
      </c>
      <c r="H879" s="148" t="s">
        <v>1</v>
      </c>
      <c r="I879" s="150"/>
      <c r="L879" s="146"/>
      <c r="M879" s="151"/>
      <c r="T879" s="152"/>
      <c r="AT879" s="148" t="s">
        <v>148</v>
      </c>
      <c r="AU879" s="148" t="s">
        <v>91</v>
      </c>
      <c r="AV879" s="12" t="s">
        <v>89</v>
      </c>
      <c r="AW879" s="12" t="s">
        <v>36</v>
      </c>
      <c r="AX879" s="12" t="s">
        <v>81</v>
      </c>
      <c r="AY879" s="148" t="s">
        <v>139</v>
      </c>
    </row>
    <row r="880" spans="2:65" s="13" customFormat="1" ht="11.25">
      <c r="B880" s="153"/>
      <c r="D880" s="147" t="s">
        <v>148</v>
      </c>
      <c r="E880" s="154" t="s">
        <v>1</v>
      </c>
      <c r="F880" s="155" t="s">
        <v>816</v>
      </c>
      <c r="H880" s="156">
        <v>1</v>
      </c>
      <c r="I880" s="157"/>
      <c r="L880" s="153"/>
      <c r="M880" s="158"/>
      <c r="T880" s="159"/>
      <c r="AT880" s="154" t="s">
        <v>148</v>
      </c>
      <c r="AU880" s="154" t="s">
        <v>91</v>
      </c>
      <c r="AV880" s="13" t="s">
        <v>91</v>
      </c>
      <c r="AW880" s="13" t="s">
        <v>36</v>
      </c>
      <c r="AX880" s="13" t="s">
        <v>81</v>
      </c>
      <c r="AY880" s="154" t="s">
        <v>139</v>
      </c>
    </row>
    <row r="881" spans="2:65" s="12" customFormat="1" ht="11.25">
      <c r="B881" s="146"/>
      <c r="D881" s="147" t="s">
        <v>148</v>
      </c>
      <c r="E881" s="148" t="s">
        <v>1</v>
      </c>
      <c r="F881" s="149" t="s">
        <v>553</v>
      </c>
      <c r="H881" s="148" t="s">
        <v>1</v>
      </c>
      <c r="I881" s="150"/>
      <c r="L881" s="146"/>
      <c r="M881" s="151"/>
      <c r="T881" s="152"/>
      <c r="AT881" s="148" t="s">
        <v>148</v>
      </c>
      <c r="AU881" s="148" t="s">
        <v>91</v>
      </c>
      <c r="AV881" s="12" t="s">
        <v>89</v>
      </c>
      <c r="AW881" s="12" t="s">
        <v>36</v>
      </c>
      <c r="AX881" s="12" t="s">
        <v>81</v>
      </c>
      <c r="AY881" s="148" t="s">
        <v>139</v>
      </c>
    </row>
    <row r="882" spans="2:65" s="13" customFormat="1" ht="11.25">
      <c r="B882" s="153"/>
      <c r="D882" s="147" t="s">
        <v>148</v>
      </c>
      <c r="E882" s="154" t="s">
        <v>1</v>
      </c>
      <c r="F882" s="155" t="s">
        <v>816</v>
      </c>
      <c r="H882" s="156">
        <v>1</v>
      </c>
      <c r="I882" s="157"/>
      <c r="L882" s="153"/>
      <c r="M882" s="158"/>
      <c r="T882" s="159"/>
      <c r="AT882" s="154" t="s">
        <v>148</v>
      </c>
      <c r="AU882" s="154" t="s">
        <v>91</v>
      </c>
      <c r="AV882" s="13" t="s">
        <v>91</v>
      </c>
      <c r="AW882" s="13" t="s">
        <v>36</v>
      </c>
      <c r="AX882" s="13" t="s">
        <v>81</v>
      </c>
      <c r="AY882" s="154" t="s">
        <v>139</v>
      </c>
    </row>
    <row r="883" spans="2:65" s="15" customFormat="1" ht="11.25">
      <c r="B883" s="167"/>
      <c r="D883" s="147" t="s">
        <v>148</v>
      </c>
      <c r="E883" s="168" t="s">
        <v>1</v>
      </c>
      <c r="F883" s="169" t="s">
        <v>253</v>
      </c>
      <c r="H883" s="170">
        <v>14</v>
      </c>
      <c r="I883" s="171"/>
      <c r="L883" s="167"/>
      <c r="M883" s="172"/>
      <c r="T883" s="173"/>
      <c r="AT883" s="168" t="s">
        <v>148</v>
      </c>
      <c r="AU883" s="168" t="s">
        <v>91</v>
      </c>
      <c r="AV883" s="15" t="s">
        <v>157</v>
      </c>
      <c r="AW883" s="15" t="s">
        <v>36</v>
      </c>
      <c r="AX883" s="15" t="s">
        <v>81</v>
      </c>
      <c r="AY883" s="168" t="s">
        <v>139</v>
      </c>
    </row>
    <row r="884" spans="2:65" s="12" customFormat="1" ht="11.25">
      <c r="B884" s="146"/>
      <c r="D884" s="147" t="s">
        <v>148</v>
      </c>
      <c r="E884" s="148" t="s">
        <v>1</v>
      </c>
      <c r="F884" s="149" t="s">
        <v>817</v>
      </c>
      <c r="H884" s="148" t="s">
        <v>1</v>
      </c>
      <c r="I884" s="150"/>
      <c r="L884" s="146"/>
      <c r="M884" s="151"/>
      <c r="T884" s="152"/>
      <c r="AT884" s="148" t="s">
        <v>148</v>
      </c>
      <c r="AU884" s="148" t="s">
        <v>91</v>
      </c>
      <c r="AV884" s="12" t="s">
        <v>89</v>
      </c>
      <c r="AW884" s="12" t="s">
        <v>36</v>
      </c>
      <c r="AX884" s="12" t="s">
        <v>81</v>
      </c>
      <c r="AY884" s="148" t="s">
        <v>139</v>
      </c>
    </row>
    <row r="885" spans="2:65" s="13" customFormat="1" ht="11.25">
      <c r="B885" s="153"/>
      <c r="D885" s="147" t="s">
        <v>148</v>
      </c>
      <c r="E885" s="154" t="s">
        <v>1</v>
      </c>
      <c r="F885" s="155" t="s">
        <v>818</v>
      </c>
      <c r="H885" s="156">
        <v>7</v>
      </c>
      <c r="I885" s="157"/>
      <c r="L885" s="153"/>
      <c r="M885" s="158"/>
      <c r="T885" s="159"/>
      <c r="AT885" s="154" t="s">
        <v>148</v>
      </c>
      <c r="AU885" s="154" t="s">
        <v>91</v>
      </c>
      <c r="AV885" s="13" t="s">
        <v>91</v>
      </c>
      <c r="AW885" s="13" t="s">
        <v>36</v>
      </c>
      <c r="AX885" s="13" t="s">
        <v>81</v>
      </c>
      <c r="AY885" s="154" t="s">
        <v>139</v>
      </c>
    </row>
    <row r="886" spans="2:65" s="15" customFormat="1" ht="11.25">
      <c r="B886" s="167"/>
      <c r="D886" s="147" t="s">
        <v>148</v>
      </c>
      <c r="E886" s="168" t="s">
        <v>1</v>
      </c>
      <c r="F886" s="169" t="s">
        <v>253</v>
      </c>
      <c r="H886" s="170">
        <v>7</v>
      </c>
      <c r="I886" s="171"/>
      <c r="L886" s="167"/>
      <c r="M886" s="172"/>
      <c r="T886" s="173"/>
      <c r="AT886" s="168" t="s">
        <v>148</v>
      </c>
      <c r="AU886" s="168" t="s">
        <v>91</v>
      </c>
      <c r="AV886" s="15" t="s">
        <v>157</v>
      </c>
      <c r="AW886" s="15" t="s">
        <v>36</v>
      </c>
      <c r="AX886" s="15" t="s">
        <v>89</v>
      </c>
      <c r="AY886" s="168" t="s">
        <v>139</v>
      </c>
    </row>
    <row r="887" spans="2:65" s="1" customFormat="1" ht="16.5" customHeight="1">
      <c r="B887" s="33"/>
      <c r="C887" s="263" t="s">
        <v>823</v>
      </c>
      <c r="D887" s="263" t="s">
        <v>141</v>
      </c>
      <c r="E887" s="264" t="s">
        <v>824</v>
      </c>
      <c r="F887" s="265" t="s">
        <v>825</v>
      </c>
      <c r="G887" s="266" t="s">
        <v>160</v>
      </c>
      <c r="H887" s="267">
        <v>36.75</v>
      </c>
      <c r="I887" s="138"/>
      <c r="J887" s="268">
        <f>ROUND(I887*H887,2)</f>
        <v>0</v>
      </c>
      <c r="K887" s="135" t="s">
        <v>145</v>
      </c>
      <c r="L887" s="33"/>
      <c r="M887" s="140" t="s">
        <v>1</v>
      </c>
      <c r="N887" s="141" t="s">
        <v>46</v>
      </c>
      <c r="P887" s="142">
        <f>O887*H887</f>
        <v>0</v>
      </c>
      <c r="Q887" s="142">
        <v>1.9000000000000001E-4</v>
      </c>
      <c r="R887" s="142">
        <f>Q887*H887</f>
        <v>6.9825E-3</v>
      </c>
      <c r="S887" s="142">
        <v>0</v>
      </c>
      <c r="T887" s="143">
        <f>S887*H887</f>
        <v>0</v>
      </c>
      <c r="AR887" s="144" t="s">
        <v>146</v>
      </c>
      <c r="AT887" s="144" t="s">
        <v>141</v>
      </c>
      <c r="AU887" s="144" t="s">
        <v>91</v>
      </c>
      <c r="AY887" s="18" t="s">
        <v>139</v>
      </c>
      <c r="BE887" s="145">
        <f>IF(N887="základní",J887,0)</f>
        <v>0</v>
      </c>
      <c r="BF887" s="145">
        <f>IF(N887="snížená",J887,0)</f>
        <v>0</v>
      </c>
      <c r="BG887" s="145">
        <f>IF(N887="zákl. přenesená",J887,0)</f>
        <v>0</v>
      </c>
      <c r="BH887" s="145">
        <f>IF(N887="sníž. přenesená",J887,0)</f>
        <v>0</v>
      </c>
      <c r="BI887" s="145">
        <f>IF(N887="nulová",J887,0)</f>
        <v>0</v>
      </c>
      <c r="BJ887" s="18" t="s">
        <v>89</v>
      </c>
      <c r="BK887" s="145">
        <f>ROUND(I887*H887,2)</f>
        <v>0</v>
      </c>
      <c r="BL887" s="18" t="s">
        <v>146</v>
      </c>
      <c r="BM887" s="144" t="s">
        <v>826</v>
      </c>
    </row>
    <row r="888" spans="2:65" s="12" customFormat="1" ht="11.25">
      <c r="B888" s="146"/>
      <c r="D888" s="147" t="s">
        <v>148</v>
      </c>
      <c r="E888" s="148" t="s">
        <v>1</v>
      </c>
      <c r="F888" s="149" t="s">
        <v>453</v>
      </c>
      <c r="H888" s="148" t="s">
        <v>1</v>
      </c>
      <c r="I888" s="150"/>
      <c r="L888" s="146"/>
      <c r="M888" s="151"/>
      <c r="T888" s="152"/>
      <c r="AT888" s="148" t="s">
        <v>148</v>
      </c>
      <c r="AU888" s="148" t="s">
        <v>91</v>
      </c>
      <c r="AV888" s="12" t="s">
        <v>89</v>
      </c>
      <c r="AW888" s="12" t="s">
        <v>36</v>
      </c>
      <c r="AX888" s="12" t="s">
        <v>81</v>
      </c>
      <c r="AY888" s="148" t="s">
        <v>139</v>
      </c>
    </row>
    <row r="889" spans="2:65" s="13" customFormat="1" ht="11.25">
      <c r="B889" s="153"/>
      <c r="D889" s="147" t="s">
        <v>148</v>
      </c>
      <c r="E889" s="154" t="s">
        <v>1</v>
      </c>
      <c r="F889" s="155" t="s">
        <v>744</v>
      </c>
      <c r="H889" s="156">
        <v>3.66</v>
      </c>
      <c r="I889" s="157"/>
      <c r="L889" s="153"/>
      <c r="M889" s="158"/>
      <c r="T889" s="159"/>
      <c r="AT889" s="154" t="s">
        <v>148</v>
      </c>
      <c r="AU889" s="154" t="s">
        <v>91</v>
      </c>
      <c r="AV889" s="13" t="s">
        <v>91</v>
      </c>
      <c r="AW889" s="13" t="s">
        <v>36</v>
      </c>
      <c r="AX889" s="13" t="s">
        <v>81</v>
      </c>
      <c r="AY889" s="154" t="s">
        <v>139</v>
      </c>
    </row>
    <row r="890" spans="2:65" s="13" customFormat="1" ht="11.25">
      <c r="B890" s="153"/>
      <c r="D890" s="147" t="s">
        <v>148</v>
      </c>
      <c r="E890" s="154" t="s">
        <v>1</v>
      </c>
      <c r="F890" s="155" t="s">
        <v>745</v>
      </c>
      <c r="H890" s="156">
        <v>10.6</v>
      </c>
      <c r="I890" s="157"/>
      <c r="L890" s="153"/>
      <c r="M890" s="158"/>
      <c r="T890" s="159"/>
      <c r="AT890" s="154" t="s">
        <v>148</v>
      </c>
      <c r="AU890" s="154" t="s">
        <v>91</v>
      </c>
      <c r="AV890" s="13" t="s">
        <v>91</v>
      </c>
      <c r="AW890" s="13" t="s">
        <v>36</v>
      </c>
      <c r="AX890" s="13" t="s">
        <v>81</v>
      </c>
      <c r="AY890" s="154" t="s">
        <v>139</v>
      </c>
    </row>
    <row r="891" spans="2:65" s="13" customFormat="1" ht="11.25">
      <c r="B891" s="153"/>
      <c r="D891" s="147" t="s">
        <v>148</v>
      </c>
      <c r="E891" s="154" t="s">
        <v>1</v>
      </c>
      <c r="F891" s="155" t="s">
        <v>761</v>
      </c>
      <c r="H891" s="156">
        <v>11.12</v>
      </c>
      <c r="I891" s="157"/>
      <c r="L891" s="153"/>
      <c r="M891" s="158"/>
      <c r="T891" s="159"/>
      <c r="AT891" s="154" t="s">
        <v>148</v>
      </c>
      <c r="AU891" s="154" t="s">
        <v>91</v>
      </c>
      <c r="AV891" s="13" t="s">
        <v>91</v>
      </c>
      <c r="AW891" s="13" t="s">
        <v>36</v>
      </c>
      <c r="AX891" s="13" t="s">
        <v>81</v>
      </c>
      <c r="AY891" s="154" t="s">
        <v>139</v>
      </c>
    </row>
    <row r="892" spans="2:65" s="13" customFormat="1" ht="11.25">
      <c r="B892" s="153"/>
      <c r="D892" s="147" t="s">
        <v>148</v>
      </c>
      <c r="E892" s="154" t="s">
        <v>1</v>
      </c>
      <c r="F892" s="155" t="s">
        <v>750</v>
      </c>
      <c r="H892" s="156">
        <v>11.37</v>
      </c>
      <c r="I892" s="157"/>
      <c r="L892" s="153"/>
      <c r="M892" s="158"/>
      <c r="T892" s="159"/>
      <c r="AT892" s="154" t="s">
        <v>148</v>
      </c>
      <c r="AU892" s="154" t="s">
        <v>91</v>
      </c>
      <c r="AV892" s="13" t="s">
        <v>91</v>
      </c>
      <c r="AW892" s="13" t="s">
        <v>36</v>
      </c>
      <c r="AX892" s="13" t="s">
        <v>81</v>
      </c>
      <c r="AY892" s="154" t="s">
        <v>139</v>
      </c>
    </row>
    <row r="893" spans="2:65" s="14" customFormat="1" ht="11.25">
      <c r="B893" s="160"/>
      <c r="D893" s="147" t="s">
        <v>148</v>
      </c>
      <c r="E893" s="161" t="s">
        <v>1</v>
      </c>
      <c r="F893" s="162" t="s">
        <v>151</v>
      </c>
      <c r="H893" s="163">
        <v>36.75</v>
      </c>
      <c r="I893" s="164"/>
      <c r="L893" s="160"/>
      <c r="M893" s="165"/>
      <c r="T893" s="166"/>
      <c r="AT893" s="161" t="s">
        <v>148</v>
      </c>
      <c r="AU893" s="161" t="s">
        <v>91</v>
      </c>
      <c r="AV893" s="14" t="s">
        <v>146</v>
      </c>
      <c r="AW893" s="14" t="s">
        <v>36</v>
      </c>
      <c r="AX893" s="14" t="s">
        <v>89</v>
      </c>
      <c r="AY893" s="161" t="s">
        <v>139</v>
      </c>
    </row>
    <row r="894" spans="2:65" s="1" customFormat="1" ht="16.5" customHeight="1">
      <c r="B894" s="33"/>
      <c r="C894" s="263" t="s">
        <v>827</v>
      </c>
      <c r="D894" s="263" t="s">
        <v>141</v>
      </c>
      <c r="E894" s="264" t="s">
        <v>828</v>
      </c>
      <c r="F894" s="265" t="s">
        <v>829</v>
      </c>
      <c r="G894" s="266" t="s">
        <v>160</v>
      </c>
      <c r="H894" s="267">
        <v>377.68</v>
      </c>
      <c r="I894" s="138"/>
      <c r="J894" s="268">
        <f>ROUND(I894*H894,2)</f>
        <v>0</v>
      </c>
      <c r="K894" s="135" t="s">
        <v>145</v>
      </c>
      <c r="L894" s="33"/>
      <c r="M894" s="140" t="s">
        <v>1</v>
      </c>
      <c r="N894" s="141" t="s">
        <v>46</v>
      </c>
      <c r="P894" s="142">
        <f>O894*H894</f>
        <v>0</v>
      </c>
      <c r="Q894" s="142">
        <v>2.0000000000000001E-4</v>
      </c>
      <c r="R894" s="142">
        <f>Q894*H894</f>
        <v>7.5536000000000006E-2</v>
      </c>
      <c r="S894" s="142">
        <v>0</v>
      </c>
      <c r="T894" s="143">
        <f>S894*H894</f>
        <v>0</v>
      </c>
      <c r="AR894" s="144" t="s">
        <v>146</v>
      </c>
      <c r="AT894" s="144" t="s">
        <v>141</v>
      </c>
      <c r="AU894" s="144" t="s">
        <v>91</v>
      </c>
      <c r="AY894" s="18" t="s">
        <v>139</v>
      </c>
      <c r="BE894" s="145">
        <f>IF(N894="základní",J894,0)</f>
        <v>0</v>
      </c>
      <c r="BF894" s="145">
        <f>IF(N894="snížená",J894,0)</f>
        <v>0</v>
      </c>
      <c r="BG894" s="145">
        <f>IF(N894="zákl. přenesená",J894,0)</f>
        <v>0</v>
      </c>
      <c r="BH894" s="145">
        <f>IF(N894="sníž. přenesená",J894,0)</f>
        <v>0</v>
      </c>
      <c r="BI894" s="145">
        <f>IF(N894="nulová",J894,0)</f>
        <v>0</v>
      </c>
      <c r="BJ894" s="18" t="s">
        <v>89</v>
      </c>
      <c r="BK894" s="145">
        <f>ROUND(I894*H894,2)</f>
        <v>0</v>
      </c>
      <c r="BL894" s="18" t="s">
        <v>146</v>
      </c>
      <c r="BM894" s="144" t="s">
        <v>830</v>
      </c>
    </row>
    <row r="895" spans="2:65" s="12" customFormat="1" ht="11.25">
      <c r="B895" s="146"/>
      <c r="D895" s="147" t="s">
        <v>148</v>
      </c>
      <c r="E895" s="148" t="s">
        <v>1</v>
      </c>
      <c r="F895" s="149" t="s">
        <v>453</v>
      </c>
      <c r="H895" s="148" t="s">
        <v>1</v>
      </c>
      <c r="I895" s="150"/>
      <c r="L895" s="146"/>
      <c r="M895" s="151"/>
      <c r="T895" s="152"/>
      <c r="AT895" s="148" t="s">
        <v>148</v>
      </c>
      <c r="AU895" s="148" t="s">
        <v>91</v>
      </c>
      <c r="AV895" s="12" t="s">
        <v>89</v>
      </c>
      <c r="AW895" s="12" t="s">
        <v>36</v>
      </c>
      <c r="AX895" s="12" t="s">
        <v>81</v>
      </c>
      <c r="AY895" s="148" t="s">
        <v>139</v>
      </c>
    </row>
    <row r="896" spans="2:65" s="13" customFormat="1" ht="11.25">
      <c r="B896" s="153"/>
      <c r="D896" s="147" t="s">
        <v>148</v>
      </c>
      <c r="E896" s="154" t="s">
        <v>1</v>
      </c>
      <c r="F896" s="155" t="s">
        <v>760</v>
      </c>
      <c r="H896" s="156">
        <v>377.68</v>
      </c>
      <c r="I896" s="157"/>
      <c r="L896" s="153"/>
      <c r="M896" s="158"/>
      <c r="T896" s="159"/>
      <c r="AT896" s="154" t="s">
        <v>148</v>
      </c>
      <c r="AU896" s="154" t="s">
        <v>91</v>
      </c>
      <c r="AV896" s="13" t="s">
        <v>91</v>
      </c>
      <c r="AW896" s="13" t="s">
        <v>36</v>
      </c>
      <c r="AX896" s="13" t="s">
        <v>81</v>
      </c>
      <c r="AY896" s="154" t="s">
        <v>139</v>
      </c>
    </row>
    <row r="897" spans="2:65" s="14" customFormat="1" ht="11.25">
      <c r="B897" s="160"/>
      <c r="D897" s="147" t="s">
        <v>148</v>
      </c>
      <c r="E897" s="161" t="s">
        <v>1</v>
      </c>
      <c r="F897" s="162" t="s">
        <v>151</v>
      </c>
      <c r="H897" s="163">
        <v>377.68</v>
      </c>
      <c r="I897" s="164"/>
      <c r="L897" s="160"/>
      <c r="M897" s="165"/>
      <c r="T897" s="166"/>
      <c r="AT897" s="161" t="s">
        <v>148</v>
      </c>
      <c r="AU897" s="161" t="s">
        <v>91</v>
      </c>
      <c r="AV897" s="14" t="s">
        <v>146</v>
      </c>
      <c r="AW897" s="14" t="s">
        <v>36</v>
      </c>
      <c r="AX897" s="14" t="s">
        <v>89</v>
      </c>
      <c r="AY897" s="161" t="s">
        <v>139</v>
      </c>
    </row>
    <row r="898" spans="2:65" s="1" customFormat="1" ht="21.75" customHeight="1">
      <c r="B898" s="33"/>
      <c r="C898" s="263" t="s">
        <v>831</v>
      </c>
      <c r="D898" s="263" t="s">
        <v>141</v>
      </c>
      <c r="E898" s="264" t="s">
        <v>832</v>
      </c>
      <c r="F898" s="265" t="s">
        <v>833</v>
      </c>
      <c r="G898" s="266" t="s">
        <v>160</v>
      </c>
      <c r="H898" s="267">
        <v>414.43</v>
      </c>
      <c r="I898" s="138"/>
      <c r="J898" s="268">
        <f>ROUND(I898*H898,2)</f>
        <v>0</v>
      </c>
      <c r="K898" s="135" t="s">
        <v>145</v>
      </c>
      <c r="L898" s="33"/>
      <c r="M898" s="140" t="s">
        <v>1</v>
      </c>
      <c r="N898" s="141" t="s">
        <v>46</v>
      </c>
      <c r="P898" s="142">
        <f>O898*H898</f>
        <v>0</v>
      </c>
      <c r="Q898" s="142">
        <v>6.0000000000000002E-5</v>
      </c>
      <c r="R898" s="142">
        <f>Q898*H898</f>
        <v>2.48658E-2</v>
      </c>
      <c r="S898" s="142">
        <v>0</v>
      </c>
      <c r="T898" s="143">
        <f>S898*H898</f>
        <v>0</v>
      </c>
      <c r="AR898" s="144" t="s">
        <v>146</v>
      </c>
      <c r="AT898" s="144" t="s">
        <v>141</v>
      </c>
      <c r="AU898" s="144" t="s">
        <v>91</v>
      </c>
      <c r="AY898" s="18" t="s">
        <v>139</v>
      </c>
      <c r="BE898" s="145">
        <f>IF(N898="základní",J898,0)</f>
        <v>0</v>
      </c>
      <c r="BF898" s="145">
        <f>IF(N898="snížená",J898,0)</f>
        <v>0</v>
      </c>
      <c r="BG898" s="145">
        <f>IF(N898="zákl. přenesená",J898,0)</f>
        <v>0</v>
      </c>
      <c r="BH898" s="145">
        <f>IF(N898="sníž. přenesená",J898,0)</f>
        <v>0</v>
      </c>
      <c r="BI898" s="145">
        <f>IF(N898="nulová",J898,0)</f>
        <v>0</v>
      </c>
      <c r="BJ898" s="18" t="s">
        <v>89</v>
      </c>
      <c r="BK898" s="145">
        <f>ROUND(I898*H898,2)</f>
        <v>0</v>
      </c>
      <c r="BL898" s="18" t="s">
        <v>146</v>
      </c>
      <c r="BM898" s="144" t="s">
        <v>834</v>
      </c>
    </row>
    <row r="899" spans="2:65" s="12" customFormat="1" ht="11.25">
      <c r="B899" s="146"/>
      <c r="D899" s="147" t="s">
        <v>148</v>
      </c>
      <c r="E899" s="148" t="s">
        <v>1</v>
      </c>
      <c r="F899" s="149" t="s">
        <v>453</v>
      </c>
      <c r="H899" s="148" t="s">
        <v>1</v>
      </c>
      <c r="I899" s="150"/>
      <c r="L899" s="146"/>
      <c r="M899" s="151"/>
      <c r="T899" s="152"/>
      <c r="AT899" s="148" t="s">
        <v>148</v>
      </c>
      <c r="AU899" s="148" t="s">
        <v>91</v>
      </c>
      <c r="AV899" s="12" t="s">
        <v>89</v>
      </c>
      <c r="AW899" s="12" t="s">
        <v>36</v>
      </c>
      <c r="AX899" s="12" t="s">
        <v>81</v>
      </c>
      <c r="AY899" s="148" t="s">
        <v>139</v>
      </c>
    </row>
    <row r="900" spans="2:65" s="13" customFormat="1" ht="11.25">
      <c r="B900" s="153"/>
      <c r="D900" s="147" t="s">
        <v>148</v>
      </c>
      <c r="E900" s="154" t="s">
        <v>1</v>
      </c>
      <c r="F900" s="155" t="s">
        <v>760</v>
      </c>
      <c r="H900" s="156">
        <v>377.68</v>
      </c>
      <c r="I900" s="157"/>
      <c r="L900" s="153"/>
      <c r="M900" s="158"/>
      <c r="T900" s="159"/>
      <c r="AT900" s="154" t="s">
        <v>148</v>
      </c>
      <c r="AU900" s="154" t="s">
        <v>91</v>
      </c>
      <c r="AV900" s="13" t="s">
        <v>91</v>
      </c>
      <c r="AW900" s="13" t="s">
        <v>36</v>
      </c>
      <c r="AX900" s="13" t="s">
        <v>81</v>
      </c>
      <c r="AY900" s="154" t="s">
        <v>139</v>
      </c>
    </row>
    <row r="901" spans="2:65" s="13" customFormat="1" ht="11.25">
      <c r="B901" s="153"/>
      <c r="D901" s="147" t="s">
        <v>148</v>
      </c>
      <c r="E901" s="154" t="s">
        <v>1</v>
      </c>
      <c r="F901" s="155" t="s">
        <v>744</v>
      </c>
      <c r="H901" s="156">
        <v>3.66</v>
      </c>
      <c r="I901" s="157"/>
      <c r="L901" s="153"/>
      <c r="M901" s="158"/>
      <c r="T901" s="159"/>
      <c r="AT901" s="154" t="s">
        <v>148</v>
      </c>
      <c r="AU901" s="154" t="s">
        <v>91</v>
      </c>
      <c r="AV901" s="13" t="s">
        <v>91</v>
      </c>
      <c r="AW901" s="13" t="s">
        <v>36</v>
      </c>
      <c r="AX901" s="13" t="s">
        <v>81</v>
      </c>
      <c r="AY901" s="154" t="s">
        <v>139</v>
      </c>
    </row>
    <row r="902" spans="2:65" s="13" customFormat="1" ht="11.25">
      <c r="B902" s="153"/>
      <c r="D902" s="147" t="s">
        <v>148</v>
      </c>
      <c r="E902" s="154" t="s">
        <v>1</v>
      </c>
      <c r="F902" s="155" t="s">
        <v>745</v>
      </c>
      <c r="H902" s="156">
        <v>10.6</v>
      </c>
      <c r="I902" s="157"/>
      <c r="L902" s="153"/>
      <c r="M902" s="158"/>
      <c r="T902" s="159"/>
      <c r="AT902" s="154" t="s">
        <v>148</v>
      </c>
      <c r="AU902" s="154" t="s">
        <v>91</v>
      </c>
      <c r="AV902" s="13" t="s">
        <v>91</v>
      </c>
      <c r="AW902" s="13" t="s">
        <v>36</v>
      </c>
      <c r="AX902" s="13" t="s">
        <v>81</v>
      </c>
      <c r="AY902" s="154" t="s">
        <v>139</v>
      </c>
    </row>
    <row r="903" spans="2:65" s="13" customFormat="1" ht="11.25">
      <c r="B903" s="153"/>
      <c r="D903" s="147" t="s">
        <v>148</v>
      </c>
      <c r="E903" s="154" t="s">
        <v>1</v>
      </c>
      <c r="F903" s="155" t="s">
        <v>761</v>
      </c>
      <c r="H903" s="156">
        <v>11.12</v>
      </c>
      <c r="I903" s="157"/>
      <c r="L903" s="153"/>
      <c r="M903" s="158"/>
      <c r="T903" s="159"/>
      <c r="AT903" s="154" t="s">
        <v>148</v>
      </c>
      <c r="AU903" s="154" t="s">
        <v>91</v>
      </c>
      <c r="AV903" s="13" t="s">
        <v>91</v>
      </c>
      <c r="AW903" s="13" t="s">
        <v>36</v>
      </c>
      <c r="AX903" s="13" t="s">
        <v>81</v>
      </c>
      <c r="AY903" s="154" t="s">
        <v>139</v>
      </c>
    </row>
    <row r="904" spans="2:65" s="13" customFormat="1" ht="11.25">
      <c r="B904" s="153"/>
      <c r="D904" s="147" t="s">
        <v>148</v>
      </c>
      <c r="E904" s="154" t="s">
        <v>1</v>
      </c>
      <c r="F904" s="155" t="s">
        <v>750</v>
      </c>
      <c r="H904" s="156">
        <v>11.37</v>
      </c>
      <c r="I904" s="157"/>
      <c r="L904" s="153"/>
      <c r="M904" s="158"/>
      <c r="T904" s="159"/>
      <c r="AT904" s="154" t="s">
        <v>148</v>
      </c>
      <c r="AU904" s="154" t="s">
        <v>91</v>
      </c>
      <c r="AV904" s="13" t="s">
        <v>91</v>
      </c>
      <c r="AW904" s="13" t="s">
        <v>36</v>
      </c>
      <c r="AX904" s="13" t="s">
        <v>81</v>
      </c>
      <c r="AY904" s="154" t="s">
        <v>139</v>
      </c>
    </row>
    <row r="905" spans="2:65" s="14" customFormat="1" ht="11.25">
      <c r="B905" s="160"/>
      <c r="D905" s="147" t="s">
        <v>148</v>
      </c>
      <c r="E905" s="161" t="s">
        <v>1</v>
      </c>
      <c r="F905" s="162" t="s">
        <v>151</v>
      </c>
      <c r="H905" s="163">
        <v>414.43</v>
      </c>
      <c r="I905" s="164"/>
      <c r="L905" s="160"/>
      <c r="M905" s="165"/>
      <c r="T905" s="166"/>
      <c r="AT905" s="161" t="s">
        <v>148</v>
      </c>
      <c r="AU905" s="161" t="s">
        <v>91</v>
      </c>
      <c r="AV905" s="14" t="s">
        <v>146</v>
      </c>
      <c r="AW905" s="14" t="s">
        <v>36</v>
      </c>
      <c r="AX905" s="14" t="s">
        <v>89</v>
      </c>
      <c r="AY905" s="161" t="s">
        <v>139</v>
      </c>
    </row>
    <row r="906" spans="2:65" s="1" customFormat="1" ht="24.2" customHeight="1">
      <c r="B906" s="33"/>
      <c r="C906" s="133" t="s">
        <v>835</v>
      </c>
      <c r="D906" s="133" t="s">
        <v>141</v>
      </c>
      <c r="E906" s="134" t="s">
        <v>836</v>
      </c>
      <c r="F906" s="135" t="s">
        <v>837</v>
      </c>
      <c r="G906" s="136" t="s">
        <v>498</v>
      </c>
      <c r="H906" s="137">
        <v>8</v>
      </c>
      <c r="I906" s="138"/>
      <c r="J906" s="139">
        <f>ROUND(I906*H906,2)</f>
        <v>0</v>
      </c>
      <c r="K906" s="135" t="s">
        <v>1</v>
      </c>
      <c r="L906" s="33"/>
      <c r="M906" s="140" t="s">
        <v>1</v>
      </c>
      <c r="N906" s="141" t="s">
        <v>46</v>
      </c>
      <c r="P906" s="142">
        <f>O906*H906</f>
        <v>0</v>
      </c>
      <c r="Q906" s="142">
        <v>2.1000000000000001E-4</v>
      </c>
      <c r="R906" s="142">
        <f>Q906*H906</f>
        <v>1.6800000000000001E-3</v>
      </c>
      <c r="S906" s="142">
        <v>0</v>
      </c>
      <c r="T906" s="143">
        <f>S906*H906</f>
        <v>0</v>
      </c>
      <c r="AR906" s="144" t="s">
        <v>146</v>
      </c>
      <c r="AT906" s="144" t="s">
        <v>141</v>
      </c>
      <c r="AU906" s="144" t="s">
        <v>91</v>
      </c>
      <c r="AY906" s="18" t="s">
        <v>139</v>
      </c>
      <c r="BE906" s="145">
        <f>IF(N906="základní",J906,0)</f>
        <v>0</v>
      </c>
      <c r="BF906" s="145">
        <f>IF(N906="snížená",J906,0)</f>
        <v>0</v>
      </c>
      <c r="BG906" s="145">
        <f>IF(N906="zákl. přenesená",J906,0)</f>
        <v>0</v>
      </c>
      <c r="BH906" s="145">
        <f>IF(N906="sníž. přenesená",J906,0)</f>
        <v>0</v>
      </c>
      <c r="BI906" s="145">
        <f>IF(N906="nulová",J906,0)</f>
        <v>0</v>
      </c>
      <c r="BJ906" s="18" t="s">
        <v>89</v>
      </c>
      <c r="BK906" s="145">
        <f>ROUND(I906*H906,2)</f>
        <v>0</v>
      </c>
      <c r="BL906" s="18" t="s">
        <v>146</v>
      </c>
      <c r="BM906" s="144" t="s">
        <v>838</v>
      </c>
    </row>
    <row r="907" spans="2:65" s="12" customFormat="1" ht="11.25">
      <c r="B907" s="146"/>
      <c r="D907" s="147" t="s">
        <v>148</v>
      </c>
      <c r="E907" s="148" t="s">
        <v>1</v>
      </c>
      <c r="F907" s="149" t="s">
        <v>453</v>
      </c>
      <c r="H907" s="148" t="s">
        <v>1</v>
      </c>
      <c r="I907" s="150"/>
      <c r="L907" s="146"/>
      <c r="M907" s="151"/>
      <c r="T907" s="152"/>
      <c r="AT907" s="148" t="s">
        <v>148</v>
      </c>
      <c r="AU907" s="148" t="s">
        <v>91</v>
      </c>
      <c r="AV907" s="12" t="s">
        <v>89</v>
      </c>
      <c r="AW907" s="12" t="s">
        <v>36</v>
      </c>
      <c r="AX907" s="12" t="s">
        <v>81</v>
      </c>
      <c r="AY907" s="148" t="s">
        <v>139</v>
      </c>
    </row>
    <row r="908" spans="2:65" s="13" customFormat="1" ht="11.25">
      <c r="B908" s="153"/>
      <c r="D908" s="147" t="s">
        <v>148</v>
      </c>
      <c r="E908" s="154" t="s">
        <v>1</v>
      </c>
      <c r="F908" s="155" t="s">
        <v>839</v>
      </c>
      <c r="H908" s="156">
        <v>7</v>
      </c>
      <c r="I908" s="157"/>
      <c r="L908" s="153"/>
      <c r="M908" s="158"/>
      <c r="T908" s="159"/>
      <c r="AT908" s="154" t="s">
        <v>148</v>
      </c>
      <c r="AU908" s="154" t="s">
        <v>91</v>
      </c>
      <c r="AV908" s="13" t="s">
        <v>91</v>
      </c>
      <c r="AW908" s="13" t="s">
        <v>36</v>
      </c>
      <c r="AX908" s="13" t="s">
        <v>81</v>
      </c>
      <c r="AY908" s="154" t="s">
        <v>139</v>
      </c>
    </row>
    <row r="909" spans="2:65" s="13" customFormat="1" ht="11.25">
      <c r="B909" s="153"/>
      <c r="D909" s="147" t="s">
        <v>148</v>
      </c>
      <c r="E909" s="154" t="s">
        <v>1</v>
      </c>
      <c r="F909" s="155" t="s">
        <v>840</v>
      </c>
      <c r="H909" s="156">
        <v>1</v>
      </c>
      <c r="I909" s="157"/>
      <c r="L909" s="153"/>
      <c r="M909" s="158"/>
      <c r="T909" s="159"/>
      <c r="AT909" s="154" t="s">
        <v>148</v>
      </c>
      <c r="AU909" s="154" t="s">
        <v>91</v>
      </c>
      <c r="AV909" s="13" t="s">
        <v>91</v>
      </c>
      <c r="AW909" s="13" t="s">
        <v>36</v>
      </c>
      <c r="AX909" s="13" t="s">
        <v>81</v>
      </c>
      <c r="AY909" s="154" t="s">
        <v>139</v>
      </c>
    </row>
    <row r="910" spans="2:65" s="14" customFormat="1" ht="11.25">
      <c r="B910" s="160"/>
      <c r="D910" s="147" t="s">
        <v>148</v>
      </c>
      <c r="E910" s="161" t="s">
        <v>1</v>
      </c>
      <c r="F910" s="162" t="s">
        <v>151</v>
      </c>
      <c r="H910" s="163">
        <v>8</v>
      </c>
      <c r="I910" s="164"/>
      <c r="L910" s="160"/>
      <c r="M910" s="165"/>
      <c r="T910" s="166"/>
      <c r="AT910" s="161" t="s">
        <v>148</v>
      </c>
      <c r="AU910" s="161" t="s">
        <v>91</v>
      </c>
      <c r="AV910" s="14" t="s">
        <v>146</v>
      </c>
      <c r="AW910" s="14" t="s">
        <v>36</v>
      </c>
      <c r="AX910" s="14" t="s">
        <v>89</v>
      </c>
      <c r="AY910" s="161" t="s">
        <v>139</v>
      </c>
    </row>
    <row r="911" spans="2:65" s="1" customFormat="1" ht="16.5" customHeight="1">
      <c r="B911" s="33"/>
      <c r="C911" s="133" t="s">
        <v>841</v>
      </c>
      <c r="D911" s="133" t="s">
        <v>141</v>
      </c>
      <c r="E911" s="134" t="s">
        <v>842</v>
      </c>
      <c r="F911" s="135" t="s">
        <v>843</v>
      </c>
      <c r="G911" s="136" t="s">
        <v>498</v>
      </c>
      <c r="H911" s="137">
        <v>24</v>
      </c>
      <c r="I911" s="138"/>
      <c r="J911" s="139">
        <f>ROUND(I911*H911,2)</f>
        <v>0</v>
      </c>
      <c r="K911" s="135" t="s">
        <v>1</v>
      </c>
      <c r="L911" s="33"/>
      <c r="M911" s="140" t="s">
        <v>1</v>
      </c>
      <c r="N911" s="141" t="s">
        <v>46</v>
      </c>
      <c r="P911" s="142">
        <f>O911*H911</f>
        <v>0</v>
      </c>
      <c r="Q911" s="142">
        <v>0</v>
      </c>
      <c r="R911" s="142">
        <f>Q911*H911</f>
        <v>0</v>
      </c>
      <c r="S911" s="142">
        <v>0</v>
      </c>
      <c r="T911" s="143">
        <f>S911*H911</f>
        <v>0</v>
      </c>
      <c r="AR911" s="144" t="s">
        <v>146</v>
      </c>
      <c r="AT911" s="144" t="s">
        <v>141</v>
      </c>
      <c r="AU911" s="144" t="s">
        <v>91</v>
      </c>
      <c r="AY911" s="18" t="s">
        <v>139</v>
      </c>
      <c r="BE911" s="145">
        <f>IF(N911="základní",J911,0)</f>
        <v>0</v>
      </c>
      <c r="BF911" s="145">
        <f>IF(N911="snížená",J911,0)</f>
        <v>0</v>
      </c>
      <c r="BG911" s="145">
        <f>IF(N911="zákl. přenesená",J911,0)</f>
        <v>0</v>
      </c>
      <c r="BH911" s="145">
        <f>IF(N911="sníž. přenesená",J911,0)</f>
        <v>0</v>
      </c>
      <c r="BI911" s="145">
        <f>IF(N911="nulová",J911,0)</f>
        <v>0</v>
      </c>
      <c r="BJ911" s="18" t="s">
        <v>89</v>
      </c>
      <c r="BK911" s="145">
        <f>ROUND(I911*H911,2)</f>
        <v>0</v>
      </c>
      <c r="BL911" s="18" t="s">
        <v>146</v>
      </c>
      <c r="BM911" s="144" t="s">
        <v>844</v>
      </c>
    </row>
    <row r="912" spans="2:65" s="12" customFormat="1" ht="11.25">
      <c r="B912" s="146"/>
      <c r="D912" s="147" t="s">
        <v>148</v>
      </c>
      <c r="E912" s="148" t="s">
        <v>1</v>
      </c>
      <c r="F912" s="149" t="s">
        <v>453</v>
      </c>
      <c r="H912" s="148" t="s">
        <v>1</v>
      </c>
      <c r="I912" s="150"/>
      <c r="L912" s="146"/>
      <c r="M912" s="151"/>
      <c r="T912" s="152"/>
      <c r="AT912" s="148" t="s">
        <v>148</v>
      </c>
      <c r="AU912" s="148" t="s">
        <v>91</v>
      </c>
      <c r="AV912" s="12" t="s">
        <v>89</v>
      </c>
      <c r="AW912" s="12" t="s">
        <v>36</v>
      </c>
      <c r="AX912" s="12" t="s">
        <v>81</v>
      </c>
      <c r="AY912" s="148" t="s">
        <v>139</v>
      </c>
    </row>
    <row r="913" spans="2:65" s="13" customFormat="1" ht="11.25">
      <c r="B913" s="153"/>
      <c r="D913" s="147" t="s">
        <v>148</v>
      </c>
      <c r="E913" s="154" t="s">
        <v>1</v>
      </c>
      <c r="F913" s="155" t="s">
        <v>845</v>
      </c>
      <c r="H913" s="156">
        <v>19</v>
      </c>
      <c r="I913" s="157"/>
      <c r="L913" s="153"/>
      <c r="M913" s="158"/>
      <c r="T913" s="159"/>
      <c r="AT913" s="154" t="s">
        <v>148</v>
      </c>
      <c r="AU913" s="154" t="s">
        <v>91</v>
      </c>
      <c r="AV913" s="13" t="s">
        <v>91</v>
      </c>
      <c r="AW913" s="13" t="s">
        <v>36</v>
      </c>
      <c r="AX913" s="13" t="s">
        <v>81</v>
      </c>
      <c r="AY913" s="154" t="s">
        <v>139</v>
      </c>
    </row>
    <row r="914" spans="2:65" s="13" customFormat="1" ht="11.25">
      <c r="B914" s="153"/>
      <c r="D914" s="147" t="s">
        <v>148</v>
      </c>
      <c r="E914" s="154" t="s">
        <v>1</v>
      </c>
      <c r="F914" s="155" t="s">
        <v>773</v>
      </c>
      <c r="H914" s="156">
        <v>1</v>
      </c>
      <c r="I914" s="157"/>
      <c r="L914" s="153"/>
      <c r="M914" s="158"/>
      <c r="T914" s="159"/>
      <c r="AT914" s="154" t="s">
        <v>148</v>
      </c>
      <c r="AU914" s="154" t="s">
        <v>91</v>
      </c>
      <c r="AV914" s="13" t="s">
        <v>91</v>
      </c>
      <c r="AW914" s="13" t="s">
        <v>36</v>
      </c>
      <c r="AX914" s="13" t="s">
        <v>81</v>
      </c>
      <c r="AY914" s="154" t="s">
        <v>139</v>
      </c>
    </row>
    <row r="915" spans="2:65" s="13" customFormat="1" ht="11.25">
      <c r="B915" s="153"/>
      <c r="D915" s="147" t="s">
        <v>148</v>
      </c>
      <c r="E915" s="154" t="s">
        <v>1</v>
      </c>
      <c r="F915" s="155" t="s">
        <v>774</v>
      </c>
      <c r="H915" s="156">
        <v>1</v>
      </c>
      <c r="I915" s="157"/>
      <c r="L915" s="153"/>
      <c r="M915" s="158"/>
      <c r="T915" s="159"/>
      <c r="AT915" s="154" t="s">
        <v>148</v>
      </c>
      <c r="AU915" s="154" t="s">
        <v>91</v>
      </c>
      <c r="AV915" s="13" t="s">
        <v>91</v>
      </c>
      <c r="AW915" s="13" t="s">
        <v>36</v>
      </c>
      <c r="AX915" s="13" t="s">
        <v>81</v>
      </c>
      <c r="AY915" s="154" t="s">
        <v>139</v>
      </c>
    </row>
    <row r="916" spans="2:65" s="13" customFormat="1" ht="11.25">
      <c r="B916" s="153"/>
      <c r="D916" s="147" t="s">
        <v>148</v>
      </c>
      <c r="E916" s="154" t="s">
        <v>1</v>
      </c>
      <c r="F916" s="155" t="s">
        <v>846</v>
      </c>
      <c r="H916" s="156">
        <v>2</v>
      </c>
      <c r="I916" s="157"/>
      <c r="L916" s="153"/>
      <c r="M916" s="158"/>
      <c r="T916" s="159"/>
      <c r="AT916" s="154" t="s">
        <v>148</v>
      </c>
      <c r="AU916" s="154" t="s">
        <v>91</v>
      </c>
      <c r="AV916" s="13" t="s">
        <v>91</v>
      </c>
      <c r="AW916" s="13" t="s">
        <v>36</v>
      </c>
      <c r="AX916" s="13" t="s">
        <v>81</v>
      </c>
      <c r="AY916" s="154" t="s">
        <v>139</v>
      </c>
    </row>
    <row r="917" spans="2:65" s="13" customFormat="1" ht="11.25">
      <c r="B917" s="153"/>
      <c r="D917" s="147" t="s">
        <v>148</v>
      </c>
      <c r="E917" s="154" t="s">
        <v>1</v>
      </c>
      <c r="F917" s="155" t="s">
        <v>776</v>
      </c>
      <c r="H917" s="156">
        <v>1</v>
      </c>
      <c r="I917" s="157"/>
      <c r="L917" s="153"/>
      <c r="M917" s="158"/>
      <c r="T917" s="159"/>
      <c r="AT917" s="154" t="s">
        <v>148</v>
      </c>
      <c r="AU917" s="154" t="s">
        <v>91</v>
      </c>
      <c r="AV917" s="13" t="s">
        <v>91</v>
      </c>
      <c r="AW917" s="13" t="s">
        <v>36</v>
      </c>
      <c r="AX917" s="13" t="s">
        <v>81</v>
      </c>
      <c r="AY917" s="154" t="s">
        <v>139</v>
      </c>
    </row>
    <row r="918" spans="2:65" s="14" customFormat="1" ht="11.25">
      <c r="B918" s="160"/>
      <c r="D918" s="147" t="s">
        <v>148</v>
      </c>
      <c r="E918" s="161" t="s">
        <v>1</v>
      </c>
      <c r="F918" s="162" t="s">
        <v>151</v>
      </c>
      <c r="H918" s="163">
        <v>24</v>
      </c>
      <c r="I918" s="164"/>
      <c r="L918" s="160"/>
      <c r="M918" s="165"/>
      <c r="T918" s="166"/>
      <c r="AT918" s="161" t="s">
        <v>148</v>
      </c>
      <c r="AU918" s="161" t="s">
        <v>91</v>
      </c>
      <c r="AV918" s="14" t="s">
        <v>146</v>
      </c>
      <c r="AW918" s="14" t="s">
        <v>36</v>
      </c>
      <c r="AX918" s="14" t="s">
        <v>89</v>
      </c>
      <c r="AY918" s="161" t="s">
        <v>139</v>
      </c>
    </row>
    <row r="919" spans="2:65" s="1" customFormat="1" ht="24.2" customHeight="1">
      <c r="B919" s="33"/>
      <c r="C919" s="252" t="s">
        <v>847</v>
      </c>
      <c r="D919" s="252" t="s">
        <v>317</v>
      </c>
      <c r="E919" s="253" t="s">
        <v>848</v>
      </c>
      <c r="F919" s="254" t="s">
        <v>849</v>
      </c>
      <c r="G919" s="255" t="s">
        <v>498</v>
      </c>
      <c r="H919" s="256">
        <v>6</v>
      </c>
      <c r="I919" s="182"/>
      <c r="J919" s="257">
        <f>ROUND(I919*H919,2)</f>
        <v>0</v>
      </c>
      <c r="K919" s="179" t="s">
        <v>145</v>
      </c>
      <c r="L919" s="184"/>
      <c r="M919" s="185" t="s">
        <v>1</v>
      </c>
      <c r="N919" s="186" t="s">
        <v>46</v>
      </c>
      <c r="P919" s="142">
        <f>O919*H919</f>
        <v>0</v>
      </c>
      <c r="Q919" s="142">
        <v>1E-4</v>
      </c>
      <c r="R919" s="142">
        <f>Q919*H919</f>
        <v>6.0000000000000006E-4</v>
      </c>
      <c r="S919" s="142">
        <v>0</v>
      </c>
      <c r="T919" s="143">
        <f>S919*H919</f>
        <v>0</v>
      </c>
      <c r="AR919" s="144" t="s">
        <v>200</v>
      </c>
      <c r="AT919" s="144" t="s">
        <v>317</v>
      </c>
      <c r="AU919" s="144" t="s">
        <v>91</v>
      </c>
      <c r="AY919" s="18" t="s">
        <v>139</v>
      </c>
      <c r="BE919" s="145">
        <f>IF(N919="základní",J919,0)</f>
        <v>0</v>
      </c>
      <c r="BF919" s="145">
        <f>IF(N919="snížená",J919,0)</f>
        <v>0</v>
      </c>
      <c r="BG919" s="145">
        <f>IF(N919="zákl. přenesená",J919,0)</f>
        <v>0</v>
      </c>
      <c r="BH919" s="145">
        <f>IF(N919="sníž. přenesená",J919,0)</f>
        <v>0</v>
      </c>
      <c r="BI919" s="145">
        <f>IF(N919="nulová",J919,0)</f>
        <v>0</v>
      </c>
      <c r="BJ919" s="18" t="s">
        <v>89</v>
      </c>
      <c r="BK919" s="145">
        <f>ROUND(I919*H919,2)</f>
        <v>0</v>
      </c>
      <c r="BL919" s="18" t="s">
        <v>146</v>
      </c>
      <c r="BM919" s="144" t="s">
        <v>850</v>
      </c>
    </row>
    <row r="920" spans="2:65" s="13" customFormat="1" ht="11.25">
      <c r="B920" s="153"/>
      <c r="D920" s="147" t="s">
        <v>148</v>
      </c>
      <c r="E920" s="154" t="s">
        <v>1</v>
      </c>
      <c r="F920" s="155" t="s">
        <v>851</v>
      </c>
      <c r="H920" s="156">
        <v>2</v>
      </c>
      <c r="I920" s="157"/>
      <c r="L920" s="153"/>
      <c r="M920" s="158"/>
      <c r="T920" s="159"/>
      <c r="AT920" s="154" t="s">
        <v>148</v>
      </c>
      <c r="AU920" s="154" t="s">
        <v>91</v>
      </c>
      <c r="AV920" s="13" t="s">
        <v>91</v>
      </c>
      <c r="AW920" s="13" t="s">
        <v>36</v>
      </c>
      <c r="AX920" s="13" t="s">
        <v>81</v>
      </c>
      <c r="AY920" s="154" t="s">
        <v>139</v>
      </c>
    </row>
    <row r="921" spans="2:65" s="13" customFormat="1" ht="11.25">
      <c r="B921" s="153"/>
      <c r="D921" s="147" t="s">
        <v>148</v>
      </c>
      <c r="E921" s="154" t="s">
        <v>1</v>
      </c>
      <c r="F921" s="155" t="s">
        <v>852</v>
      </c>
      <c r="H921" s="156">
        <v>4</v>
      </c>
      <c r="I921" s="157"/>
      <c r="L921" s="153"/>
      <c r="M921" s="158"/>
      <c r="T921" s="159"/>
      <c r="AT921" s="154" t="s">
        <v>148</v>
      </c>
      <c r="AU921" s="154" t="s">
        <v>91</v>
      </c>
      <c r="AV921" s="13" t="s">
        <v>91</v>
      </c>
      <c r="AW921" s="13" t="s">
        <v>36</v>
      </c>
      <c r="AX921" s="13" t="s">
        <v>81</v>
      </c>
      <c r="AY921" s="154" t="s">
        <v>139</v>
      </c>
    </row>
    <row r="922" spans="2:65" s="14" customFormat="1" ht="11.25">
      <c r="B922" s="160"/>
      <c r="D922" s="147" t="s">
        <v>148</v>
      </c>
      <c r="E922" s="161" t="s">
        <v>1</v>
      </c>
      <c r="F922" s="162" t="s">
        <v>151</v>
      </c>
      <c r="H922" s="163">
        <v>6</v>
      </c>
      <c r="I922" s="164"/>
      <c r="L922" s="160"/>
      <c r="M922" s="165"/>
      <c r="T922" s="166"/>
      <c r="AT922" s="161" t="s">
        <v>148</v>
      </c>
      <c r="AU922" s="161" t="s">
        <v>91</v>
      </c>
      <c r="AV922" s="14" t="s">
        <v>146</v>
      </c>
      <c r="AW922" s="14" t="s">
        <v>36</v>
      </c>
      <c r="AX922" s="14" t="s">
        <v>89</v>
      </c>
      <c r="AY922" s="161" t="s">
        <v>139</v>
      </c>
    </row>
    <row r="923" spans="2:65" s="1" customFormat="1" ht="24.2" customHeight="1">
      <c r="B923" s="33"/>
      <c r="C923" s="252" t="s">
        <v>853</v>
      </c>
      <c r="D923" s="252" t="s">
        <v>317</v>
      </c>
      <c r="E923" s="253" t="s">
        <v>854</v>
      </c>
      <c r="F923" s="254" t="s">
        <v>855</v>
      </c>
      <c r="G923" s="255" t="s">
        <v>498</v>
      </c>
      <c r="H923" s="256">
        <v>5</v>
      </c>
      <c r="I923" s="182"/>
      <c r="J923" s="257">
        <f>ROUND(I923*H923,2)</f>
        <v>0</v>
      </c>
      <c r="K923" s="179" t="s">
        <v>145</v>
      </c>
      <c r="L923" s="184"/>
      <c r="M923" s="185" t="s">
        <v>1</v>
      </c>
      <c r="N923" s="186" t="s">
        <v>46</v>
      </c>
      <c r="P923" s="142">
        <f>O923*H923</f>
        <v>0</v>
      </c>
      <c r="Q923" s="142">
        <v>2.0000000000000001E-4</v>
      </c>
      <c r="R923" s="142">
        <f>Q923*H923</f>
        <v>1E-3</v>
      </c>
      <c r="S923" s="142">
        <v>0</v>
      </c>
      <c r="T923" s="143">
        <f>S923*H923</f>
        <v>0</v>
      </c>
      <c r="AR923" s="144" t="s">
        <v>200</v>
      </c>
      <c r="AT923" s="144" t="s">
        <v>317</v>
      </c>
      <c r="AU923" s="144" t="s">
        <v>91</v>
      </c>
      <c r="AY923" s="18" t="s">
        <v>139</v>
      </c>
      <c r="BE923" s="145">
        <f>IF(N923="základní",J923,0)</f>
        <v>0</v>
      </c>
      <c r="BF923" s="145">
        <f>IF(N923="snížená",J923,0)</f>
        <v>0</v>
      </c>
      <c r="BG923" s="145">
        <f>IF(N923="zákl. přenesená",J923,0)</f>
        <v>0</v>
      </c>
      <c r="BH923" s="145">
        <f>IF(N923="sníž. přenesená",J923,0)</f>
        <v>0</v>
      </c>
      <c r="BI923" s="145">
        <f>IF(N923="nulová",J923,0)</f>
        <v>0</v>
      </c>
      <c r="BJ923" s="18" t="s">
        <v>89</v>
      </c>
      <c r="BK923" s="145">
        <f>ROUND(I923*H923,2)</f>
        <v>0</v>
      </c>
      <c r="BL923" s="18" t="s">
        <v>146</v>
      </c>
      <c r="BM923" s="144" t="s">
        <v>856</v>
      </c>
    </row>
    <row r="924" spans="2:65" s="13" customFormat="1" ht="11.25">
      <c r="B924" s="153"/>
      <c r="D924" s="147" t="s">
        <v>148</v>
      </c>
      <c r="E924" s="154" t="s">
        <v>1</v>
      </c>
      <c r="F924" s="155" t="s">
        <v>857</v>
      </c>
      <c r="H924" s="156">
        <v>5</v>
      </c>
      <c r="I924" s="157"/>
      <c r="L924" s="153"/>
      <c r="M924" s="158"/>
      <c r="T924" s="159"/>
      <c r="AT924" s="154" t="s">
        <v>148</v>
      </c>
      <c r="AU924" s="154" t="s">
        <v>91</v>
      </c>
      <c r="AV924" s="13" t="s">
        <v>91</v>
      </c>
      <c r="AW924" s="13" t="s">
        <v>36</v>
      </c>
      <c r="AX924" s="13" t="s">
        <v>81</v>
      </c>
      <c r="AY924" s="154" t="s">
        <v>139</v>
      </c>
    </row>
    <row r="925" spans="2:65" s="14" customFormat="1" ht="11.25">
      <c r="B925" s="160"/>
      <c r="D925" s="147" t="s">
        <v>148</v>
      </c>
      <c r="E925" s="161" t="s">
        <v>1</v>
      </c>
      <c r="F925" s="162" t="s">
        <v>151</v>
      </c>
      <c r="H925" s="163">
        <v>5</v>
      </c>
      <c r="I925" s="164"/>
      <c r="L925" s="160"/>
      <c r="M925" s="165"/>
      <c r="T925" s="166"/>
      <c r="AT925" s="161" t="s">
        <v>148</v>
      </c>
      <c r="AU925" s="161" t="s">
        <v>91</v>
      </c>
      <c r="AV925" s="14" t="s">
        <v>146</v>
      </c>
      <c r="AW925" s="14" t="s">
        <v>36</v>
      </c>
      <c r="AX925" s="14" t="s">
        <v>89</v>
      </c>
      <c r="AY925" s="161" t="s">
        <v>139</v>
      </c>
    </row>
    <row r="926" spans="2:65" s="1" customFormat="1" ht="24.2" customHeight="1">
      <c r="B926" s="33"/>
      <c r="C926" s="252" t="s">
        <v>858</v>
      </c>
      <c r="D926" s="252" t="s">
        <v>317</v>
      </c>
      <c r="E926" s="253" t="s">
        <v>859</v>
      </c>
      <c r="F926" s="254" t="s">
        <v>860</v>
      </c>
      <c r="G926" s="255" t="s">
        <v>498</v>
      </c>
      <c r="H926" s="256">
        <v>9</v>
      </c>
      <c r="I926" s="182"/>
      <c r="J926" s="257">
        <f>ROUND(I926*H926,2)</f>
        <v>0</v>
      </c>
      <c r="K926" s="179" t="s">
        <v>145</v>
      </c>
      <c r="L926" s="184"/>
      <c r="M926" s="185" t="s">
        <v>1</v>
      </c>
      <c r="N926" s="186" t="s">
        <v>46</v>
      </c>
      <c r="P926" s="142">
        <f>O926*H926</f>
        <v>0</v>
      </c>
      <c r="Q926" s="142">
        <v>2.0000000000000001E-4</v>
      </c>
      <c r="R926" s="142">
        <f>Q926*H926</f>
        <v>1.8000000000000002E-3</v>
      </c>
      <c r="S926" s="142">
        <v>0</v>
      </c>
      <c r="T926" s="143">
        <f>S926*H926</f>
        <v>0</v>
      </c>
      <c r="AR926" s="144" t="s">
        <v>200</v>
      </c>
      <c r="AT926" s="144" t="s">
        <v>317</v>
      </c>
      <c r="AU926" s="144" t="s">
        <v>91</v>
      </c>
      <c r="AY926" s="18" t="s">
        <v>139</v>
      </c>
      <c r="BE926" s="145">
        <f>IF(N926="základní",J926,0)</f>
        <v>0</v>
      </c>
      <c r="BF926" s="145">
        <f>IF(N926="snížená",J926,0)</f>
        <v>0</v>
      </c>
      <c r="BG926" s="145">
        <f>IF(N926="zákl. přenesená",J926,0)</f>
        <v>0</v>
      </c>
      <c r="BH926" s="145">
        <f>IF(N926="sníž. přenesená",J926,0)</f>
        <v>0</v>
      </c>
      <c r="BI926" s="145">
        <f>IF(N926="nulová",J926,0)</f>
        <v>0</v>
      </c>
      <c r="BJ926" s="18" t="s">
        <v>89</v>
      </c>
      <c r="BK926" s="145">
        <f>ROUND(I926*H926,2)</f>
        <v>0</v>
      </c>
      <c r="BL926" s="18" t="s">
        <v>146</v>
      </c>
      <c r="BM926" s="144" t="s">
        <v>861</v>
      </c>
    </row>
    <row r="927" spans="2:65" s="13" customFormat="1" ht="11.25">
      <c r="B927" s="153"/>
      <c r="D927" s="147" t="s">
        <v>148</v>
      </c>
      <c r="E927" s="154" t="s">
        <v>1</v>
      </c>
      <c r="F927" s="155" t="s">
        <v>862</v>
      </c>
      <c r="H927" s="156">
        <v>9</v>
      </c>
      <c r="I927" s="157"/>
      <c r="L927" s="153"/>
      <c r="M927" s="158"/>
      <c r="T927" s="159"/>
      <c r="AT927" s="154" t="s">
        <v>148</v>
      </c>
      <c r="AU927" s="154" t="s">
        <v>91</v>
      </c>
      <c r="AV927" s="13" t="s">
        <v>91</v>
      </c>
      <c r="AW927" s="13" t="s">
        <v>36</v>
      </c>
      <c r="AX927" s="13" t="s">
        <v>81</v>
      </c>
      <c r="AY927" s="154" t="s">
        <v>139</v>
      </c>
    </row>
    <row r="928" spans="2:65" s="14" customFormat="1" ht="11.25">
      <c r="B928" s="160"/>
      <c r="D928" s="147" t="s">
        <v>148</v>
      </c>
      <c r="E928" s="161" t="s">
        <v>1</v>
      </c>
      <c r="F928" s="162" t="s">
        <v>151</v>
      </c>
      <c r="H928" s="163">
        <v>9</v>
      </c>
      <c r="I928" s="164"/>
      <c r="L928" s="160"/>
      <c r="M928" s="165"/>
      <c r="T928" s="166"/>
      <c r="AT928" s="161" t="s">
        <v>148</v>
      </c>
      <c r="AU928" s="161" t="s">
        <v>91</v>
      </c>
      <c r="AV928" s="14" t="s">
        <v>146</v>
      </c>
      <c r="AW928" s="14" t="s">
        <v>36</v>
      </c>
      <c r="AX928" s="14" t="s">
        <v>89</v>
      </c>
      <c r="AY928" s="161" t="s">
        <v>139</v>
      </c>
    </row>
    <row r="929" spans="2:65" s="1" customFormat="1" ht="24.2" customHeight="1">
      <c r="B929" s="33"/>
      <c r="C929" s="252" t="s">
        <v>863</v>
      </c>
      <c r="D929" s="252" t="s">
        <v>317</v>
      </c>
      <c r="E929" s="253" t="s">
        <v>864</v>
      </c>
      <c r="F929" s="254" t="s">
        <v>865</v>
      </c>
      <c r="G929" s="255" t="s">
        <v>498</v>
      </c>
      <c r="H929" s="256">
        <v>1</v>
      </c>
      <c r="I929" s="182"/>
      <c r="J929" s="257">
        <f>ROUND(I929*H929,2)</f>
        <v>0</v>
      </c>
      <c r="K929" s="179" t="s">
        <v>1</v>
      </c>
      <c r="L929" s="184"/>
      <c r="M929" s="185" t="s">
        <v>1</v>
      </c>
      <c r="N929" s="186" t="s">
        <v>46</v>
      </c>
      <c r="P929" s="142">
        <f>O929*H929</f>
        <v>0</v>
      </c>
      <c r="Q929" s="142">
        <v>2.0000000000000001E-4</v>
      </c>
      <c r="R929" s="142">
        <f>Q929*H929</f>
        <v>2.0000000000000001E-4</v>
      </c>
      <c r="S929" s="142">
        <v>0</v>
      </c>
      <c r="T929" s="143">
        <f>S929*H929</f>
        <v>0</v>
      </c>
      <c r="AR929" s="144" t="s">
        <v>200</v>
      </c>
      <c r="AT929" s="144" t="s">
        <v>317</v>
      </c>
      <c r="AU929" s="144" t="s">
        <v>91</v>
      </c>
      <c r="AY929" s="18" t="s">
        <v>139</v>
      </c>
      <c r="BE929" s="145">
        <f>IF(N929="základní",J929,0)</f>
        <v>0</v>
      </c>
      <c r="BF929" s="145">
        <f>IF(N929="snížená",J929,0)</f>
        <v>0</v>
      </c>
      <c r="BG929" s="145">
        <f>IF(N929="zákl. přenesená",J929,0)</f>
        <v>0</v>
      </c>
      <c r="BH929" s="145">
        <f>IF(N929="sníž. přenesená",J929,0)</f>
        <v>0</v>
      </c>
      <c r="BI929" s="145">
        <f>IF(N929="nulová",J929,0)</f>
        <v>0</v>
      </c>
      <c r="BJ929" s="18" t="s">
        <v>89</v>
      </c>
      <c r="BK929" s="145">
        <f>ROUND(I929*H929,2)</f>
        <v>0</v>
      </c>
      <c r="BL929" s="18" t="s">
        <v>146</v>
      </c>
      <c r="BM929" s="144" t="s">
        <v>866</v>
      </c>
    </row>
    <row r="930" spans="2:65" s="13" customFormat="1" ht="11.25">
      <c r="B930" s="153"/>
      <c r="D930" s="147" t="s">
        <v>148</v>
      </c>
      <c r="E930" s="154" t="s">
        <v>1</v>
      </c>
      <c r="F930" s="155" t="s">
        <v>867</v>
      </c>
      <c r="H930" s="156">
        <v>1</v>
      </c>
      <c r="I930" s="157"/>
      <c r="L930" s="153"/>
      <c r="M930" s="158"/>
      <c r="T930" s="159"/>
      <c r="AT930" s="154" t="s">
        <v>148</v>
      </c>
      <c r="AU930" s="154" t="s">
        <v>91</v>
      </c>
      <c r="AV930" s="13" t="s">
        <v>91</v>
      </c>
      <c r="AW930" s="13" t="s">
        <v>36</v>
      </c>
      <c r="AX930" s="13" t="s">
        <v>81</v>
      </c>
      <c r="AY930" s="154" t="s">
        <v>139</v>
      </c>
    </row>
    <row r="931" spans="2:65" s="14" customFormat="1" ht="11.25">
      <c r="B931" s="160"/>
      <c r="D931" s="147" t="s">
        <v>148</v>
      </c>
      <c r="E931" s="161" t="s">
        <v>1</v>
      </c>
      <c r="F931" s="162" t="s">
        <v>151</v>
      </c>
      <c r="H931" s="163">
        <v>1</v>
      </c>
      <c r="I931" s="164"/>
      <c r="L931" s="160"/>
      <c r="M931" s="165"/>
      <c r="T931" s="166"/>
      <c r="AT931" s="161" t="s">
        <v>148</v>
      </c>
      <c r="AU931" s="161" t="s">
        <v>91</v>
      </c>
      <c r="AV931" s="14" t="s">
        <v>146</v>
      </c>
      <c r="AW931" s="14" t="s">
        <v>36</v>
      </c>
      <c r="AX931" s="14" t="s">
        <v>89</v>
      </c>
      <c r="AY931" s="161" t="s">
        <v>139</v>
      </c>
    </row>
    <row r="932" spans="2:65" s="1" customFormat="1" ht="24.2" customHeight="1">
      <c r="B932" s="33"/>
      <c r="C932" s="252" t="s">
        <v>868</v>
      </c>
      <c r="D932" s="252" t="s">
        <v>317</v>
      </c>
      <c r="E932" s="253" t="s">
        <v>869</v>
      </c>
      <c r="F932" s="254" t="s">
        <v>870</v>
      </c>
      <c r="G932" s="255" t="s">
        <v>498</v>
      </c>
      <c r="H932" s="256">
        <v>11</v>
      </c>
      <c r="I932" s="182"/>
      <c r="J932" s="257">
        <f>ROUND(I932*H932,2)</f>
        <v>0</v>
      </c>
      <c r="K932" s="179" t="s">
        <v>145</v>
      </c>
      <c r="L932" s="184"/>
      <c r="M932" s="185" t="s">
        <v>1</v>
      </c>
      <c r="N932" s="186" t="s">
        <v>46</v>
      </c>
      <c r="P932" s="142">
        <f>O932*H932</f>
        <v>0</v>
      </c>
      <c r="Q932" s="142">
        <v>4.0000000000000002E-4</v>
      </c>
      <c r="R932" s="142">
        <f>Q932*H932</f>
        <v>4.4000000000000003E-3</v>
      </c>
      <c r="S932" s="142">
        <v>0</v>
      </c>
      <c r="T932" s="143">
        <f>S932*H932</f>
        <v>0</v>
      </c>
      <c r="AR932" s="144" t="s">
        <v>200</v>
      </c>
      <c r="AT932" s="144" t="s">
        <v>317</v>
      </c>
      <c r="AU932" s="144" t="s">
        <v>91</v>
      </c>
      <c r="AY932" s="18" t="s">
        <v>139</v>
      </c>
      <c r="BE932" s="145">
        <f>IF(N932="základní",J932,0)</f>
        <v>0</v>
      </c>
      <c r="BF932" s="145">
        <f>IF(N932="snížená",J932,0)</f>
        <v>0</v>
      </c>
      <c r="BG932" s="145">
        <f>IF(N932="zákl. přenesená",J932,0)</f>
        <v>0</v>
      </c>
      <c r="BH932" s="145">
        <f>IF(N932="sníž. přenesená",J932,0)</f>
        <v>0</v>
      </c>
      <c r="BI932" s="145">
        <f>IF(N932="nulová",J932,0)</f>
        <v>0</v>
      </c>
      <c r="BJ932" s="18" t="s">
        <v>89</v>
      </c>
      <c r="BK932" s="145">
        <f>ROUND(I932*H932,2)</f>
        <v>0</v>
      </c>
      <c r="BL932" s="18" t="s">
        <v>146</v>
      </c>
      <c r="BM932" s="144" t="s">
        <v>871</v>
      </c>
    </row>
    <row r="933" spans="2:65" s="13" customFormat="1" ht="11.25">
      <c r="B933" s="153"/>
      <c r="D933" s="259" t="s">
        <v>148</v>
      </c>
      <c r="E933" s="154" t="s">
        <v>1</v>
      </c>
      <c r="F933" s="155" t="s">
        <v>872</v>
      </c>
      <c r="H933" s="156">
        <v>11</v>
      </c>
      <c r="I933" s="157"/>
      <c r="L933" s="153"/>
      <c r="M933" s="158"/>
      <c r="T933" s="159"/>
      <c r="AT933" s="154" t="s">
        <v>148</v>
      </c>
      <c r="AU933" s="154" t="s">
        <v>91</v>
      </c>
      <c r="AV933" s="13" t="s">
        <v>91</v>
      </c>
      <c r="AW933" s="13" t="s">
        <v>36</v>
      </c>
      <c r="AX933" s="13" t="s">
        <v>81</v>
      </c>
      <c r="AY933" s="154" t="s">
        <v>139</v>
      </c>
    </row>
    <row r="934" spans="2:65" s="14" customFormat="1" ht="11.25">
      <c r="B934" s="160"/>
      <c r="D934" s="147" t="s">
        <v>148</v>
      </c>
      <c r="E934" s="161" t="s">
        <v>1</v>
      </c>
      <c r="F934" s="162" t="s">
        <v>151</v>
      </c>
      <c r="H934" s="163">
        <v>11</v>
      </c>
      <c r="I934" s="164"/>
      <c r="L934" s="160"/>
      <c r="M934" s="165"/>
      <c r="T934" s="166"/>
      <c r="AT934" s="161" t="s">
        <v>148</v>
      </c>
      <c r="AU934" s="161" t="s">
        <v>91</v>
      </c>
      <c r="AV934" s="14" t="s">
        <v>146</v>
      </c>
      <c r="AW934" s="14" t="s">
        <v>36</v>
      </c>
      <c r="AX934" s="14" t="s">
        <v>89</v>
      </c>
      <c r="AY934" s="161" t="s">
        <v>139</v>
      </c>
    </row>
    <row r="935" spans="2:65" s="1" customFormat="1" ht="24.2" customHeight="1">
      <c r="B935" s="33"/>
      <c r="C935" s="252" t="s">
        <v>873</v>
      </c>
      <c r="D935" s="252" t="s">
        <v>317</v>
      </c>
      <c r="E935" s="253" t="s">
        <v>874</v>
      </c>
      <c r="F935" s="254" t="s">
        <v>875</v>
      </c>
      <c r="G935" s="255" t="s">
        <v>498</v>
      </c>
      <c r="H935" s="256">
        <v>7</v>
      </c>
      <c r="I935" s="182"/>
      <c r="J935" s="257">
        <f>ROUND(I935*H935,2)</f>
        <v>0</v>
      </c>
      <c r="K935" s="179" t="s">
        <v>1</v>
      </c>
      <c r="L935" s="184"/>
      <c r="M935" s="185" t="s">
        <v>1</v>
      </c>
      <c r="N935" s="186" t="s">
        <v>46</v>
      </c>
      <c r="P935" s="142">
        <f>O935*H935</f>
        <v>0</v>
      </c>
      <c r="Q935" s="142">
        <v>5.0000000000000001E-4</v>
      </c>
      <c r="R935" s="142">
        <f>Q935*H935</f>
        <v>3.5000000000000001E-3</v>
      </c>
      <c r="S935" s="142">
        <v>0</v>
      </c>
      <c r="T935" s="143">
        <f>S935*H935</f>
        <v>0</v>
      </c>
      <c r="AR935" s="144" t="s">
        <v>200</v>
      </c>
      <c r="AT935" s="144" t="s">
        <v>317</v>
      </c>
      <c r="AU935" s="144" t="s">
        <v>91</v>
      </c>
      <c r="AY935" s="18" t="s">
        <v>139</v>
      </c>
      <c r="BE935" s="145">
        <f>IF(N935="základní",J935,0)</f>
        <v>0</v>
      </c>
      <c r="BF935" s="145">
        <f>IF(N935="snížená",J935,0)</f>
        <v>0</v>
      </c>
      <c r="BG935" s="145">
        <f>IF(N935="zákl. přenesená",J935,0)</f>
        <v>0</v>
      </c>
      <c r="BH935" s="145">
        <f>IF(N935="sníž. přenesená",J935,0)</f>
        <v>0</v>
      </c>
      <c r="BI935" s="145">
        <f>IF(N935="nulová",J935,0)</f>
        <v>0</v>
      </c>
      <c r="BJ935" s="18" t="s">
        <v>89</v>
      </c>
      <c r="BK935" s="145">
        <f>ROUND(I935*H935,2)</f>
        <v>0</v>
      </c>
      <c r="BL935" s="18" t="s">
        <v>146</v>
      </c>
      <c r="BM935" s="144" t="s">
        <v>876</v>
      </c>
    </row>
    <row r="936" spans="2:65" s="13" customFormat="1" ht="11.25">
      <c r="B936" s="153"/>
      <c r="D936" s="147" t="s">
        <v>148</v>
      </c>
      <c r="E936" s="154" t="s">
        <v>1</v>
      </c>
      <c r="F936" s="155" t="s">
        <v>877</v>
      </c>
      <c r="H936" s="156">
        <v>7</v>
      </c>
      <c r="I936" s="157"/>
      <c r="L936" s="153"/>
      <c r="M936" s="158"/>
      <c r="T936" s="159"/>
      <c r="AT936" s="154" t="s">
        <v>148</v>
      </c>
      <c r="AU936" s="154" t="s">
        <v>91</v>
      </c>
      <c r="AV936" s="13" t="s">
        <v>91</v>
      </c>
      <c r="AW936" s="13" t="s">
        <v>36</v>
      </c>
      <c r="AX936" s="13" t="s">
        <v>81</v>
      </c>
      <c r="AY936" s="154" t="s">
        <v>139</v>
      </c>
    </row>
    <row r="937" spans="2:65" s="14" customFormat="1" ht="11.25">
      <c r="B937" s="160"/>
      <c r="D937" s="147" t="s">
        <v>148</v>
      </c>
      <c r="E937" s="161" t="s">
        <v>1</v>
      </c>
      <c r="F937" s="162" t="s">
        <v>151</v>
      </c>
      <c r="H937" s="163">
        <v>7</v>
      </c>
      <c r="I937" s="164"/>
      <c r="L937" s="160"/>
      <c r="M937" s="165"/>
      <c r="T937" s="166"/>
      <c r="AT937" s="161" t="s">
        <v>148</v>
      </c>
      <c r="AU937" s="161" t="s">
        <v>91</v>
      </c>
      <c r="AV937" s="14" t="s">
        <v>146</v>
      </c>
      <c r="AW937" s="14" t="s">
        <v>36</v>
      </c>
      <c r="AX937" s="14" t="s">
        <v>89</v>
      </c>
      <c r="AY937" s="161" t="s">
        <v>139</v>
      </c>
    </row>
    <row r="938" spans="2:65" s="11" customFormat="1" ht="22.9" customHeight="1">
      <c r="B938" s="121"/>
      <c r="D938" s="122" t="s">
        <v>80</v>
      </c>
      <c r="E938" s="131" t="s">
        <v>227</v>
      </c>
      <c r="F938" s="131" t="s">
        <v>878</v>
      </c>
      <c r="I938" s="124"/>
      <c r="J938" s="132">
        <f>BK938</f>
        <v>0</v>
      </c>
      <c r="L938" s="121"/>
      <c r="M938" s="126"/>
      <c r="P938" s="127">
        <f>P939+SUM(P940:P959)</f>
        <v>0</v>
      </c>
      <c r="R938" s="127">
        <f>R939+SUM(R940:R959)</f>
        <v>32.901152099999997</v>
      </c>
      <c r="T938" s="128">
        <f>T939+SUM(T940:T959)</f>
        <v>1.4432499999999997</v>
      </c>
      <c r="AR938" s="122" t="s">
        <v>89</v>
      </c>
      <c r="AT938" s="129" t="s">
        <v>80</v>
      </c>
      <c r="AU938" s="129" t="s">
        <v>89</v>
      </c>
      <c r="AY938" s="122" t="s">
        <v>139</v>
      </c>
      <c r="BK938" s="130">
        <f>BK939+SUM(BK940:BK959)</f>
        <v>0</v>
      </c>
    </row>
    <row r="939" spans="2:65" s="1" customFormat="1" ht="37.9" customHeight="1">
      <c r="B939" s="33"/>
      <c r="C939" s="133" t="s">
        <v>879</v>
      </c>
      <c r="D939" s="133" t="s">
        <v>141</v>
      </c>
      <c r="E939" s="134" t="s">
        <v>880</v>
      </c>
      <c r="F939" s="135" t="s">
        <v>881</v>
      </c>
      <c r="G939" s="136" t="s">
        <v>498</v>
      </c>
      <c r="H939" s="137">
        <v>1</v>
      </c>
      <c r="I939" s="138"/>
      <c r="J939" s="139">
        <f>ROUND(I939*H939,2)</f>
        <v>0</v>
      </c>
      <c r="K939" s="135" t="s">
        <v>1</v>
      </c>
      <c r="L939" s="33"/>
      <c r="M939" s="140" t="s">
        <v>1</v>
      </c>
      <c r="N939" s="141" t="s">
        <v>46</v>
      </c>
      <c r="P939" s="142">
        <f>O939*H939</f>
        <v>0</v>
      </c>
      <c r="Q939" s="142">
        <v>0</v>
      </c>
      <c r="R939" s="142">
        <f>Q939*H939</f>
        <v>0</v>
      </c>
      <c r="S939" s="142">
        <v>0</v>
      </c>
      <c r="T939" s="143">
        <f>S939*H939</f>
        <v>0</v>
      </c>
      <c r="AR939" s="144" t="s">
        <v>146</v>
      </c>
      <c r="AT939" s="144" t="s">
        <v>141</v>
      </c>
      <c r="AU939" s="144" t="s">
        <v>91</v>
      </c>
      <c r="AY939" s="18" t="s">
        <v>139</v>
      </c>
      <c r="BE939" s="145">
        <f>IF(N939="základní",J939,0)</f>
        <v>0</v>
      </c>
      <c r="BF939" s="145">
        <f>IF(N939="snížená",J939,0)</f>
        <v>0</v>
      </c>
      <c r="BG939" s="145">
        <f>IF(N939="zákl. přenesená",J939,0)</f>
        <v>0</v>
      </c>
      <c r="BH939" s="145">
        <f>IF(N939="sníž. přenesená",J939,0)</f>
        <v>0</v>
      </c>
      <c r="BI939" s="145">
        <f>IF(N939="nulová",J939,0)</f>
        <v>0</v>
      </c>
      <c r="BJ939" s="18" t="s">
        <v>89</v>
      </c>
      <c r="BK939" s="145">
        <f>ROUND(I939*H939,2)</f>
        <v>0</v>
      </c>
      <c r="BL939" s="18" t="s">
        <v>146</v>
      </c>
      <c r="BM939" s="144" t="s">
        <v>882</v>
      </c>
    </row>
    <row r="940" spans="2:65" s="12" customFormat="1" ht="11.25">
      <c r="B940" s="146"/>
      <c r="D940" s="147" t="s">
        <v>148</v>
      </c>
      <c r="E940" s="148" t="s">
        <v>1</v>
      </c>
      <c r="F940" s="149" t="s">
        <v>883</v>
      </c>
      <c r="H940" s="148" t="s">
        <v>1</v>
      </c>
      <c r="I940" s="150"/>
      <c r="L940" s="146"/>
      <c r="M940" s="151"/>
      <c r="T940" s="152"/>
      <c r="AT940" s="148" t="s">
        <v>148</v>
      </c>
      <c r="AU940" s="148" t="s">
        <v>91</v>
      </c>
      <c r="AV940" s="12" t="s">
        <v>89</v>
      </c>
      <c r="AW940" s="12" t="s">
        <v>36</v>
      </c>
      <c r="AX940" s="12" t="s">
        <v>81</v>
      </c>
      <c r="AY940" s="148" t="s">
        <v>139</v>
      </c>
    </row>
    <row r="941" spans="2:65" s="12" customFormat="1" ht="11.25">
      <c r="B941" s="146"/>
      <c r="D941" s="147" t="s">
        <v>148</v>
      </c>
      <c r="E941" s="148" t="s">
        <v>1</v>
      </c>
      <c r="F941" s="149" t="s">
        <v>245</v>
      </c>
      <c r="H941" s="148" t="s">
        <v>1</v>
      </c>
      <c r="I941" s="150"/>
      <c r="L941" s="146"/>
      <c r="M941" s="151"/>
      <c r="T941" s="152"/>
      <c r="AT941" s="148" t="s">
        <v>148</v>
      </c>
      <c r="AU941" s="148" t="s">
        <v>91</v>
      </c>
      <c r="AV941" s="12" t="s">
        <v>89</v>
      </c>
      <c r="AW941" s="12" t="s">
        <v>36</v>
      </c>
      <c r="AX941" s="12" t="s">
        <v>81</v>
      </c>
      <c r="AY941" s="148" t="s">
        <v>139</v>
      </c>
    </row>
    <row r="942" spans="2:65" s="13" customFormat="1" ht="11.25">
      <c r="B942" s="153"/>
      <c r="D942" s="147" t="s">
        <v>148</v>
      </c>
      <c r="E942" s="154" t="s">
        <v>1</v>
      </c>
      <c r="F942" s="155" t="s">
        <v>680</v>
      </c>
      <c r="H942" s="156">
        <v>1</v>
      </c>
      <c r="I942" s="157"/>
      <c r="L942" s="153"/>
      <c r="M942" s="158"/>
      <c r="T942" s="159"/>
      <c r="AT942" s="154" t="s">
        <v>148</v>
      </c>
      <c r="AU942" s="154" t="s">
        <v>91</v>
      </c>
      <c r="AV942" s="13" t="s">
        <v>91</v>
      </c>
      <c r="AW942" s="13" t="s">
        <v>36</v>
      </c>
      <c r="AX942" s="13" t="s">
        <v>81</v>
      </c>
      <c r="AY942" s="154" t="s">
        <v>139</v>
      </c>
    </row>
    <row r="943" spans="2:65" s="14" customFormat="1" ht="11.25">
      <c r="B943" s="160"/>
      <c r="D943" s="147" t="s">
        <v>148</v>
      </c>
      <c r="E943" s="161" t="s">
        <v>1</v>
      </c>
      <c r="F943" s="162" t="s">
        <v>151</v>
      </c>
      <c r="H943" s="163">
        <v>1</v>
      </c>
      <c r="I943" s="164"/>
      <c r="L943" s="160"/>
      <c r="M943" s="165"/>
      <c r="T943" s="166"/>
      <c r="AT943" s="161" t="s">
        <v>148</v>
      </c>
      <c r="AU943" s="161" t="s">
        <v>91</v>
      </c>
      <c r="AV943" s="14" t="s">
        <v>146</v>
      </c>
      <c r="AW943" s="14" t="s">
        <v>36</v>
      </c>
      <c r="AX943" s="14" t="s">
        <v>89</v>
      </c>
      <c r="AY943" s="161" t="s">
        <v>139</v>
      </c>
    </row>
    <row r="944" spans="2:65" s="1" customFormat="1" ht="24.2" customHeight="1">
      <c r="B944" s="33"/>
      <c r="C944" s="133" t="s">
        <v>884</v>
      </c>
      <c r="D944" s="133" t="s">
        <v>141</v>
      </c>
      <c r="E944" s="134" t="s">
        <v>885</v>
      </c>
      <c r="F944" s="135" t="s">
        <v>886</v>
      </c>
      <c r="G944" s="136" t="s">
        <v>160</v>
      </c>
      <c r="H944" s="137">
        <v>0.15</v>
      </c>
      <c r="I944" s="138"/>
      <c r="J944" s="139">
        <f>ROUND(I944*H944,2)</f>
        <v>0</v>
      </c>
      <c r="K944" s="135" t="s">
        <v>145</v>
      </c>
      <c r="L944" s="33"/>
      <c r="M944" s="140" t="s">
        <v>1</v>
      </c>
      <c r="N944" s="141" t="s">
        <v>46</v>
      </c>
      <c r="P944" s="142">
        <f>O944*H944</f>
        <v>0</v>
      </c>
      <c r="Q944" s="142">
        <v>1.32E-3</v>
      </c>
      <c r="R944" s="142">
        <f>Q944*H944</f>
        <v>1.9799999999999999E-4</v>
      </c>
      <c r="S944" s="142">
        <v>2.5000000000000001E-2</v>
      </c>
      <c r="T944" s="143">
        <f>S944*H944</f>
        <v>3.7499999999999999E-3</v>
      </c>
      <c r="AR944" s="144" t="s">
        <v>146</v>
      </c>
      <c r="AT944" s="144" t="s">
        <v>141</v>
      </c>
      <c r="AU944" s="144" t="s">
        <v>91</v>
      </c>
      <c r="AY944" s="18" t="s">
        <v>139</v>
      </c>
      <c r="BE944" s="145">
        <f>IF(N944="základní",J944,0)</f>
        <v>0</v>
      </c>
      <c r="BF944" s="145">
        <f>IF(N944="snížená",J944,0)</f>
        <v>0</v>
      </c>
      <c r="BG944" s="145">
        <f>IF(N944="zákl. přenesená",J944,0)</f>
        <v>0</v>
      </c>
      <c r="BH944" s="145">
        <f>IF(N944="sníž. přenesená",J944,0)</f>
        <v>0</v>
      </c>
      <c r="BI944" s="145">
        <f>IF(N944="nulová",J944,0)</f>
        <v>0</v>
      </c>
      <c r="BJ944" s="18" t="s">
        <v>89</v>
      </c>
      <c r="BK944" s="145">
        <f>ROUND(I944*H944,2)</f>
        <v>0</v>
      </c>
      <c r="BL944" s="18" t="s">
        <v>146</v>
      </c>
      <c r="BM944" s="144" t="s">
        <v>887</v>
      </c>
    </row>
    <row r="945" spans="2:65" s="12" customFormat="1" ht="11.25">
      <c r="B945" s="146"/>
      <c r="D945" s="147" t="s">
        <v>148</v>
      </c>
      <c r="E945" s="148" t="s">
        <v>1</v>
      </c>
      <c r="F945" s="149" t="s">
        <v>883</v>
      </c>
      <c r="H945" s="148" t="s">
        <v>1</v>
      </c>
      <c r="I945" s="150"/>
      <c r="L945" s="146"/>
      <c r="M945" s="151"/>
      <c r="T945" s="152"/>
      <c r="AT945" s="148" t="s">
        <v>148</v>
      </c>
      <c r="AU945" s="148" t="s">
        <v>91</v>
      </c>
      <c r="AV945" s="12" t="s">
        <v>89</v>
      </c>
      <c r="AW945" s="12" t="s">
        <v>36</v>
      </c>
      <c r="AX945" s="12" t="s">
        <v>81</v>
      </c>
      <c r="AY945" s="148" t="s">
        <v>139</v>
      </c>
    </row>
    <row r="946" spans="2:65" s="12" customFormat="1" ht="11.25">
      <c r="B946" s="146"/>
      <c r="D946" s="147" t="s">
        <v>148</v>
      </c>
      <c r="E946" s="148" t="s">
        <v>1</v>
      </c>
      <c r="F946" s="149" t="s">
        <v>245</v>
      </c>
      <c r="H946" s="148" t="s">
        <v>1</v>
      </c>
      <c r="I946" s="150"/>
      <c r="L946" s="146"/>
      <c r="M946" s="151"/>
      <c r="T946" s="152"/>
      <c r="AT946" s="148" t="s">
        <v>148</v>
      </c>
      <c r="AU946" s="148" t="s">
        <v>91</v>
      </c>
      <c r="AV946" s="12" t="s">
        <v>89</v>
      </c>
      <c r="AW946" s="12" t="s">
        <v>36</v>
      </c>
      <c r="AX946" s="12" t="s">
        <v>81</v>
      </c>
      <c r="AY946" s="148" t="s">
        <v>139</v>
      </c>
    </row>
    <row r="947" spans="2:65" s="13" customFormat="1" ht="11.25">
      <c r="B947" s="153"/>
      <c r="D947" s="147" t="s">
        <v>148</v>
      </c>
      <c r="E947" s="154" t="s">
        <v>1</v>
      </c>
      <c r="F947" s="155" t="s">
        <v>888</v>
      </c>
      <c r="H947" s="156">
        <v>0.15</v>
      </c>
      <c r="I947" s="157"/>
      <c r="L947" s="153"/>
      <c r="M947" s="158"/>
      <c r="T947" s="159"/>
      <c r="AT947" s="154" t="s">
        <v>148</v>
      </c>
      <c r="AU947" s="154" t="s">
        <v>91</v>
      </c>
      <c r="AV947" s="13" t="s">
        <v>91</v>
      </c>
      <c r="AW947" s="13" t="s">
        <v>36</v>
      </c>
      <c r="AX947" s="13" t="s">
        <v>81</v>
      </c>
      <c r="AY947" s="154" t="s">
        <v>139</v>
      </c>
    </row>
    <row r="948" spans="2:65" s="14" customFormat="1" ht="11.25">
      <c r="B948" s="160"/>
      <c r="D948" s="147" t="s">
        <v>148</v>
      </c>
      <c r="E948" s="161" t="s">
        <v>1</v>
      </c>
      <c r="F948" s="162" t="s">
        <v>151</v>
      </c>
      <c r="H948" s="163">
        <v>0.15</v>
      </c>
      <c r="I948" s="164"/>
      <c r="L948" s="160"/>
      <c r="M948" s="165"/>
      <c r="T948" s="166"/>
      <c r="AT948" s="161" t="s">
        <v>148</v>
      </c>
      <c r="AU948" s="161" t="s">
        <v>91</v>
      </c>
      <c r="AV948" s="14" t="s">
        <v>146</v>
      </c>
      <c r="AW948" s="14" t="s">
        <v>36</v>
      </c>
      <c r="AX948" s="14" t="s">
        <v>89</v>
      </c>
      <c r="AY948" s="161" t="s">
        <v>139</v>
      </c>
    </row>
    <row r="949" spans="2:65" s="1" customFormat="1" ht="33" customHeight="1">
      <c r="B949" s="33"/>
      <c r="C949" s="133" t="s">
        <v>889</v>
      </c>
      <c r="D949" s="133" t="s">
        <v>141</v>
      </c>
      <c r="E949" s="134" t="s">
        <v>890</v>
      </c>
      <c r="F949" s="135" t="s">
        <v>891</v>
      </c>
      <c r="G949" s="136" t="s">
        <v>299</v>
      </c>
      <c r="H949" s="137">
        <v>4.0000000000000001E-3</v>
      </c>
      <c r="I949" s="138"/>
      <c r="J949" s="139">
        <f>ROUND(I949*H949,2)</f>
        <v>0</v>
      </c>
      <c r="K949" s="135" t="s">
        <v>145</v>
      </c>
      <c r="L949" s="33"/>
      <c r="M949" s="140" t="s">
        <v>1</v>
      </c>
      <c r="N949" s="141" t="s">
        <v>46</v>
      </c>
      <c r="P949" s="142">
        <f>O949*H949</f>
        <v>0</v>
      </c>
      <c r="Q949" s="142">
        <v>0</v>
      </c>
      <c r="R949" s="142">
        <f>Q949*H949</f>
        <v>0</v>
      </c>
      <c r="S949" s="142">
        <v>0</v>
      </c>
      <c r="T949" s="143">
        <f>S949*H949</f>
        <v>0</v>
      </c>
      <c r="AR949" s="144" t="s">
        <v>146</v>
      </c>
      <c r="AT949" s="144" t="s">
        <v>141</v>
      </c>
      <c r="AU949" s="144" t="s">
        <v>91</v>
      </c>
      <c r="AY949" s="18" t="s">
        <v>139</v>
      </c>
      <c r="BE949" s="145">
        <f>IF(N949="základní",J949,0)</f>
        <v>0</v>
      </c>
      <c r="BF949" s="145">
        <f>IF(N949="snížená",J949,0)</f>
        <v>0</v>
      </c>
      <c r="BG949" s="145">
        <f>IF(N949="zákl. přenesená",J949,0)</f>
        <v>0</v>
      </c>
      <c r="BH949" s="145">
        <f>IF(N949="sníž. přenesená",J949,0)</f>
        <v>0</v>
      </c>
      <c r="BI949" s="145">
        <f>IF(N949="nulová",J949,0)</f>
        <v>0</v>
      </c>
      <c r="BJ949" s="18" t="s">
        <v>89</v>
      </c>
      <c r="BK949" s="145">
        <f>ROUND(I949*H949,2)</f>
        <v>0</v>
      </c>
      <c r="BL949" s="18" t="s">
        <v>146</v>
      </c>
      <c r="BM949" s="144" t="s">
        <v>892</v>
      </c>
    </row>
    <row r="950" spans="2:65" s="13" customFormat="1" ht="11.25">
      <c r="B950" s="153"/>
      <c r="D950" s="147" t="s">
        <v>148</v>
      </c>
      <c r="E950" s="154" t="s">
        <v>1</v>
      </c>
      <c r="F950" s="155" t="s">
        <v>893</v>
      </c>
      <c r="H950" s="156">
        <v>4.0000000000000001E-3</v>
      </c>
      <c r="I950" s="157"/>
      <c r="L950" s="153"/>
      <c r="M950" s="158"/>
      <c r="T950" s="159"/>
      <c r="AT950" s="154" t="s">
        <v>148</v>
      </c>
      <c r="AU950" s="154" t="s">
        <v>91</v>
      </c>
      <c r="AV950" s="13" t="s">
        <v>91</v>
      </c>
      <c r="AW950" s="13" t="s">
        <v>36</v>
      </c>
      <c r="AX950" s="13" t="s">
        <v>81</v>
      </c>
      <c r="AY950" s="154" t="s">
        <v>139</v>
      </c>
    </row>
    <row r="951" spans="2:65" s="14" customFormat="1" ht="11.25">
      <c r="B951" s="160"/>
      <c r="D951" s="147" t="s">
        <v>148</v>
      </c>
      <c r="E951" s="161" t="s">
        <v>1</v>
      </c>
      <c r="F951" s="162" t="s">
        <v>151</v>
      </c>
      <c r="H951" s="163">
        <v>4.0000000000000001E-3</v>
      </c>
      <c r="I951" s="164"/>
      <c r="L951" s="160"/>
      <c r="M951" s="165"/>
      <c r="T951" s="166"/>
      <c r="AT951" s="161" t="s">
        <v>148</v>
      </c>
      <c r="AU951" s="161" t="s">
        <v>91</v>
      </c>
      <c r="AV951" s="14" t="s">
        <v>146</v>
      </c>
      <c r="AW951" s="14" t="s">
        <v>36</v>
      </c>
      <c r="AX951" s="14" t="s">
        <v>89</v>
      </c>
      <c r="AY951" s="161" t="s">
        <v>139</v>
      </c>
    </row>
    <row r="952" spans="2:65" s="1" customFormat="1" ht="44.25" customHeight="1">
      <c r="B952" s="33"/>
      <c r="C952" s="133" t="s">
        <v>894</v>
      </c>
      <c r="D952" s="133" t="s">
        <v>141</v>
      </c>
      <c r="E952" s="134" t="s">
        <v>895</v>
      </c>
      <c r="F952" s="135" t="s">
        <v>896</v>
      </c>
      <c r="G952" s="136" t="s">
        <v>299</v>
      </c>
      <c r="H952" s="137">
        <v>0.1</v>
      </c>
      <c r="I952" s="138"/>
      <c r="J952" s="139">
        <f>ROUND(I952*H952,2)</f>
        <v>0</v>
      </c>
      <c r="K952" s="135" t="s">
        <v>145</v>
      </c>
      <c r="L952" s="33"/>
      <c r="M952" s="140" t="s">
        <v>1</v>
      </c>
      <c r="N952" s="141" t="s">
        <v>46</v>
      </c>
      <c r="P952" s="142">
        <f>O952*H952</f>
        <v>0</v>
      </c>
      <c r="Q952" s="142">
        <v>0</v>
      </c>
      <c r="R952" s="142">
        <f>Q952*H952</f>
        <v>0</v>
      </c>
      <c r="S952" s="142">
        <v>0</v>
      </c>
      <c r="T952" s="143">
        <f>S952*H952</f>
        <v>0</v>
      </c>
      <c r="AR952" s="144" t="s">
        <v>146</v>
      </c>
      <c r="AT952" s="144" t="s">
        <v>141</v>
      </c>
      <c r="AU952" s="144" t="s">
        <v>91</v>
      </c>
      <c r="AY952" s="18" t="s">
        <v>139</v>
      </c>
      <c r="BE952" s="145">
        <f>IF(N952="základní",J952,0)</f>
        <v>0</v>
      </c>
      <c r="BF952" s="145">
        <f>IF(N952="snížená",J952,0)</f>
        <v>0</v>
      </c>
      <c r="BG952" s="145">
        <f>IF(N952="zákl. přenesená",J952,0)</f>
        <v>0</v>
      </c>
      <c r="BH952" s="145">
        <f>IF(N952="sníž. přenesená",J952,0)</f>
        <v>0</v>
      </c>
      <c r="BI952" s="145">
        <f>IF(N952="nulová",J952,0)</f>
        <v>0</v>
      </c>
      <c r="BJ952" s="18" t="s">
        <v>89</v>
      </c>
      <c r="BK952" s="145">
        <f>ROUND(I952*H952,2)</f>
        <v>0</v>
      </c>
      <c r="BL952" s="18" t="s">
        <v>146</v>
      </c>
      <c r="BM952" s="144" t="s">
        <v>897</v>
      </c>
    </row>
    <row r="953" spans="2:65" s="12" customFormat="1" ht="11.25">
      <c r="B953" s="146"/>
      <c r="D953" s="147" t="s">
        <v>148</v>
      </c>
      <c r="E953" s="148" t="s">
        <v>1</v>
      </c>
      <c r="F953" s="149" t="s">
        <v>289</v>
      </c>
      <c r="H953" s="148" t="s">
        <v>1</v>
      </c>
      <c r="I953" s="150"/>
      <c r="L953" s="146"/>
      <c r="M953" s="151"/>
      <c r="T953" s="152"/>
      <c r="AT953" s="148" t="s">
        <v>148</v>
      </c>
      <c r="AU953" s="148" t="s">
        <v>91</v>
      </c>
      <c r="AV953" s="12" t="s">
        <v>89</v>
      </c>
      <c r="AW953" s="12" t="s">
        <v>36</v>
      </c>
      <c r="AX953" s="12" t="s">
        <v>81</v>
      </c>
      <c r="AY953" s="148" t="s">
        <v>139</v>
      </c>
    </row>
    <row r="954" spans="2:65" s="13" customFormat="1" ht="11.25">
      <c r="B954" s="153"/>
      <c r="D954" s="147" t="s">
        <v>148</v>
      </c>
      <c r="E954" s="154" t="s">
        <v>1</v>
      </c>
      <c r="F954" s="155" t="s">
        <v>898</v>
      </c>
      <c r="H954" s="156">
        <v>0.1</v>
      </c>
      <c r="I954" s="157"/>
      <c r="L954" s="153"/>
      <c r="M954" s="158"/>
      <c r="T954" s="159"/>
      <c r="AT954" s="154" t="s">
        <v>148</v>
      </c>
      <c r="AU954" s="154" t="s">
        <v>91</v>
      </c>
      <c r="AV954" s="13" t="s">
        <v>91</v>
      </c>
      <c r="AW954" s="13" t="s">
        <v>36</v>
      </c>
      <c r="AX954" s="13" t="s">
        <v>81</v>
      </c>
      <c r="AY954" s="154" t="s">
        <v>139</v>
      </c>
    </row>
    <row r="955" spans="2:65" s="14" customFormat="1" ht="11.25">
      <c r="B955" s="160"/>
      <c r="D955" s="147" t="s">
        <v>148</v>
      </c>
      <c r="E955" s="161" t="s">
        <v>1</v>
      </c>
      <c r="F955" s="162" t="s">
        <v>151</v>
      </c>
      <c r="H955" s="163">
        <v>0.1</v>
      </c>
      <c r="I955" s="164"/>
      <c r="L955" s="160"/>
      <c r="M955" s="165"/>
      <c r="T955" s="166"/>
      <c r="AT955" s="161" t="s">
        <v>148</v>
      </c>
      <c r="AU955" s="161" t="s">
        <v>91</v>
      </c>
      <c r="AV955" s="14" t="s">
        <v>146</v>
      </c>
      <c r="AW955" s="14" t="s">
        <v>36</v>
      </c>
      <c r="AX955" s="14" t="s">
        <v>89</v>
      </c>
      <c r="AY955" s="161" t="s">
        <v>139</v>
      </c>
    </row>
    <row r="956" spans="2:65" s="1" customFormat="1" ht="37.9" customHeight="1">
      <c r="B956" s="33"/>
      <c r="C956" s="133" t="s">
        <v>899</v>
      </c>
      <c r="D956" s="133" t="s">
        <v>141</v>
      </c>
      <c r="E956" s="134" t="s">
        <v>900</v>
      </c>
      <c r="F956" s="135" t="s">
        <v>901</v>
      </c>
      <c r="G956" s="136" t="s">
        <v>299</v>
      </c>
      <c r="H956" s="137">
        <v>4.0000000000000001E-3</v>
      </c>
      <c r="I956" s="138"/>
      <c r="J956" s="139">
        <f>ROUND(I956*H956,2)</f>
        <v>0</v>
      </c>
      <c r="K956" s="135" t="s">
        <v>145</v>
      </c>
      <c r="L956" s="33"/>
      <c r="M956" s="140" t="s">
        <v>1</v>
      </c>
      <c r="N956" s="141" t="s">
        <v>46</v>
      </c>
      <c r="P956" s="142">
        <f>O956*H956</f>
        <v>0</v>
      </c>
      <c r="Q956" s="142">
        <v>0</v>
      </c>
      <c r="R956" s="142">
        <f>Q956*H956</f>
        <v>0</v>
      </c>
      <c r="S956" s="142">
        <v>0</v>
      </c>
      <c r="T956" s="143">
        <f>S956*H956</f>
        <v>0</v>
      </c>
      <c r="AR956" s="144" t="s">
        <v>146</v>
      </c>
      <c r="AT956" s="144" t="s">
        <v>141</v>
      </c>
      <c r="AU956" s="144" t="s">
        <v>91</v>
      </c>
      <c r="AY956" s="18" t="s">
        <v>139</v>
      </c>
      <c r="BE956" s="145">
        <f>IF(N956="základní",J956,0)</f>
        <v>0</v>
      </c>
      <c r="BF956" s="145">
        <f>IF(N956="snížená",J956,0)</f>
        <v>0</v>
      </c>
      <c r="BG956" s="145">
        <f>IF(N956="zákl. přenesená",J956,0)</f>
        <v>0</v>
      </c>
      <c r="BH956" s="145">
        <f>IF(N956="sníž. přenesená",J956,0)</f>
        <v>0</v>
      </c>
      <c r="BI956" s="145">
        <f>IF(N956="nulová",J956,0)</f>
        <v>0</v>
      </c>
      <c r="BJ956" s="18" t="s">
        <v>89</v>
      </c>
      <c r="BK956" s="145">
        <f>ROUND(I956*H956,2)</f>
        <v>0</v>
      </c>
      <c r="BL956" s="18" t="s">
        <v>146</v>
      </c>
      <c r="BM956" s="144" t="s">
        <v>902</v>
      </c>
    </row>
    <row r="957" spans="2:65" s="13" customFormat="1" ht="11.25">
      <c r="B957" s="153"/>
      <c r="D957" s="147" t="s">
        <v>148</v>
      </c>
      <c r="E957" s="154" t="s">
        <v>1</v>
      </c>
      <c r="F957" s="155" t="s">
        <v>903</v>
      </c>
      <c r="H957" s="156">
        <v>4.0000000000000001E-3</v>
      </c>
      <c r="I957" s="157"/>
      <c r="L957" s="153"/>
      <c r="M957" s="158"/>
      <c r="T957" s="159"/>
      <c r="AT957" s="154" t="s">
        <v>148</v>
      </c>
      <c r="AU957" s="154" t="s">
        <v>91</v>
      </c>
      <c r="AV957" s="13" t="s">
        <v>91</v>
      </c>
      <c r="AW957" s="13" t="s">
        <v>36</v>
      </c>
      <c r="AX957" s="13" t="s">
        <v>81</v>
      </c>
      <c r="AY957" s="154" t="s">
        <v>139</v>
      </c>
    </row>
    <row r="958" spans="2:65" s="14" customFormat="1" ht="11.25">
      <c r="B958" s="160"/>
      <c r="D958" s="147" t="s">
        <v>148</v>
      </c>
      <c r="E958" s="161" t="s">
        <v>1</v>
      </c>
      <c r="F958" s="162" t="s">
        <v>151</v>
      </c>
      <c r="H958" s="163">
        <v>4.0000000000000001E-3</v>
      </c>
      <c r="I958" s="164"/>
      <c r="L958" s="160"/>
      <c r="M958" s="165"/>
      <c r="T958" s="166"/>
      <c r="AT958" s="161" t="s">
        <v>148</v>
      </c>
      <c r="AU958" s="161" t="s">
        <v>91</v>
      </c>
      <c r="AV958" s="14" t="s">
        <v>146</v>
      </c>
      <c r="AW958" s="14" t="s">
        <v>36</v>
      </c>
      <c r="AX958" s="14" t="s">
        <v>89</v>
      </c>
      <c r="AY958" s="161" t="s">
        <v>139</v>
      </c>
    </row>
    <row r="959" spans="2:65" s="11" customFormat="1" ht="20.85" customHeight="1">
      <c r="B959" s="121"/>
      <c r="D959" s="122" t="s">
        <v>80</v>
      </c>
      <c r="E959" s="131" t="s">
        <v>726</v>
      </c>
      <c r="F959" s="131" t="s">
        <v>904</v>
      </c>
      <c r="I959" s="124"/>
      <c r="J959" s="132">
        <f>BK959</f>
        <v>0</v>
      </c>
      <c r="L959" s="121"/>
      <c r="M959" s="126"/>
      <c r="P959" s="127">
        <f>P960+SUM(P961:P970)</f>
        <v>0</v>
      </c>
      <c r="R959" s="127">
        <f>R960+SUM(R961:R970)</f>
        <v>32.9009541</v>
      </c>
      <c r="T959" s="128">
        <f>T960+SUM(T961:T970)</f>
        <v>1.4394999999999998</v>
      </c>
      <c r="AR959" s="122" t="s">
        <v>89</v>
      </c>
      <c r="AT959" s="129" t="s">
        <v>80</v>
      </c>
      <c r="AU959" s="129" t="s">
        <v>91</v>
      </c>
      <c r="AY959" s="122" t="s">
        <v>139</v>
      </c>
      <c r="BK959" s="130">
        <f>BK960+SUM(BK961:BK970)</f>
        <v>0</v>
      </c>
    </row>
    <row r="960" spans="2:65" s="1" customFormat="1" ht="24.2" customHeight="1">
      <c r="B960" s="33"/>
      <c r="C960" s="133" t="s">
        <v>905</v>
      </c>
      <c r="D960" s="133" t="s">
        <v>141</v>
      </c>
      <c r="E960" s="134" t="s">
        <v>906</v>
      </c>
      <c r="F960" s="135" t="s">
        <v>907</v>
      </c>
      <c r="G960" s="136" t="s">
        <v>203</v>
      </c>
      <c r="H960" s="137">
        <v>21.506</v>
      </c>
      <c r="I960" s="138"/>
      <c r="J960" s="139">
        <f>ROUND(I960*H960,2)</f>
        <v>0</v>
      </c>
      <c r="K960" s="135" t="s">
        <v>145</v>
      </c>
      <c r="L960" s="33"/>
      <c r="M960" s="140" t="s">
        <v>1</v>
      </c>
      <c r="N960" s="141" t="s">
        <v>46</v>
      </c>
      <c r="P960" s="142">
        <f>O960*H960</f>
        <v>0</v>
      </c>
      <c r="Q960" s="142">
        <v>1.5298499999999999</v>
      </c>
      <c r="R960" s="142">
        <f>Q960*H960</f>
        <v>32.9009541</v>
      </c>
      <c r="S960" s="142">
        <v>0</v>
      </c>
      <c r="T960" s="143">
        <f>S960*H960</f>
        <v>0</v>
      </c>
      <c r="AR960" s="144" t="s">
        <v>146</v>
      </c>
      <c r="AT960" s="144" t="s">
        <v>141</v>
      </c>
      <c r="AU960" s="144" t="s">
        <v>157</v>
      </c>
      <c r="AY960" s="18" t="s">
        <v>139</v>
      </c>
      <c r="BE960" s="145">
        <f>IF(N960="základní",J960,0)</f>
        <v>0</v>
      </c>
      <c r="BF960" s="145">
        <f>IF(N960="snížená",J960,0)</f>
        <v>0</v>
      </c>
      <c r="BG960" s="145">
        <f>IF(N960="zákl. přenesená",J960,0)</f>
        <v>0</v>
      </c>
      <c r="BH960" s="145">
        <f>IF(N960="sníž. přenesená",J960,0)</f>
        <v>0</v>
      </c>
      <c r="BI960" s="145">
        <f>IF(N960="nulová",J960,0)</f>
        <v>0</v>
      </c>
      <c r="BJ960" s="18" t="s">
        <v>89</v>
      </c>
      <c r="BK960" s="145">
        <f>ROUND(I960*H960,2)</f>
        <v>0</v>
      </c>
      <c r="BL960" s="18" t="s">
        <v>146</v>
      </c>
      <c r="BM960" s="144" t="s">
        <v>908</v>
      </c>
    </row>
    <row r="961" spans="2:65" s="12" customFormat="1" ht="11.25">
      <c r="B961" s="146"/>
      <c r="D961" s="147" t="s">
        <v>148</v>
      </c>
      <c r="E961" s="148" t="s">
        <v>1</v>
      </c>
      <c r="F961" s="149" t="s">
        <v>909</v>
      </c>
      <c r="H961" s="148" t="s">
        <v>1</v>
      </c>
      <c r="I961" s="150"/>
      <c r="L961" s="146"/>
      <c r="M961" s="151"/>
      <c r="T961" s="152"/>
      <c r="AT961" s="148" t="s">
        <v>148</v>
      </c>
      <c r="AU961" s="148" t="s">
        <v>157</v>
      </c>
      <c r="AV961" s="12" t="s">
        <v>89</v>
      </c>
      <c r="AW961" s="12" t="s">
        <v>36</v>
      </c>
      <c r="AX961" s="12" t="s">
        <v>81</v>
      </c>
      <c r="AY961" s="148" t="s">
        <v>139</v>
      </c>
    </row>
    <row r="962" spans="2:65" s="13" customFormat="1" ht="11.25">
      <c r="B962" s="153"/>
      <c r="D962" s="147" t="s">
        <v>148</v>
      </c>
      <c r="E962" s="154" t="s">
        <v>1</v>
      </c>
      <c r="F962" s="155" t="s">
        <v>910</v>
      </c>
      <c r="H962" s="156">
        <v>0.61099999999999999</v>
      </c>
      <c r="I962" s="157"/>
      <c r="L962" s="153"/>
      <c r="M962" s="158"/>
      <c r="T962" s="159"/>
      <c r="AT962" s="154" t="s">
        <v>148</v>
      </c>
      <c r="AU962" s="154" t="s">
        <v>157</v>
      </c>
      <c r="AV962" s="13" t="s">
        <v>91</v>
      </c>
      <c r="AW962" s="13" t="s">
        <v>36</v>
      </c>
      <c r="AX962" s="13" t="s">
        <v>81</v>
      </c>
      <c r="AY962" s="154" t="s">
        <v>139</v>
      </c>
    </row>
    <row r="963" spans="2:65" s="13" customFormat="1" ht="11.25">
      <c r="B963" s="153"/>
      <c r="D963" s="147" t="s">
        <v>148</v>
      </c>
      <c r="E963" s="154" t="s">
        <v>1</v>
      </c>
      <c r="F963" s="155" t="s">
        <v>911</v>
      </c>
      <c r="H963" s="156">
        <v>9.0999999999999998E-2</v>
      </c>
      <c r="I963" s="157"/>
      <c r="L963" s="153"/>
      <c r="M963" s="158"/>
      <c r="T963" s="159"/>
      <c r="AT963" s="154" t="s">
        <v>148</v>
      </c>
      <c r="AU963" s="154" t="s">
        <v>157</v>
      </c>
      <c r="AV963" s="13" t="s">
        <v>91</v>
      </c>
      <c r="AW963" s="13" t="s">
        <v>36</v>
      </c>
      <c r="AX963" s="13" t="s">
        <v>81</v>
      </c>
      <c r="AY963" s="154" t="s">
        <v>139</v>
      </c>
    </row>
    <row r="964" spans="2:65" s="13" customFormat="1" ht="11.25">
      <c r="B964" s="153"/>
      <c r="D964" s="147" t="s">
        <v>148</v>
      </c>
      <c r="E964" s="154" t="s">
        <v>1</v>
      </c>
      <c r="F964" s="155" t="s">
        <v>912</v>
      </c>
      <c r="H964" s="156">
        <v>1.403</v>
      </c>
      <c r="I964" s="157"/>
      <c r="L964" s="153"/>
      <c r="M964" s="158"/>
      <c r="T964" s="159"/>
      <c r="AT964" s="154" t="s">
        <v>148</v>
      </c>
      <c r="AU964" s="154" t="s">
        <v>157</v>
      </c>
      <c r="AV964" s="13" t="s">
        <v>91</v>
      </c>
      <c r="AW964" s="13" t="s">
        <v>36</v>
      </c>
      <c r="AX964" s="13" t="s">
        <v>81</v>
      </c>
      <c r="AY964" s="154" t="s">
        <v>139</v>
      </c>
    </row>
    <row r="965" spans="2:65" s="13" customFormat="1" ht="11.25">
      <c r="B965" s="153"/>
      <c r="D965" s="147" t="s">
        <v>148</v>
      </c>
      <c r="E965" s="154" t="s">
        <v>1</v>
      </c>
      <c r="F965" s="155" t="s">
        <v>913</v>
      </c>
      <c r="H965" s="156">
        <v>0.14799999999999999</v>
      </c>
      <c r="I965" s="157"/>
      <c r="L965" s="153"/>
      <c r="M965" s="158"/>
      <c r="T965" s="159"/>
      <c r="AT965" s="154" t="s">
        <v>148</v>
      </c>
      <c r="AU965" s="154" t="s">
        <v>157</v>
      </c>
      <c r="AV965" s="13" t="s">
        <v>91</v>
      </c>
      <c r="AW965" s="13" t="s">
        <v>36</v>
      </c>
      <c r="AX965" s="13" t="s">
        <v>81</v>
      </c>
      <c r="AY965" s="154" t="s">
        <v>139</v>
      </c>
    </row>
    <row r="966" spans="2:65" s="13" customFormat="1" ht="11.25">
      <c r="B966" s="153"/>
      <c r="D966" s="147" t="s">
        <v>148</v>
      </c>
      <c r="E966" s="154" t="s">
        <v>1</v>
      </c>
      <c r="F966" s="155" t="s">
        <v>914</v>
      </c>
      <c r="H966" s="156">
        <v>12.03</v>
      </c>
      <c r="I966" s="157"/>
      <c r="L966" s="153"/>
      <c r="M966" s="158"/>
      <c r="T966" s="159"/>
      <c r="AT966" s="154" t="s">
        <v>148</v>
      </c>
      <c r="AU966" s="154" t="s">
        <v>157</v>
      </c>
      <c r="AV966" s="13" t="s">
        <v>91</v>
      </c>
      <c r="AW966" s="13" t="s">
        <v>36</v>
      </c>
      <c r="AX966" s="13" t="s">
        <v>81</v>
      </c>
      <c r="AY966" s="154" t="s">
        <v>139</v>
      </c>
    </row>
    <row r="967" spans="2:65" s="13" customFormat="1" ht="11.25">
      <c r="B967" s="153"/>
      <c r="D967" s="147" t="s">
        <v>148</v>
      </c>
      <c r="E967" s="154" t="s">
        <v>1</v>
      </c>
      <c r="F967" s="155" t="s">
        <v>915</v>
      </c>
      <c r="H967" s="156">
        <v>7.1260000000000003</v>
      </c>
      <c r="I967" s="157"/>
      <c r="L967" s="153"/>
      <c r="M967" s="158"/>
      <c r="T967" s="159"/>
      <c r="AT967" s="154" t="s">
        <v>148</v>
      </c>
      <c r="AU967" s="154" t="s">
        <v>157</v>
      </c>
      <c r="AV967" s="13" t="s">
        <v>91</v>
      </c>
      <c r="AW967" s="13" t="s">
        <v>36</v>
      </c>
      <c r="AX967" s="13" t="s">
        <v>81</v>
      </c>
      <c r="AY967" s="154" t="s">
        <v>139</v>
      </c>
    </row>
    <row r="968" spans="2:65" s="13" customFormat="1" ht="11.25">
      <c r="B968" s="153"/>
      <c r="D968" s="147" t="s">
        <v>148</v>
      </c>
      <c r="E968" s="154" t="s">
        <v>1</v>
      </c>
      <c r="F968" s="155" t="s">
        <v>916</v>
      </c>
      <c r="H968" s="156">
        <v>9.7000000000000003E-2</v>
      </c>
      <c r="I968" s="157"/>
      <c r="L968" s="153"/>
      <c r="M968" s="158"/>
      <c r="T968" s="159"/>
      <c r="AT968" s="154" t="s">
        <v>148</v>
      </c>
      <c r="AU968" s="154" t="s">
        <v>157</v>
      </c>
      <c r="AV968" s="13" t="s">
        <v>91</v>
      </c>
      <c r="AW968" s="13" t="s">
        <v>36</v>
      </c>
      <c r="AX968" s="13" t="s">
        <v>81</v>
      </c>
      <c r="AY968" s="154" t="s">
        <v>139</v>
      </c>
    </row>
    <row r="969" spans="2:65" s="14" customFormat="1" ht="11.25">
      <c r="B969" s="160"/>
      <c r="D969" s="147" t="s">
        <v>148</v>
      </c>
      <c r="E969" s="161" t="s">
        <v>1</v>
      </c>
      <c r="F969" s="162" t="s">
        <v>151</v>
      </c>
      <c r="H969" s="163">
        <v>21.506</v>
      </c>
      <c r="I969" s="164"/>
      <c r="L969" s="160"/>
      <c r="M969" s="165"/>
      <c r="T969" s="166"/>
      <c r="AT969" s="161" t="s">
        <v>148</v>
      </c>
      <c r="AU969" s="161" t="s">
        <v>157</v>
      </c>
      <c r="AV969" s="14" t="s">
        <v>146</v>
      </c>
      <c r="AW969" s="14" t="s">
        <v>36</v>
      </c>
      <c r="AX969" s="14" t="s">
        <v>89</v>
      </c>
      <c r="AY969" s="161" t="s">
        <v>139</v>
      </c>
    </row>
    <row r="970" spans="2:65" s="16" customFormat="1" ht="20.85" customHeight="1">
      <c r="B970" s="187"/>
      <c r="D970" s="188" t="s">
        <v>80</v>
      </c>
      <c r="E970" s="188" t="s">
        <v>740</v>
      </c>
      <c r="F970" s="188" t="s">
        <v>917</v>
      </c>
      <c r="I970" s="189"/>
      <c r="J970" s="190">
        <f>BK970</f>
        <v>0</v>
      </c>
      <c r="L970" s="187"/>
      <c r="M970" s="191"/>
      <c r="P970" s="192">
        <f>SUM(P971:P988)</f>
        <v>0</v>
      </c>
      <c r="R970" s="192">
        <f>SUM(R971:R988)</f>
        <v>0</v>
      </c>
      <c r="T970" s="193">
        <f>SUM(T971:T988)</f>
        <v>1.4394999999999998</v>
      </c>
      <c r="AR970" s="188" t="s">
        <v>89</v>
      </c>
      <c r="AT970" s="194" t="s">
        <v>80</v>
      </c>
      <c r="AU970" s="194" t="s">
        <v>157</v>
      </c>
      <c r="AY970" s="188" t="s">
        <v>139</v>
      </c>
      <c r="BK970" s="195">
        <f>SUM(BK971:BK988)</f>
        <v>0</v>
      </c>
    </row>
    <row r="971" spans="2:65" s="1" customFormat="1" ht="21.75" customHeight="1">
      <c r="B971" s="33"/>
      <c r="C971" s="133" t="s">
        <v>918</v>
      </c>
      <c r="D971" s="133" t="s">
        <v>141</v>
      </c>
      <c r="E971" s="134" t="s">
        <v>919</v>
      </c>
      <c r="F971" s="135" t="s">
        <v>920</v>
      </c>
      <c r="G971" s="136" t="s">
        <v>160</v>
      </c>
      <c r="H971" s="137">
        <v>25</v>
      </c>
      <c r="I971" s="138"/>
      <c r="J971" s="139">
        <f>ROUND(I971*H971,2)</f>
        <v>0</v>
      </c>
      <c r="K971" s="135" t="s">
        <v>145</v>
      </c>
      <c r="L971" s="33"/>
      <c r="M971" s="140" t="s">
        <v>1</v>
      </c>
      <c r="N971" s="141" t="s">
        <v>46</v>
      </c>
      <c r="P971" s="142">
        <f>O971*H971</f>
        <v>0</v>
      </c>
      <c r="Q971" s="142">
        <v>0</v>
      </c>
      <c r="R971" s="142">
        <f>Q971*H971</f>
        <v>0</v>
      </c>
      <c r="S971" s="142">
        <v>4.3999999999999997E-2</v>
      </c>
      <c r="T971" s="143">
        <f>S971*H971</f>
        <v>1.0999999999999999</v>
      </c>
      <c r="AR971" s="144" t="s">
        <v>146</v>
      </c>
      <c r="AT971" s="144" t="s">
        <v>141</v>
      </c>
      <c r="AU971" s="144" t="s">
        <v>146</v>
      </c>
      <c r="AY971" s="18" t="s">
        <v>139</v>
      </c>
      <c r="BE971" s="145">
        <f>IF(N971="základní",J971,0)</f>
        <v>0</v>
      </c>
      <c r="BF971" s="145">
        <f>IF(N971="snížená",J971,0)</f>
        <v>0</v>
      </c>
      <c r="BG971" s="145">
        <f>IF(N971="zákl. přenesená",J971,0)</f>
        <v>0</v>
      </c>
      <c r="BH971" s="145">
        <f>IF(N971="sníž. přenesená",J971,0)</f>
        <v>0</v>
      </c>
      <c r="BI971" s="145">
        <f>IF(N971="nulová",J971,0)</f>
        <v>0</v>
      </c>
      <c r="BJ971" s="18" t="s">
        <v>89</v>
      </c>
      <c r="BK971" s="145">
        <f>ROUND(I971*H971,2)</f>
        <v>0</v>
      </c>
      <c r="BL971" s="18" t="s">
        <v>146</v>
      </c>
      <c r="BM971" s="144" t="s">
        <v>921</v>
      </c>
    </row>
    <row r="972" spans="2:65" s="12" customFormat="1" ht="11.25">
      <c r="B972" s="146"/>
      <c r="D972" s="147" t="s">
        <v>148</v>
      </c>
      <c r="E972" s="148" t="s">
        <v>1</v>
      </c>
      <c r="F972" s="149" t="s">
        <v>922</v>
      </c>
      <c r="H972" s="148" t="s">
        <v>1</v>
      </c>
      <c r="I972" s="150"/>
      <c r="L972" s="146"/>
      <c r="M972" s="151"/>
      <c r="T972" s="152"/>
      <c r="AT972" s="148" t="s">
        <v>148</v>
      </c>
      <c r="AU972" s="148" t="s">
        <v>146</v>
      </c>
      <c r="AV972" s="12" t="s">
        <v>89</v>
      </c>
      <c r="AW972" s="12" t="s">
        <v>36</v>
      </c>
      <c r="AX972" s="12" t="s">
        <v>81</v>
      </c>
      <c r="AY972" s="148" t="s">
        <v>139</v>
      </c>
    </row>
    <row r="973" spans="2:65" s="13" customFormat="1" ht="22.5">
      <c r="B973" s="153"/>
      <c r="D973" s="147" t="s">
        <v>148</v>
      </c>
      <c r="E973" s="154" t="s">
        <v>1</v>
      </c>
      <c r="F973" s="155" t="s">
        <v>923</v>
      </c>
      <c r="H973" s="156">
        <v>25</v>
      </c>
      <c r="I973" s="157"/>
      <c r="L973" s="153"/>
      <c r="M973" s="158"/>
      <c r="T973" s="159"/>
      <c r="AT973" s="154" t="s">
        <v>148</v>
      </c>
      <c r="AU973" s="154" t="s">
        <v>146</v>
      </c>
      <c r="AV973" s="13" t="s">
        <v>91</v>
      </c>
      <c r="AW973" s="13" t="s">
        <v>36</v>
      </c>
      <c r="AX973" s="13" t="s">
        <v>81</v>
      </c>
      <c r="AY973" s="154" t="s">
        <v>139</v>
      </c>
    </row>
    <row r="974" spans="2:65" s="14" customFormat="1" ht="11.25">
      <c r="B974" s="160"/>
      <c r="D974" s="147" t="s">
        <v>148</v>
      </c>
      <c r="E974" s="161" t="s">
        <v>1</v>
      </c>
      <c r="F974" s="162" t="s">
        <v>151</v>
      </c>
      <c r="H974" s="163">
        <v>25</v>
      </c>
      <c r="I974" s="164"/>
      <c r="L974" s="160"/>
      <c r="M974" s="165"/>
      <c r="T974" s="166"/>
      <c r="AT974" s="161" t="s">
        <v>148</v>
      </c>
      <c r="AU974" s="161" t="s">
        <v>146</v>
      </c>
      <c r="AV974" s="14" t="s">
        <v>146</v>
      </c>
      <c r="AW974" s="14" t="s">
        <v>36</v>
      </c>
      <c r="AX974" s="14" t="s">
        <v>89</v>
      </c>
      <c r="AY974" s="161" t="s">
        <v>139</v>
      </c>
    </row>
    <row r="975" spans="2:65" s="1" customFormat="1" ht="24.2" customHeight="1">
      <c r="B975" s="33"/>
      <c r="C975" s="133" t="s">
        <v>924</v>
      </c>
      <c r="D975" s="133" t="s">
        <v>141</v>
      </c>
      <c r="E975" s="134" t="s">
        <v>925</v>
      </c>
      <c r="F975" s="135" t="s">
        <v>926</v>
      </c>
      <c r="G975" s="136" t="s">
        <v>160</v>
      </c>
      <c r="H975" s="137">
        <v>3.5</v>
      </c>
      <c r="I975" s="138"/>
      <c r="J975" s="139">
        <f>ROUND(I975*H975,2)</f>
        <v>0</v>
      </c>
      <c r="K975" s="135" t="s">
        <v>145</v>
      </c>
      <c r="L975" s="33"/>
      <c r="M975" s="140" t="s">
        <v>1</v>
      </c>
      <c r="N975" s="141" t="s">
        <v>46</v>
      </c>
      <c r="P975" s="142">
        <f>O975*H975</f>
        <v>0</v>
      </c>
      <c r="Q975" s="142">
        <v>0</v>
      </c>
      <c r="R975" s="142">
        <f>Q975*H975</f>
        <v>0</v>
      </c>
      <c r="S975" s="142">
        <v>9.7000000000000003E-2</v>
      </c>
      <c r="T975" s="143">
        <f>S975*H975</f>
        <v>0.33950000000000002</v>
      </c>
      <c r="AR975" s="144" t="s">
        <v>146</v>
      </c>
      <c r="AT975" s="144" t="s">
        <v>141</v>
      </c>
      <c r="AU975" s="144" t="s">
        <v>146</v>
      </c>
      <c r="AY975" s="18" t="s">
        <v>139</v>
      </c>
      <c r="BE975" s="145">
        <f>IF(N975="základní",J975,0)</f>
        <v>0</v>
      </c>
      <c r="BF975" s="145">
        <f>IF(N975="snížená",J975,0)</f>
        <v>0</v>
      </c>
      <c r="BG975" s="145">
        <f>IF(N975="zákl. přenesená",J975,0)</f>
        <v>0</v>
      </c>
      <c r="BH975" s="145">
        <f>IF(N975="sníž. přenesená",J975,0)</f>
        <v>0</v>
      </c>
      <c r="BI975" s="145">
        <f>IF(N975="nulová",J975,0)</f>
        <v>0</v>
      </c>
      <c r="BJ975" s="18" t="s">
        <v>89</v>
      </c>
      <c r="BK975" s="145">
        <f>ROUND(I975*H975,2)</f>
        <v>0</v>
      </c>
      <c r="BL975" s="18" t="s">
        <v>146</v>
      </c>
      <c r="BM975" s="144" t="s">
        <v>927</v>
      </c>
    </row>
    <row r="976" spans="2:65" s="12" customFormat="1" ht="11.25">
      <c r="B976" s="146"/>
      <c r="D976" s="147" t="s">
        <v>148</v>
      </c>
      <c r="E976" s="148" t="s">
        <v>1</v>
      </c>
      <c r="F976" s="149" t="s">
        <v>922</v>
      </c>
      <c r="H976" s="148" t="s">
        <v>1</v>
      </c>
      <c r="I976" s="150"/>
      <c r="L976" s="146"/>
      <c r="M976" s="151"/>
      <c r="T976" s="152"/>
      <c r="AT976" s="148" t="s">
        <v>148</v>
      </c>
      <c r="AU976" s="148" t="s">
        <v>146</v>
      </c>
      <c r="AV976" s="12" t="s">
        <v>89</v>
      </c>
      <c r="AW976" s="12" t="s">
        <v>36</v>
      </c>
      <c r="AX976" s="12" t="s">
        <v>81</v>
      </c>
      <c r="AY976" s="148" t="s">
        <v>139</v>
      </c>
    </row>
    <row r="977" spans="2:65" s="13" customFormat="1" ht="22.5">
      <c r="B977" s="153"/>
      <c r="D977" s="147" t="s">
        <v>148</v>
      </c>
      <c r="E977" s="154" t="s">
        <v>1</v>
      </c>
      <c r="F977" s="155" t="s">
        <v>928</v>
      </c>
      <c r="H977" s="156">
        <v>3.5</v>
      </c>
      <c r="I977" s="157"/>
      <c r="L977" s="153"/>
      <c r="M977" s="158"/>
      <c r="T977" s="159"/>
      <c r="AT977" s="154" t="s">
        <v>148</v>
      </c>
      <c r="AU977" s="154" t="s">
        <v>146</v>
      </c>
      <c r="AV977" s="13" t="s">
        <v>91</v>
      </c>
      <c r="AW977" s="13" t="s">
        <v>36</v>
      </c>
      <c r="AX977" s="13" t="s">
        <v>81</v>
      </c>
      <c r="AY977" s="154" t="s">
        <v>139</v>
      </c>
    </row>
    <row r="978" spans="2:65" s="14" customFormat="1" ht="11.25">
      <c r="B978" s="160"/>
      <c r="D978" s="147" t="s">
        <v>148</v>
      </c>
      <c r="E978" s="161" t="s">
        <v>1</v>
      </c>
      <c r="F978" s="162" t="s">
        <v>151</v>
      </c>
      <c r="H978" s="163">
        <v>3.5</v>
      </c>
      <c r="I978" s="164"/>
      <c r="L978" s="160"/>
      <c r="M978" s="165"/>
      <c r="T978" s="166"/>
      <c r="AT978" s="161" t="s">
        <v>148</v>
      </c>
      <c r="AU978" s="161" t="s">
        <v>146</v>
      </c>
      <c r="AV978" s="14" t="s">
        <v>146</v>
      </c>
      <c r="AW978" s="14" t="s">
        <v>36</v>
      </c>
      <c r="AX978" s="14" t="s">
        <v>89</v>
      </c>
      <c r="AY978" s="161" t="s">
        <v>139</v>
      </c>
    </row>
    <row r="979" spans="2:65" s="1" customFormat="1" ht="24.2" customHeight="1">
      <c r="B979" s="33"/>
      <c r="C979" s="133" t="s">
        <v>929</v>
      </c>
      <c r="D979" s="133" t="s">
        <v>141</v>
      </c>
      <c r="E979" s="134" t="s">
        <v>930</v>
      </c>
      <c r="F979" s="135" t="s">
        <v>931</v>
      </c>
      <c r="G979" s="136" t="s">
        <v>299</v>
      </c>
      <c r="H979" s="137">
        <v>1.44</v>
      </c>
      <c r="I979" s="138"/>
      <c r="J979" s="139">
        <f>ROUND(I979*H979,2)</f>
        <v>0</v>
      </c>
      <c r="K979" s="135" t="s">
        <v>145</v>
      </c>
      <c r="L979" s="33"/>
      <c r="M979" s="140" t="s">
        <v>1</v>
      </c>
      <c r="N979" s="141" t="s">
        <v>46</v>
      </c>
      <c r="P979" s="142">
        <f>O979*H979</f>
        <v>0</v>
      </c>
      <c r="Q979" s="142">
        <v>0</v>
      </c>
      <c r="R979" s="142">
        <f>Q979*H979</f>
        <v>0</v>
      </c>
      <c r="S979" s="142">
        <v>0</v>
      </c>
      <c r="T979" s="143">
        <f>S979*H979</f>
        <v>0</v>
      </c>
      <c r="AR979" s="144" t="s">
        <v>146</v>
      </c>
      <c r="AT979" s="144" t="s">
        <v>141</v>
      </c>
      <c r="AU979" s="144" t="s">
        <v>146</v>
      </c>
      <c r="AY979" s="18" t="s">
        <v>139</v>
      </c>
      <c r="BE979" s="145">
        <f>IF(N979="základní",J979,0)</f>
        <v>0</v>
      </c>
      <c r="BF979" s="145">
        <f>IF(N979="snížená",J979,0)</f>
        <v>0</v>
      </c>
      <c r="BG979" s="145">
        <f>IF(N979="zákl. přenesená",J979,0)</f>
        <v>0</v>
      </c>
      <c r="BH979" s="145">
        <f>IF(N979="sníž. přenesená",J979,0)</f>
        <v>0</v>
      </c>
      <c r="BI979" s="145">
        <f>IF(N979="nulová",J979,0)</f>
        <v>0</v>
      </c>
      <c r="BJ979" s="18" t="s">
        <v>89</v>
      </c>
      <c r="BK979" s="145">
        <f>ROUND(I979*H979,2)</f>
        <v>0</v>
      </c>
      <c r="BL979" s="18" t="s">
        <v>146</v>
      </c>
      <c r="BM979" s="144" t="s">
        <v>932</v>
      </c>
    </row>
    <row r="980" spans="2:65" s="1" customFormat="1" ht="29.25">
      <c r="B980" s="33"/>
      <c r="D980" s="147" t="s">
        <v>306</v>
      </c>
      <c r="F980" s="174" t="s">
        <v>933</v>
      </c>
      <c r="I980" s="175"/>
      <c r="L980" s="33"/>
      <c r="M980" s="176"/>
      <c r="T980" s="57"/>
      <c r="AT980" s="18" t="s">
        <v>306</v>
      </c>
      <c r="AU980" s="18" t="s">
        <v>146</v>
      </c>
    </row>
    <row r="981" spans="2:65" s="12" customFormat="1" ht="22.5">
      <c r="B981" s="146"/>
      <c r="D981" s="147" t="s">
        <v>148</v>
      </c>
      <c r="E981" s="148" t="s">
        <v>1</v>
      </c>
      <c r="F981" s="149" t="s">
        <v>934</v>
      </c>
      <c r="H981" s="148" t="s">
        <v>1</v>
      </c>
      <c r="I981" s="150"/>
      <c r="L981" s="146"/>
      <c r="M981" s="151"/>
      <c r="T981" s="152"/>
      <c r="AT981" s="148" t="s">
        <v>148</v>
      </c>
      <c r="AU981" s="148" t="s">
        <v>146</v>
      </c>
      <c r="AV981" s="12" t="s">
        <v>89</v>
      </c>
      <c r="AW981" s="12" t="s">
        <v>36</v>
      </c>
      <c r="AX981" s="12" t="s">
        <v>81</v>
      </c>
      <c r="AY981" s="148" t="s">
        <v>139</v>
      </c>
    </row>
    <row r="982" spans="2:65" s="13" customFormat="1" ht="11.25">
      <c r="B982" s="153"/>
      <c r="D982" s="147" t="s">
        <v>148</v>
      </c>
      <c r="E982" s="154" t="s">
        <v>1</v>
      </c>
      <c r="F982" s="155" t="s">
        <v>935</v>
      </c>
      <c r="H982" s="156">
        <v>1.1000000000000001</v>
      </c>
      <c r="I982" s="157"/>
      <c r="L982" s="153"/>
      <c r="M982" s="158"/>
      <c r="T982" s="159"/>
      <c r="AT982" s="154" t="s">
        <v>148</v>
      </c>
      <c r="AU982" s="154" t="s">
        <v>146</v>
      </c>
      <c r="AV982" s="13" t="s">
        <v>91</v>
      </c>
      <c r="AW982" s="13" t="s">
        <v>36</v>
      </c>
      <c r="AX982" s="13" t="s">
        <v>81</v>
      </c>
      <c r="AY982" s="154" t="s">
        <v>139</v>
      </c>
    </row>
    <row r="983" spans="2:65" s="13" customFormat="1" ht="11.25">
      <c r="B983" s="153"/>
      <c r="D983" s="147" t="s">
        <v>148</v>
      </c>
      <c r="E983" s="154" t="s">
        <v>1</v>
      </c>
      <c r="F983" s="155" t="s">
        <v>936</v>
      </c>
      <c r="H983" s="156">
        <v>0.34</v>
      </c>
      <c r="I983" s="157"/>
      <c r="L983" s="153"/>
      <c r="M983" s="158"/>
      <c r="T983" s="159"/>
      <c r="AT983" s="154" t="s">
        <v>148</v>
      </c>
      <c r="AU983" s="154" t="s">
        <v>146</v>
      </c>
      <c r="AV983" s="13" t="s">
        <v>91</v>
      </c>
      <c r="AW983" s="13" t="s">
        <v>36</v>
      </c>
      <c r="AX983" s="13" t="s">
        <v>81</v>
      </c>
      <c r="AY983" s="154" t="s">
        <v>139</v>
      </c>
    </row>
    <row r="984" spans="2:65" s="14" customFormat="1" ht="11.25">
      <c r="B984" s="160"/>
      <c r="D984" s="147" t="s">
        <v>148</v>
      </c>
      <c r="E984" s="161" t="s">
        <v>1</v>
      </c>
      <c r="F984" s="162" t="s">
        <v>151</v>
      </c>
      <c r="H984" s="163">
        <v>1.44</v>
      </c>
      <c r="I984" s="164"/>
      <c r="L984" s="160"/>
      <c r="M984" s="165"/>
      <c r="T984" s="166"/>
      <c r="AT984" s="161" t="s">
        <v>148</v>
      </c>
      <c r="AU984" s="161" t="s">
        <v>146</v>
      </c>
      <c r="AV984" s="14" t="s">
        <v>146</v>
      </c>
      <c r="AW984" s="14" t="s">
        <v>36</v>
      </c>
      <c r="AX984" s="14" t="s">
        <v>89</v>
      </c>
      <c r="AY984" s="161" t="s">
        <v>139</v>
      </c>
    </row>
    <row r="985" spans="2:65" s="1" customFormat="1" ht="24.2" customHeight="1">
      <c r="B985" s="33"/>
      <c r="C985" s="133" t="s">
        <v>937</v>
      </c>
      <c r="D985" s="133" t="s">
        <v>141</v>
      </c>
      <c r="E985" s="134" t="s">
        <v>938</v>
      </c>
      <c r="F985" s="135" t="s">
        <v>939</v>
      </c>
      <c r="G985" s="136" t="s">
        <v>299</v>
      </c>
      <c r="H985" s="137">
        <v>5.76</v>
      </c>
      <c r="I985" s="138"/>
      <c r="J985" s="139">
        <f>ROUND(I985*H985,2)</f>
        <v>0</v>
      </c>
      <c r="K985" s="135" t="s">
        <v>145</v>
      </c>
      <c r="L985" s="33"/>
      <c r="M985" s="140" t="s">
        <v>1</v>
      </c>
      <c r="N985" s="141" t="s">
        <v>46</v>
      </c>
      <c r="P985" s="142">
        <f>O985*H985</f>
        <v>0</v>
      </c>
      <c r="Q985" s="142">
        <v>0</v>
      </c>
      <c r="R985" s="142">
        <f>Q985*H985</f>
        <v>0</v>
      </c>
      <c r="S985" s="142">
        <v>0</v>
      </c>
      <c r="T985" s="143">
        <f>S985*H985</f>
        <v>0</v>
      </c>
      <c r="AR985" s="144" t="s">
        <v>146</v>
      </c>
      <c r="AT985" s="144" t="s">
        <v>141</v>
      </c>
      <c r="AU985" s="144" t="s">
        <v>146</v>
      </c>
      <c r="AY985" s="18" t="s">
        <v>139</v>
      </c>
      <c r="BE985" s="145">
        <f>IF(N985="základní",J985,0)</f>
        <v>0</v>
      </c>
      <c r="BF985" s="145">
        <f>IF(N985="snížená",J985,0)</f>
        <v>0</v>
      </c>
      <c r="BG985" s="145">
        <f>IF(N985="zákl. přenesená",J985,0)</f>
        <v>0</v>
      </c>
      <c r="BH985" s="145">
        <f>IF(N985="sníž. přenesená",J985,0)</f>
        <v>0</v>
      </c>
      <c r="BI985" s="145">
        <f>IF(N985="nulová",J985,0)</f>
        <v>0</v>
      </c>
      <c r="BJ985" s="18" t="s">
        <v>89</v>
      </c>
      <c r="BK985" s="145">
        <f>ROUND(I985*H985,2)</f>
        <v>0</v>
      </c>
      <c r="BL985" s="18" t="s">
        <v>146</v>
      </c>
      <c r="BM985" s="144" t="s">
        <v>940</v>
      </c>
    </row>
    <row r="986" spans="2:65" s="12" customFormat="1" ht="11.25">
      <c r="B986" s="146"/>
      <c r="D986" s="147" t="s">
        <v>148</v>
      </c>
      <c r="E986" s="148" t="s">
        <v>1</v>
      </c>
      <c r="F986" s="149" t="s">
        <v>941</v>
      </c>
      <c r="H986" s="148" t="s">
        <v>1</v>
      </c>
      <c r="I986" s="150"/>
      <c r="L986" s="146"/>
      <c r="M986" s="151"/>
      <c r="T986" s="152"/>
      <c r="AT986" s="148" t="s">
        <v>148</v>
      </c>
      <c r="AU986" s="148" t="s">
        <v>146</v>
      </c>
      <c r="AV986" s="12" t="s">
        <v>89</v>
      </c>
      <c r="AW986" s="12" t="s">
        <v>36</v>
      </c>
      <c r="AX986" s="12" t="s">
        <v>81</v>
      </c>
      <c r="AY986" s="148" t="s">
        <v>139</v>
      </c>
    </row>
    <row r="987" spans="2:65" s="13" customFormat="1" ht="11.25">
      <c r="B987" s="153"/>
      <c r="D987" s="147" t="s">
        <v>148</v>
      </c>
      <c r="E987" s="154" t="s">
        <v>1</v>
      </c>
      <c r="F987" s="155" t="s">
        <v>942</v>
      </c>
      <c r="H987" s="156">
        <v>5.76</v>
      </c>
      <c r="I987" s="157"/>
      <c r="L987" s="153"/>
      <c r="M987" s="158"/>
      <c r="T987" s="159"/>
      <c r="AT987" s="154" t="s">
        <v>148</v>
      </c>
      <c r="AU987" s="154" t="s">
        <v>146</v>
      </c>
      <c r="AV987" s="13" t="s">
        <v>91</v>
      </c>
      <c r="AW987" s="13" t="s">
        <v>36</v>
      </c>
      <c r="AX987" s="13" t="s">
        <v>81</v>
      </c>
      <c r="AY987" s="154" t="s">
        <v>139</v>
      </c>
    </row>
    <row r="988" spans="2:65" s="14" customFormat="1" ht="11.25">
      <c r="B988" s="160"/>
      <c r="D988" s="147" t="s">
        <v>148</v>
      </c>
      <c r="E988" s="161" t="s">
        <v>1</v>
      </c>
      <c r="F988" s="162" t="s">
        <v>151</v>
      </c>
      <c r="H988" s="163">
        <v>5.76</v>
      </c>
      <c r="I988" s="164"/>
      <c r="L988" s="160"/>
      <c r="M988" s="165"/>
      <c r="T988" s="166"/>
      <c r="AT988" s="161" t="s">
        <v>148</v>
      </c>
      <c r="AU988" s="161" t="s">
        <v>146</v>
      </c>
      <c r="AV988" s="14" t="s">
        <v>146</v>
      </c>
      <c r="AW988" s="14" t="s">
        <v>36</v>
      </c>
      <c r="AX988" s="14" t="s">
        <v>89</v>
      </c>
      <c r="AY988" s="161" t="s">
        <v>139</v>
      </c>
    </row>
    <row r="989" spans="2:65" s="11" customFormat="1" ht="22.9" customHeight="1">
      <c r="B989" s="121"/>
      <c r="D989" s="122" t="s">
        <v>80</v>
      </c>
      <c r="E989" s="131" t="s">
        <v>943</v>
      </c>
      <c r="F989" s="131" t="s">
        <v>944</v>
      </c>
      <c r="I989" s="124"/>
      <c r="J989" s="132">
        <f>BK989</f>
        <v>0</v>
      </c>
      <c r="L989" s="121"/>
      <c r="M989" s="126"/>
      <c r="P989" s="127">
        <f>P990</f>
        <v>0</v>
      </c>
      <c r="R989" s="127">
        <f>R990</f>
        <v>0</v>
      </c>
      <c r="T989" s="128">
        <f>T990</f>
        <v>0</v>
      </c>
      <c r="AR989" s="122" t="s">
        <v>89</v>
      </c>
      <c r="AT989" s="129" t="s">
        <v>80</v>
      </c>
      <c r="AU989" s="129" t="s">
        <v>89</v>
      </c>
      <c r="AY989" s="122" t="s">
        <v>139</v>
      </c>
      <c r="BK989" s="130">
        <f>BK990</f>
        <v>0</v>
      </c>
    </row>
    <row r="990" spans="2:65" s="1" customFormat="1" ht="24.2" customHeight="1">
      <c r="B990" s="33"/>
      <c r="C990" s="133" t="s">
        <v>945</v>
      </c>
      <c r="D990" s="133" t="s">
        <v>141</v>
      </c>
      <c r="E990" s="134" t="s">
        <v>946</v>
      </c>
      <c r="F990" s="135" t="s">
        <v>947</v>
      </c>
      <c r="G990" s="136" t="s">
        <v>299</v>
      </c>
      <c r="H990" s="137">
        <v>506.49400000000003</v>
      </c>
      <c r="I990" s="138"/>
      <c r="J990" s="139">
        <f>ROUND(I990*H990,2)</f>
        <v>0</v>
      </c>
      <c r="K990" s="135" t="s">
        <v>145</v>
      </c>
      <c r="L990" s="33"/>
      <c r="M990" s="140" t="s">
        <v>1</v>
      </c>
      <c r="N990" s="141" t="s">
        <v>46</v>
      </c>
      <c r="P990" s="142">
        <f>O990*H990</f>
        <v>0</v>
      </c>
      <c r="Q990" s="142">
        <v>0</v>
      </c>
      <c r="R990" s="142">
        <f>Q990*H990</f>
        <v>0</v>
      </c>
      <c r="S990" s="142">
        <v>0</v>
      </c>
      <c r="T990" s="143">
        <f>S990*H990</f>
        <v>0</v>
      </c>
      <c r="AR990" s="144" t="s">
        <v>146</v>
      </c>
      <c r="AT990" s="144" t="s">
        <v>141</v>
      </c>
      <c r="AU990" s="144" t="s">
        <v>91</v>
      </c>
      <c r="AY990" s="18" t="s">
        <v>139</v>
      </c>
      <c r="BE990" s="145">
        <f>IF(N990="základní",J990,0)</f>
        <v>0</v>
      </c>
      <c r="BF990" s="145">
        <f>IF(N990="snížená",J990,0)</f>
        <v>0</v>
      </c>
      <c r="BG990" s="145">
        <f>IF(N990="zákl. přenesená",J990,0)</f>
        <v>0</v>
      </c>
      <c r="BH990" s="145">
        <f>IF(N990="sníž. přenesená",J990,0)</f>
        <v>0</v>
      </c>
      <c r="BI990" s="145">
        <f>IF(N990="nulová",J990,0)</f>
        <v>0</v>
      </c>
      <c r="BJ990" s="18" t="s">
        <v>89</v>
      </c>
      <c r="BK990" s="145">
        <f>ROUND(I990*H990,2)</f>
        <v>0</v>
      </c>
      <c r="BL990" s="18" t="s">
        <v>146</v>
      </c>
      <c r="BM990" s="144" t="s">
        <v>948</v>
      </c>
    </row>
    <row r="991" spans="2:65" s="11" customFormat="1" ht="25.9" customHeight="1">
      <c r="B991" s="121"/>
      <c r="D991" s="122" t="s">
        <v>80</v>
      </c>
      <c r="E991" s="123" t="s">
        <v>317</v>
      </c>
      <c r="F991" s="123" t="s">
        <v>949</v>
      </c>
      <c r="I991" s="124"/>
      <c r="J991" s="125">
        <f>BK991</f>
        <v>0</v>
      </c>
      <c r="L991" s="121"/>
      <c r="M991" s="126"/>
      <c r="P991" s="127">
        <f>P992+P1015</f>
        <v>0</v>
      </c>
      <c r="R991" s="127">
        <f>R992+R1015</f>
        <v>8.4821939999999985E-2</v>
      </c>
      <c r="T991" s="128">
        <f>T992+T1015</f>
        <v>0</v>
      </c>
      <c r="AR991" s="122" t="s">
        <v>157</v>
      </c>
      <c r="AT991" s="129" t="s">
        <v>80</v>
      </c>
      <c r="AU991" s="129" t="s">
        <v>81</v>
      </c>
      <c r="AY991" s="122" t="s">
        <v>139</v>
      </c>
      <c r="BK991" s="130">
        <f>BK992+BK1015</f>
        <v>0</v>
      </c>
    </row>
    <row r="992" spans="2:65" s="11" customFormat="1" ht="22.9" customHeight="1">
      <c r="B992" s="121"/>
      <c r="D992" s="122" t="s">
        <v>80</v>
      </c>
      <c r="E992" s="131" t="s">
        <v>950</v>
      </c>
      <c r="F992" s="131" t="s">
        <v>951</v>
      </c>
      <c r="I992" s="124"/>
      <c r="J992" s="132">
        <f>BK992</f>
        <v>0</v>
      </c>
      <c r="L992" s="121"/>
      <c r="M992" s="126"/>
      <c r="P992" s="127">
        <f>SUM(P993:P1014)</f>
        <v>0</v>
      </c>
      <c r="R992" s="127">
        <f>SUM(R993:R1014)</f>
        <v>8.4821939999999985E-2</v>
      </c>
      <c r="T992" s="128">
        <f>SUM(T993:T1014)</f>
        <v>0</v>
      </c>
      <c r="AR992" s="122" t="s">
        <v>157</v>
      </c>
      <c r="AT992" s="129" t="s">
        <v>80</v>
      </c>
      <c r="AU992" s="129" t="s">
        <v>89</v>
      </c>
      <c r="AY992" s="122" t="s">
        <v>139</v>
      </c>
      <c r="BK992" s="130">
        <f>SUM(BK993:BK1014)</f>
        <v>0</v>
      </c>
    </row>
    <row r="993" spans="2:65" s="1" customFormat="1" ht="16.5" customHeight="1">
      <c r="B993" s="33"/>
      <c r="C993" s="133" t="s">
        <v>952</v>
      </c>
      <c r="D993" s="133" t="s">
        <v>141</v>
      </c>
      <c r="E993" s="134" t="s">
        <v>953</v>
      </c>
      <c r="F993" s="135" t="s">
        <v>954</v>
      </c>
      <c r="G993" s="136" t="s">
        <v>160</v>
      </c>
      <c r="H993" s="137">
        <v>8.81</v>
      </c>
      <c r="I993" s="138"/>
      <c r="J993" s="139">
        <f>ROUND(I993*H993,2)</f>
        <v>0</v>
      </c>
      <c r="K993" s="135" t="s">
        <v>145</v>
      </c>
      <c r="L993" s="33"/>
      <c r="M993" s="140" t="s">
        <v>1</v>
      </c>
      <c r="N993" s="141" t="s">
        <v>46</v>
      </c>
      <c r="P993" s="142">
        <f>O993*H993</f>
        <v>0</v>
      </c>
      <c r="Q993" s="142">
        <v>0</v>
      </c>
      <c r="R993" s="142">
        <f>Q993*H993</f>
        <v>0</v>
      </c>
      <c r="S993" s="142">
        <v>0</v>
      </c>
      <c r="T993" s="143">
        <f>S993*H993</f>
        <v>0</v>
      </c>
      <c r="AR993" s="144" t="s">
        <v>589</v>
      </c>
      <c r="AT993" s="144" t="s">
        <v>141</v>
      </c>
      <c r="AU993" s="144" t="s">
        <v>91</v>
      </c>
      <c r="AY993" s="18" t="s">
        <v>139</v>
      </c>
      <c r="BE993" s="145">
        <f>IF(N993="základní",J993,0)</f>
        <v>0</v>
      </c>
      <c r="BF993" s="145">
        <f>IF(N993="snížená",J993,0)</f>
        <v>0</v>
      </c>
      <c r="BG993" s="145">
        <f>IF(N993="zákl. přenesená",J993,0)</f>
        <v>0</v>
      </c>
      <c r="BH993" s="145">
        <f>IF(N993="sníž. přenesená",J993,0)</f>
        <v>0</v>
      </c>
      <c r="BI993" s="145">
        <f>IF(N993="nulová",J993,0)</f>
        <v>0</v>
      </c>
      <c r="BJ993" s="18" t="s">
        <v>89</v>
      </c>
      <c r="BK993" s="145">
        <f>ROUND(I993*H993,2)</f>
        <v>0</v>
      </c>
      <c r="BL993" s="18" t="s">
        <v>589</v>
      </c>
      <c r="BM993" s="144" t="s">
        <v>955</v>
      </c>
    </row>
    <row r="994" spans="2:65" s="13" customFormat="1" ht="11.25">
      <c r="B994" s="153"/>
      <c r="D994" s="147" t="s">
        <v>148</v>
      </c>
      <c r="E994" s="154" t="s">
        <v>1</v>
      </c>
      <c r="F994" s="155" t="s">
        <v>956</v>
      </c>
      <c r="H994" s="156">
        <v>8.81</v>
      </c>
      <c r="I994" s="157"/>
      <c r="L994" s="153"/>
      <c r="M994" s="158"/>
      <c r="T994" s="159"/>
      <c r="AT994" s="154" t="s">
        <v>148</v>
      </c>
      <c r="AU994" s="154" t="s">
        <v>91</v>
      </c>
      <c r="AV994" s="13" t="s">
        <v>91</v>
      </c>
      <c r="AW994" s="13" t="s">
        <v>36</v>
      </c>
      <c r="AX994" s="13" t="s">
        <v>81</v>
      </c>
      <c r="AY994" s="154" t="s">
        <v>139</v>
      </c>
    </row>
    <row r="995" spans="2:65" s="14" customFormat="1" ht="11.25">
      <c r="B995" s="160"/>
      <c r="D995" s="147" t="s">
        <v>148</v>
      </c>
      <c r="E995" s="161" t="s">
        <v>1</v>
      </c>
      <c r="F995" s="162" t="s">
        <v>151</v>
      </c>
      <c r="H995" s="163">
        <v>8.81</v>
      </c>
      <c r="I995" s="164"/>
      <c r="L995" s="160"/>
      <c r="M995" s="165"/>
      <c r="T995" s="166"/>
      <c r="AT995" s="161" t="s">
        <v>148</v>
      </c>
      <c r="AU995" s="161" t="s">
        <v>91</v>
      </c>
      <c r="AV995" s="14" t="s">
        <v>146</v>
      </c>
      <c r="AW995" s="14" t="s">
        <v>36</v>
      </c>
      <c r="AX995" s="14" t="s">
        <v>89</v>
      </c>
      <c r="AY995" s="161" t="s">
        <v>139</v>
      </c>
    </row>
    <row r="996" spans="2:65" s="1" customFormat="1" ht="24.2" customHeight="1">
      <c r="B996" s="33"/>
      <c r="C996" s="252" t="s">
        <v>957</v>
      </c>
      <c r="D996" s="252" t="s">
        <v>317</v>
      </c>
      <c r="E996" s="253" t="s">
        <v>958</v>
      </c>
      <c r="F996" s="254" t="s">
        <v>959</v>
      </c>
      <c r="G996" s="255" t="s">
        <v>160</v>
      </c>
      <c r="H996" s="256">
        <v>8.8979999999999997</v>
      </c>
      <c r="I996" s="182"/>
      <c r="J996" s="257">
        <f>ROUND(I996*H996,2)</f>
        <v>0</v>
      </c>
      <c r="K996" s="179" t="s">
        <v>145</v>
      </c>
      <c r="L996" s="184"/>
      <c r="M996" s="185" t="s">
        <v>1</v>
      </c>
      <c r="N996" s="186" t="s">
        <v>46</v>
      </c>
      <c r="P996" s="142">
        <f>O996*H996</f>
        <v>0</v>
      </c>
      <c r="Q996" s="142">
        <v>9.0299999999999998E-3</v>
      </c>
      <c r="R996" s="142">
        <f>Q996*H996</f>
        <v>8.0348939999999994E-2</v>
      </c>
      <c r="S996" s="142">
        <v>0</v>
      </c>
      <c r="T996" s="143">
        <f>S996*H996</f>
        <v>0</v>
      </c>
      <c r="AR996" s="144" t="s">
        <v>924</v>
      </c>
      <c r="AT996" s="144" t="s">
        <v>317</v>
      </c>
      <c r="AU996" s="144" t="s">
        <v>91</v>
      </c>
      <c r="AY996" s="18" t="s">
        <v>139</v>
      </c>
      <c r="BE996" s="145">
        <f>IF(N996="základní",J996,0)</f>
        <v>0</v>
      </c>
      <c r="BF996" s="145">
        <f>IF(N996="snížená",J996,0)</f>
        <v>0</v>
      </c>
      <c r="BG996" s="145">
        <f>IF(N996="zákl. přenesená",J996,0)</f>
        <v>0</v>
      </c>
      <c r="BH996" s="145">
        <f>IF(N996="sníž. přenesená",J996,0)</f>
        <v>0</v>
      </c>
      <c r="BI996" s="145">
        <f>IF(N996="nulová",J996,0)</f>
        <v>0</v>
      </c>
      <c r="BJ996" s="18" t="s">
        <v>89</v>
      </c>
      <c r="BK996" s="145">
        <f>ROUND(I996*H996,2)</f>
        <v>0</v>
      </c>
      <c r="BL996" s="18" t="s">
        <v>924</v>
      </c>
      <c r="BM996" s="144" t="s">
        <v>960</v>
      </c>
    </row>
    <row r="997" spans="2:65" s="13" customFormat="1" ht="11.25">
      <c r="B997" s="153"/>
      <c r="D997" s="147" t="s">
        <v>148</v>
      </c>
      <c r="E997" s="154" t="s">
        <v>1</v>
      </c>
      <c r="F997" s="155" t="s">
        <v>961</v>
      </c>
      <c r="H997" s="156">
        <v>8.8979999999999997</v>
      </c>
      <c r="I997" s="157"/>
      <c r="L997" s="153"/>
      <c r="M997" s="158"/>
      <c r="T997" s="159"/>
      <c r="AT997" s="154" t="s">
        <v>148</v>
      </c>
      <c r="AU997" s="154" t="s">
        <v>91</v>
      </c>
      <c r="AV997" s="13" t="s">
        <v>91</v>
      </c>
      <c r="AW997" s="13" t="s">
        <v>36</v>
      </c>
      <c r="AX997" s="13" t="s">
        <v>81</v>
      </c>
      <c r="AY997" s="154" t="s">
        <v>139</v>
      </c>
    </row>
    <row r="998" spans="2:65" s="14" customFormat="1" ht="11.25">
      <c r="B998" s="160"/>
      <c r="D998" s="147" t="s">
        <v>148</v>
      </c>
      <c r="E998" s="161" t="s">
        <v>1</v>
      </c>
      <c r="F998" s="162" t="s">
        <v>151</v>
      </c>
      <c r="H998" s="163">
        <v>8.8979999999999997</v>
      </c>
      <c r="I998" s="164"/>
      <c r="L998" s="160"/>
      <c r="M998" s="165"/>
      <c r="T998" s="166"/>
      <c r="AT998" s="161" t="s">
        <v>148</v>
      </c>
      <c r="AU998" s="161" t="s">
        <v>91</v>
      </c>
      <c r="AV998" s="14" t="s">
        <v>146</v>
      </c>
      <c r="AW998" s="14" t="s">
        <v>36</v>
      </c>
      <c r="AX998" s="14" t="s">
        <v>89</v>
      </c>
      <c r="AY998" s="161" t="s">
        <v>139</v>
      </c>
    </row>
    <row r="999" spans="2:65" s="1" customFormat="1" ht="16.5" customHeight="1">
      <c r="B999" s="33"/>
      <c r="C999" s="133" t="s">
        <v>962</v>
      </c>
      <c r="D999" s="133" t="s">
        <v>141</v>
      </c>
      <c r="E999" s="134" t="s">
        <v>963</v>
      </c>
      <c r="F999" s="135" t="s">
        <v>964</v>
      </c>
      <c r="G999" s="136" t="s">
        <v>160</v>
      </c>
      <c r="H999" s="137">
        <v>8.81</v>
      </c>
      <c r="I999" s="138"/>
      <c r="J999" s="139">
        <f>ROUND(I999*H999,2)</f>
        <v>0</v>
      </c>
      <c r="K999" s="135" t="s">
        <v>145</v>
      </c>
      <c r="L999" s="33"/>
      <c r="M999" s="140" t="s">
        <v>1</v>
      </c>
      <c r="N999" s="141" t="s">
        <v>46</v>
      </c>
      <c r="P999" s="142">
        <f>O999*H999</f>
        <v>0</v>
      </c>
      <c r="Q999" s="142">
        <v>2.9999999999999997E-4</v>
      </c>
      <c r="R999" s="142">
        <f>Q999*H999</f>
        <v>2.643E-3</v>
      </c>
      <c r="S999" s="142">
        <v>0</v>
      </c>
      <c r="T999" s="143">
        <f>S999*H999</f>
        <v>0</v>
      </c>
      <c r="AR999" s="144" t="s">
        <v>589</v>
      </c>
      <c r="AT999" s="144" t="s">
        <v>141</v>
      </c>
      <c r="AU999" s="144" t="s">
        <v>91</v>
      </c>
      <c r="AY999" s="18" t="s">
        <v>139</v>
      </c>
      <c r="BE999" s="145">
        <f>IF(N999="základní",J999,0)</f>
        <v>0</v>
      </c>
      <c r="BF999" s="145">
        <f>IF(N999="snížená",J999,0)</f>
        <v>0</v>
      </c>
      <c r="BG999" s="145">
        <f>IF(N999="zákl. přenesená",J999,0)</f>
        <v>0</v>
      </c>
      <c r="BH999" s="145">
        <f>IF(N999="sníž. přenesená",J999,0)</f>
        <v>0</v>
      </c>
      <c r="BI999" s="145">
        <f>IF(N999="nulová",J999,0)</f>
        <v>0</v>
      </c>
      <c r="BJ999" s="18" t="s">
        <v>89</v>
      </c>
      <c r="BK999" s="145">
        <f>ROUND(I999*H999,2)</f>
        <v>0</v>
      </c>
      <c r="BL999" s="18" t="s">
        <v>589</v>
      </c>
      <c r="BM999" s="144" t="s">
        <v>965</v>
      </c>
    </row>
    <row r="1000" spans="2:65" s="13" customFormat="1" ht="11.25">
      <c r="B1000" s="153"/>
      <c r="D1000" s="147" t="s">
        <v>148</v>
      </c>
      <c r="E1000" s="154" t="s">
        <v>1</v>
      </c>
      <c r="F1000" s="155" t="s">
        <v>956</v>
      </c>
      <c r="H1000" s="156">
        <v>8.81</v>
      </c>
      <c r="I1000" s="157"/>
      <c r="L1000" s="153"/>
      <c r="M1000" s="158"/>
      <c r="T1000" s="159"/>
      <c r="AT1000" s="154" t="s">
        <v>148</v>
      </c>
      <c r="AU1000" s="154" t="s">
        <v>91</v>
      </c>
      <c r="AV1000" s="13" t="s">
        <v>91</v>
      </c>
      <c r="AW1000" s="13" t="s">
        <v>36</v>
      </c>
      <c r="AX1000" s="13" t="s">
        <v>81</v>
      </c>
      <c r="AY1000" s="154" t="s">
        <v>139</v>
      </c>
    </row>
    <row r="1001" spans="2:65" s="14" customFormat="1" ht="11.25">
      <c r="B1001" s="160"/>
      <c r="D1001" s="147" t="s">
        <v>148</v>
      </c>
      <c r="E1001" s="161" t="s">
        <v>1</v>
      </c>
      <c r="F1001" s="162" t="s">
        <v>151</v>
      </c>
      <c r="H1001" s="163">
        <v>8.81</v>
      </c>
      <c r="I1001" s="164"/>
      <c r="L1001" s="160"/>
      <c r="M1001" s="165"/>
      <c r="T1001" s="166"/>
      <c r="AT1001" s="161" t="s">
        <v>148</v>
      </c>
      <c r="AU1001" s="161" t="s">
        <v>91</v>
      </c>
      <c r="AV1001" s="14" t="s">
        <v>146</v>
      </c>
      <c r="AW1001" s="14" t="s">
        <v>36</v>
      </c>
      <c r="AX1001" s="14" t="s">
        <v>89</v>
      </c>
      <c r="AY1001" s="161" t="s">
        <v>139</v>
      </c>
    </row>
    <row r="1002" spans="2:65" s="1" customFormat="1" ht="21.75" customHeight="1">
      <c r="B1002" s="33"/>
      <c r="C1002" s="133" t="s">
        <v>966</v>
      </c>
      <c r="D1002" s="133" t="s">
        <v>141</v>
      </c>
      <c r="E1002" s="134" t="s">
        <v>967</v>
      </c>
      <c r="F1002" s="135" t="s">
        <v>968</v>
      </c>
      <c r="G1002" s="136" t="s">
        <v>498</v>
      </c>
      <c r="H1002" s="137">
        <v>5</v>
      </c>
      <c r="I1002" s="138"/>
      <c r="J1002" s="139">
        <f>ROUND(I1002*H1002,2)</f>
        <v>0</v>
      </c>
      <c r="K1002" s="135" t="s">
        <v>145</v>
      </c>
      <c r="L1002" s="33"/>
      <c r="M1002" s="140" t="s">
        <v>1</v>
      </c>
      <c r="N1002" s="141" t="s">
        <v>46</v>
      </c>
      <c r="P1002" s="142">
        <f>O1002*H1002</f>
        <v>0</v>
      </c>
      <c r="Q1002" s="142">
        <v>1.0000000000000001E-5</v>
      </c>
      <c r="R1002" s="142">
        <f>Q1002*H1002</f>
        <v>5.0000000000000002E-5</v>
      </c>
      <c r="S1002" s="142">
        <v>0</v>
      </c>
      <c r="T1002" s="143">
        <f>S1002*H1002</f>
        <v>0</v>
      </c>
      <c r="AR1002" s="144" t="s">
        <v>589</v>
      </c>
      <c r="AT1002" s="144" t="s">
        <v>141</v>
      </c>
      <c r="AU1002" s="144" t="s">
        <v>91</v>
      </c>
      <c r="AY1002" s="18" t="s">
        <v>139</v>
      </c>
      <c r="BE1002" s="145">
        <f>IF(N1002="základní",J1002,0)</f>
        <v>0</v>
      </c>
      <c r="BF1002" s="145">
        <f>IF(N1002="snížená",J1002,0)</f>
        <v>0</v>
      </c>
      <c r="BG1002" s="145">
        <f>IF(N1002="zákl. přenesená",J1002,0)</f>
        <v>0</v>
      </c>
      <c r="BH1002" s="145">
        <f>IF(N1002="sníž. přenesená",J1002,0)</f>
        <v>0</v>
      </c>
      <c r="BI1002" s="145">
        <f>IF(N1002="nulová",J1002,0)</f>
        <v>0</v>
      </c>
      <c r="BJ1002" s="18" t="s">
        <v>89</v>
      </c>
      <c r="BK1002" s="145">
        <f>ROUND(I1002*H1002,2)</f>
        <v>0</v>
      </c>
      <c r="BL1002" s="18" t="s">
        <v>589</v>
      </c>
      <c r="BM1002" s="144" t="s">
        <v>969</v>
      </c>
    </row>
    <row r="1003" spans="2:65" s="13" customFormat="1" ht="11.25">
      <c r="B1003" s="153"/>
      <c r="D1003" s="147" t="s">
        <v>148</v>
      </c>
      <c r="E1003" s="154" t="s">
        <v>1</v>
      </c>
      <c r="F1003" s="155" t="s">
        <v>970</v>
      </c>
      <c r="H1003" s="156">
        <v>5</v>
      </c>
      <c r="I1003" s="157"/>
      <c r="L1003" s="153"/>
      <c r="M1003" s="158"/>
      <c r="T1003" s="159"/>
      <c r="AT1003" s="154" t="s">
        <v>148</v>
      </c>
      <c r="AU1003" s="154" t="s">
        <v>91</v>
      </c>
      <c r="AV1003" s="13" t="s">
        <v>91</v>
      </c>
      <c r="AW1003" s="13" t="s">
        <v>36</v>
      </c>
      <c r="AX1003" s="13" t="s">
        <v>81</v>
      </c>
      <c r="AY1003" s="154" t="s">
        <v>139</v>
      </c>
    </row>
    <row r="1004" spans="2:65" s="14" customFormat="1" ht="11.25">
      <c r="B1004" s="160"/>
      <c r="D1004" s="147" t="s">
        <v>148</v>
      </c>
      <c r="E1004" s="161" t="s">
        <v>1</v>
      </c>
      <c r="F1004" s="162" t="s">
        <v>151</v>
      </c>
      <c r="H1004" s="163">
        <v>5</v>
      </c>
      <c r="I1004" s="164"/>
      <c r="L1004" s="160"/>
      <c r="M1004" s="165"/>
      <c r="T1004" s="166"/>
      <c r="AT1004" s="161" t="s">
        <v>148</v>
      </c>
      <c r="AU1004" s="161" t="s">
        <v>91</v>
      </c>
      <c r="AV1004" s="14" t="s">
        <v>146</v>
      </c>
      <c r="AW1004" s="14" t="s">
        <v>36</v>
      </c>
      <c r="AX1004" s="14" t="s">
        <v>89</v>
      </c>
      <c r="AY1004" s="161" t="s">
        <v>139</v>
      </c>
    </row>
    <row r="1005" spans="2:65" s="1" customFormat="1" ht="24.2" customHeight="1">
      <c r="B1005" s="33"/>
      <c r="C1005" s="252" t="s">
        <v>971</v>
      </c>
      <c r="D1005" s="252" t="s">
        <v>317</v>
      </c>
      <c r="E1005" s="253" t="s">
        <v>972</v>
      </c>
      <c r="F1005" s="254" t="s">
        <v>973</v>
      </c>
      <c r="G1005" s="255" t="s">
        <v>498</v>
      </c>
      <c r="H1005" s="256">
        <v>5</v>
      </c>
      <c r="I1005" s="182"/>
      <c r="J1005" s="257">
        <f>ROUND(I1005*H1005,2)</f>
        <v>0</v>
      </c>
      <c r="K1005" s="179" t="s">
        <v>145</v>
      </c>
      <c r="L1005" s="184"/>
      <c r="M1005" s="185" t="s">
        <v>1</v>
      </c>
      <c r="N1005" s="186" t="s">
        <v>46</v>
      </c>
      <c r="P1005" s="142">
        <f>O1005*H1005</f>
        <v>0</v>
      </c>
      <c r="Q1005" s="142">
        <v>6.0000000000000002E-5</v>
      </c>
      <c r="R1005" s="142">
        <f>Q1005*H1005</f>
        <v>3.0000000000000003E-4</v>
      </c>
      <c r="S1005" s="142">
        <v>0</v>
      </c>
      <c r="T1005" s="143">
        <f>S1005*H1005</f>
        <v>0</v>
      </c>
      <c r="AR1005" s="144" t="s">
        <v>924</v>
      </c>
      <c r="AT1005" s="144" t="s">
        <v>317</v>
      </c>
      <c r="AU1005" s="144" t="s">
        <v>91</v>
      </c>
      <c r="AY1005" s="18" t="s">
        <v>139</v>
      </c>
      <c r="BE1005" s="145">
        <f>IF(N1005="základní",J1005,0)</f>
        <v>0</v>
      </c>
      <c r="BF1005" s="145">
        <f>IF(N1005="snížená",J1005,0)</f>
        <v>0</v>
      </c>
      <c r="BG1005" s="145">
        <f>IF(N1005="zákl. přenesená",J1005,0)</f>
        <v>0</v>
      </c>
      <c r="BH1005" s="145">
        <f>IF(N1005="sníž. přenesená",J1005,0)</f>
        <v>0</v>
      </c>
      <c r="BI1005" s="145">
        <f>IF(N1005="nulová",J1005,0)</f>
        <v>0</v>
      </c>
      <c r="BJ1005" s="18" t="s">
        <v>89</v>
      </c>
      <c r="BK1005" s="145">
        <f>ROUND(I1005*H1005,2)</f>
        <v>0</v>
      </c>
      <c r="BL1005" s="18" t="s">
        <v>924</v>
      </c>
      <c r="BM1005" s="144" t="s">
        <v>974</v>
      </c>
    </row>
    <row r="1006" spans="2:65" s="13" customFormat="1" ht="11.25">
      <c r="B1006" s="153"/>
      <c r="D1006" s="147" t="s">
        <v>148</v>
      </c>
      <c r="E1006" s="154" t="s">
        <v>1</v>
      </c>
      <c r="F1006" s="155" t="s">
        <v>970</v>
      </c>
      <c r="H1006" s="156">
        <v>5</v>
      </c>
      <c r="I1006" s="157"/>
      <c r="L1006" s="153"/>
      <c r="M1006" s="158"/>
      <c r="T1006" s="159"/>
      <c r="AT1006" s="154" t="s">
        <v>148</v>
      </c>
      <c r="AU1006" s="154" t="s">
        <v>91</v>
      </c>
      <c r="AV1006" s="13" t="s">
        <v>91</v>
      </c>
      <c r="AW1006" s="13" t="s">
        <v>36</v>
      </c>
      <c r="AX1006" s="13" t="s">
        <v>81</v>
      </c>
      <c r="AY1006" s="154" t="s">
        <v>139</v>
      </c>
    </row>
    <row r="1007" spans="2:65" s="14" customFormat="1" ht="11.25">
      <c r="B1007" s="160"/>
      <c r="D1007" s="147" t="s">
        <v>148</v>
      </c>
      <c r="E1007" s="161" t="s">
        <v>1</v>
      </c>
      <c r="F1007" s="162" t="s">
        <v>151</v>
      </c>
      <c r="H1007" s="163">
        <v>5</v>
      </c>
      <c r="I1007" s="164"/>
      <c r="L1007" s="160"/>
      <c r="M1007" s="165"/>
      <c r="T1007" s="166"/>
      <c r="AT1007" s="161" t="s">
        <v>148</v>
      </c>
      <c r="AU1007" s="161" t="s">
        <v>91</v>
      </c>
      <c r="AV1007" s="14" t="s">
        <v>146</v>
      </c>
      <c r="AW1007" s="14" t="s">
        <v>36</v>
      </c>
      <c r="AX1007" s="14" t="s">
        <v>89</v>
      </c>
      <c r="AY1007" s="161" t="s">
        <v>139</v>
      </c>
    </row>
    <row r="1008" spans="2:65" s="1" customFormat="1" ht="16.5" customHeight="1">
      <c r="B1008" s="33"/>
      <c r="C1008" s="133" t="s">
        <v>975</v>
      </c>
      <c r="D1008" s="133" t="s">
        <v>141</v>
      </c>
      <c r="E1008" s="134" t="s">
        <v>976</v>
      </c>
      <c r="F1008" s="135" t="s">
        <v>977</v>
      </c>
      <c r="G1008" s="136" t="s">
        <v>498</v>
      </c>
      <c r="H1008" s="137">
        <v>2</v>
      </c>
      <c r="I1008" s="138"/>
      <c r="J1008" s="139">
        <f>ROUND(I1008*H1008,2)</f>
        <v>0</v>
      </c>
      <c r="K1008" s="135" t="s">
        <v>145</v>
      </c>
      <c r="L1008" s="33"/>
      <c r="M1008" s="140" t="s">
        <v>1</v>
      </c>
      <c r="N1008" s="141" t="s">
        <v>46</v>
      </c>
      <c r="P1008" s="142">
        <f>O1008*H1008</f>
        <v>0</v>
      </c>
      <c r="Q1008" s="142">
        <v>0</v>
      </c>
      <c r="R1008" s="142">
        <f>Q1008*H1008</f>
        <v>0</v>
      </c>
      <c r="S1008" s="142">
        <v>0</v>
      </c>
      <c r="T1008" s="143">
        <f>S1008*H1008</f>
        <v>0</v>
      </c>
      <c r="AR1008" s="144" t="s">
        <v>589</v>
      </c>
      <c r="AT1008" s="144" t="s">
        <v>141</v>
      </c>
      <c r="AU1008" s="144" t="s">
        <v>91</v>
      </c>
      <c r="AY1008" s="18" t="s">
        <v>139</v>
      </c>
      <c r="BE1008" s="145">
        <f>IF(N1008="základní",J1008,0)</f>
        <v>0</v>
      </c>
      <c r="BF1008" s="145">
        <f>IF(N1008="snížená",J1008,0)</f>
        <v>0</v>
      </c>
      <c r="BG1008" s="145">
        <f>IF(N1008="zákl. přenesená",J1008,0)</f>
        <v>0</v>
      </c>
      <c r="BH1008" s="145">
        <f>IF(N1008="sníž. přenesená",J1008,0)</f>
        <v>0</v>
      </c>
      <c r="BI1008" s="145">
        <f>IF(N1008="nulová",J1008,0)</f>
        <v>0</v>
      </c>
      <c r="BJ1008" s="18" t="s">
        <v>89</v>
      </c>
      <c r="BK1008" s="145">
        <f>ROUND(I1008*H1008,2)</f>
        <v>0</v>
      </c>
      <c r="BL1008" s="18" t="s">
        <v>589</v>
      </c>
      <c r="BM1008" s="144" t="s">
        <v>978</v>
      </c>
    </row>
    <row r="1009" spans="2:65" s="13" customFormat="1" ht="11.25">
      <c r="B1009" s="153"/>
      <c r="D1009" s="147" t="s">
        <v>148</v>
      </c>
      <c r="E1009" s="154" t="s">
        <v>1</v>
      </c>
      <c r="F1009" s="155" t="s">
        <v>979</v>
      </c>
      <c r="H1009" s="156">
        <v>2</v>
      </c>
      <c r="I1009" s="157"/>
      <c r="L1009" s="153"/>
      <c r="M1009" s="158"/>
      <c r="T1009" s="159"/>
      <c r="AT1009" s="154" t="s">
        <v>148</v>
      </c>
      <c r="AU1009" s="154" t="s">
        <v>91</v>
      </c>
      <c r="AV1009" s="13" t="s">
        <v>91</v>
      </c>
      <c r="AW1009" s="13" t="s">
        <v>36</v>
      </c>
      <c r="AX1009" s="13" t="s">
        <v>81</v>
      </c>
      <c r="AY1009" s="154" t="s">
        <v>139</v>
      </c>
    </row>
    <row r="1010" spans="2:65" s="14" customFormat="1" ht="11.25">
      <c r="B1010" s="160"/>
      <c r="D1010" s="147" t="s">
        <v>148</v>
      </c>
      <c r="E1010" s="161" t="s">
        <v>1</v>
      </c>
      <c r="F1010" s="162" t="s">
        <v>151</v>
      </c>
      <c r="H1010" s="163">
        <v>2</v>
      </c>
      <c r="I1010" s="164"/>
      <c r="L1010" s="160"/>
      <c r="M1010" s="165"/>
      <c r="T1010" s="166"/>
      <c r="AT1010" s="161" t="s">
        <v>148</v>
      </c>
      <c r="AU1010" s="161" t="s">
        <v>91</v>
      </c>
      <c r="AV1010" s="14" t="s">
        <v>146</v>
      </c>
      <c r="AW1010" s="14" t="s">
        <v>36</v>
      </c>
      <c r="AX1010" s="14" t="s">
        <v>89</v>
      </c>
      <c r="AY1010" s="161" t="s">
        <v>139</v>
      </c>
    </row>
    <row r="1011" spans="2:65" s="1" customFormat="1" ht="37.9" customHeight="1">
      <c r="B1011" s="33"/>
      <c r="C1011" s="252" t="s">
        <v>980</v>
      </c>
      <c r="D1011" s="252" t="s">
        <v>317</v>
      </c>
      <c r="E1011" s="253" t="s">
        <v>981</v>
      </c>
      <c r="F1011" s="254" t="s">
        <v>982</v>
      </c>
      <c r="G1011" s="255" t="s">
        <v>498</v>
      </c>
      <c r="H1011" s="256">
        <v>2</v>
      </c>
      <c r="I1011" s="182"/>
      <c r="J1011" s="257">
        <f>ROUND(I1011*H1011,2)</f>
        <v>0</v>
      </c>
      <c r="K1011" s="179" t="s">
        <v>145</v>
      </c>
      <c r="L1011" s="184"/>
      <c r="M1011" s="185" t="s">
        <v>1</v>
      </c>
      <c r="N1011" s="186" t="s">
        <v>46</v>
      </c>
      <c r="P1011" s="142">
        <f>O1011*H1011</f>
        <v>0</v>
      </c>
      <c r="Q1011" s="142">
        <v>7.3999999999999999E-4</v>
      </c>
      <c r="R1011" s="142">
        <f>Q1011*H1011</f>
        <v>1.48E-3</v>
      </c>
      <c r="S1011" s="142">
        <v>0</v>
      </c>
      <c r="T1011" s="143">
        <f>S1011*H1011</f>
        <v>0</v>
      </c>
      <c r="AR1011" s="144" t="s">
        <v>924</v>
      </c>
      <c r="AT1011" s="144" t="s">
        <v>317</v>
      </c>
      <c r="AU1011" s="144" t="s">
        <v>91</v>
      </c>
      <c r="AY1011" s="18" t="s">
        <v>139</v>
      </c>
      <c r="BE1011" s="145">
        <f>IF(N1011="základní",J1011,0)</f>
        <v>0</v>
      </c>
      <c r="BF1011" s="145">
        <f>IF(N1011="snížená",J1011,0)</f>
        <v>0</v>
      </c>
      <c r="BG1011" s="145">
        <f>IF(N1011="zákl. přenesená",J1011,0)</f>
        <v>0</v>
      </c>
      <c r="BH1011" s="145">
        <f>IF(N1011="sníž. přenesená",J1011,0)</f>
        <v>0</v>
      </c>
      <c r="BI1011" s="145">
        <f>IF(N1011="nulová",J1011,0)</f>
        <v>0</v>
      </c>
      <c r="BJ1011" s="18" t="s">
        <v>89</v>
      </c>
      <c r="BK1011" s="145">
        <f>ROUND(I1011*H1011,2)</f>
        <v>0</v>
      </c>
      <c r="BL1011" s="18" t="s">
        <v>924</v>
      </c>
      <c r="BM1011" s="144" t="s">
        <v>983</v>
      </c>
    </row>
    <row r="1012" spans="2:65" s="1" customFormat="1" ht="29.25">
      <c r="B1012" s="33"/>
      <c r="D1012" s="147" t="s">
        <v>306</v>
      </c>
      <c r="F1012" s="174" t="s">
        <v>984</v>
      </c>
      <c r="I1012" s="175"/>
      <c r="L1012" s="33"/>
      <c r="M1012" s="176"/>
      <c r="T1012" s="57"/>
      <c r="AT1012" s="18" t="s">
        <v>306</v>
      </c>
      <c r="AU1012" s="18" t="s">
        <v>91</v>
      </c>
    </row>
    <row r="1013" spans="2:65" s="13" customFormat="1" ht="11.25">
      <c r="B1013" s="153"/>
      <c r="D1013" s="147" t="s">
        <v>148</v>
      </c>
      <c r="E1013" s="154" t="s">
        <v>1</v>
      </c>
      <c r="F1013" s="155" t="s">
        <v>979</v>
      </c>
      <c r="H1013" s="156">
        <v>2</v>
      </c>
      <c r="I1013" s="157"/>
      <c r="L1013" s="153"/>
      <c r="M1013" s="158"/>
      <c r="T1013" s="159"/>
      <c r="AT1013" s="154" t="s">
        <v>148</v>
      </c>
      <c r="AU1013" s="154" t="s">
        <v>91</v>
      </c>
      <c r="AV1013" s="13" t="s">
        <v>91</v>
      </c>
      <c r="AW1013" s="13" t="s">
        <v>36</v>
      </c>
      <c r="AX1013" s="13" t="s">
        <v>81</v>
      </c>
      <c r="AY1013" s="154" t="s">
        <v>139</v>
      </c>
    </row>
    <row r="1014" spans="2:65" s="14" customFormat="1" ht="11.25">
      <c r="B1014" s="160"/>
      <c r="D1014" s="147" t="s">
        <v>148</v>
      </c>
      <c r="E1014" s="161" t="s">
        <v>1</v>
      </c>
      <c r="F1014" s="162" t="s">
        <v>151</v>
      </c>
      <c r="H1014" s="163">
        <v>2</v>
      </c>
      <c r="I1014" s="164"/>
      <c r="L1014" s="160"/>
      <c r="M1014" s="165"/>
      <c r="T1014" s="166"/>
      <c r="AT1014" s="161" t="s">
        <v>148</v>
      </c>
      <c r="AU1014" s="161" t="s">
        <v>91</v>
      </c>
      <c r="AV1014" s="14" t="s">
        <v>146</v>
      </c>
      <c r="AW1014" s="14" t="s">
        <v>36</v>
      </c>
      <c r="AX1014" s="14" t="s">
        <v>89</v>
      </c>
      <c r="AY1014" s="161" t="s">
        <v>139</v>
      </c>
    </row>
    <row r="1015" spans="2:65" s="11" customFormat="1" ht="22.9" customHeight="1">
      <c r="B1015" s="121"/>
      <c r="D1015" s="122" t="s">
        <v>80</v>
      </c>
      <c r="E1015" s="131" t="s">
        <v>985</v>
      </c>
      <c r="F1015" s="131" t="s">
        <v>986</v>
      </c>
      <c r="I1015" s="124"/>
      <c r="J1015" s="132">
        <f>BK1015</f>
        <v>0</v>
      </c>
      <c r="L1015" s="121"/>
      <c r="M1015" s="126"/>
      <c r="P1015" s="127">
        <f>SUM(P1016:P1030)</f>
        <v>0</v>
      </c>
      <c r="R1015" s="127">
        <f>SUM(R1016:R1030)</f>
        <v>0</v>
      </c>
      <c r="T1015" s="128">
        <f>SUM(T1016:T1030)</f>
        <v>0</v>
      </c>
      <c r="AR1015" s="122" t="s">
        <v>157</v>
      </c>
      <c r="AT1015" s="129" t="s">
        <v>80</v>
      </c>
      <c r="AU1015" s="129" t="s">
        <v>89</v>
      </c>
      <c r="AY1015" s="122" t="s">
        <v>139</v>
      </c>
      <c r="BK1015" s="130">
        <f>SUM(BK1016:BK1030)</f>
        <v>0</v>
      </c>
    </row>
    <row r="1016" spans="2:65" s="1" customFormat="1" ht="24.2" customHeight="1">
      <c r="B1016" s="33"/>
      <c r="C1016" s="133" t="s">
        <v>987</v>
      </c>
      <c r="D1016" s="133" t="s">
        <v>141</v>
      </c>
      <c r="E1016" s="134" t="s">
        <v>988</v>
      </c>
      <c r="F1016" s="135" t="s">
        <v>989</v>
      </c>
      <c r="G1016" s="136" t="s">
        <v>160</v>
      </c>
      <c r="H1016" s="137">
        <v>17.7</v>
      </c>
      <c r="I1016" s="138"/>
      <c r="J1016" s="139">
        <f>ROUND(I1016*H1016,2)</f>
        <v>0</v>
      </c>
      <c r="K1016" s="135" t="s">
        <v>1</v>
      </c>
      <c r="L1016" s="33"/>
      <c r="M1016" s="140" t="s">
        <v>1</v>
      </c>
      <c r="N1016" s="141" t="s">
        <v>46</v>
      </c>
      <c r="P1016" s="142">
        <f>O1016*H1016</f>
        <v>0</v>
      </c>
      <c r="Q1016" s="142">
        <v>0</v>
      </c>
      <c r="R1016" s="142">
        <f>Q1016*H1016</f>
        <v>0</v>
      </c>
      <c r="S1016" s="142">
        <v>0</v>
      </c>
      <c r="T1016" s="143">
        <f>S1016*H1016</f>
        <v>0</v>
      </c>
      <c r="AR1016" s="144" t="s">
        <v>589</v>
      </c>
      <c r="AT1016" s="144" t="s">
        <v>141</v>
      </c>
      <c r="AU1016" s="144" t="s">
        <v>91</v>
      </c>
      <c r="AY1016" s="18" t="s">
        <v>139</v>
      </c>
      <c r="BE1016" s="145">
        <f>IF(N1016="základní",J1016,0)</f>
        <v>0</v>
      </c>
      <c r="BF1016" s="145">
        <f>IF(N1016="snížená",J1016,0)</f>
        <v>0</v>
      </c>
      <c r="BG1016" s="145">
        <f>IF(N1016="zákl. přenesená",J1016,0)</f>
        <v>0</v>
      </c>
      <c r="BH1016" s="145">
        <f>IF(N1016="sníž. přenesená",J1016,0)</f>
        <v>0</v>
      </c>
      <c r="BI1016" s="145">
        <f>IF(N1016="nulová",J1016,0)</f>
        <v>0</v>
      </c>
      <c r="BJ1016" s="18" t="s">
        <v>89</v>
      </c>
      <c r="BK1016" s="145">
        <f>ROUND(I1016*H1016,2)</f>
        <v>0</v>
      </c>
      <c r="BL1016" s="18" t="s">
        <v>589</v>
      </c>
      <c r="BM1016" s="144" t="s">
        <v>990</v>
      </c>
    </row>
    <row r="1017" spans="2:65" s="12" customFormat="1" ht="11.25">
      <c r="B1017" s="146"/>
      <c r="D1017" s="147" t="s">
        <v>148</v>
      </c>
      <c r="E1017" s="148" t="s">
        <v>1</v>
      </c>
      <c r="F1017" s="149" t="s">
        <v>162</v>
      </c>
      <c r="H1017" s="148" t="s">
        <v>1</v>
      </c>
      <c r="I1017" s="150"/>
      <c r="L1017" s="146"/>
      <c r="M1017" s="151"/>
      <c r="T1017" s="152"/>
      <c r="AT1017" s="148" t="s">
        <v>148</v>
      </c>
      <c r="AU1017" s="148" t="s">
        <v>91</v>
      </c>
      <c r="AV1017" s="12" t="s">
        <v>89</v>
      </c>
      <c r="AW1017" s="12" t="s">
        <v>36</v>
      </c>
      <c r="AX1017" s="12" t="s">
        <v>81</v>
      </c>
      <c r="AY1017" s="148" t="s">
        <v>139</v>
      </c>
    </row>
    <row r="1018" spans="2:65" s="13" customFormat="1" ht="11.25">
      <c r="B1018" s="153"/>
      <c r="D1018" s="147" t="s">
        <v>148</v>
      </c>
      <c r="E1018" s="154" t="s">
        <v>1</v>
      </c>
      <c r="F1018" s="155" t="s">
        <v>192</v>
      </c>
      <c r="H1018" s="156">
        <v>2.4</v>
      </c>
      <c r="I1018" s="157"/>
      <c r="L1018" s="153"/>
      <c r="M1018" s="158"/>
      <c r="T1018" s="159"/>
      <c r="AT1018" s="154" t="s">
        <v>148</v>
      </c>
      <c r="AU1018" s="154" t="s">
        <v>91</v>
      </c>
      <c r="AV1018" s="13" t="s">
        <v>91</v>
      </c>
      <c r="AW1018" s="13" t="s">
        <v>36</v>
      </c>
      <c r="AX1018" s="13" t="s">
        <v>81</v>
      </c>
      <c r="AY1018" s="154" t="s">
        <v>139</v>
      </c>
    </row>
    <row r="1019" spans="2:65" s="13" customFormat="1" ht="11.25">
      <c r="B1019" s="153"/>
      <c r="D1019" s="147" t="s">
        <v>148</v>
      </c>
      <c r="E1019" s="154" t="s">
        <v>1</v>
      </c>
      <c r="F1019" s="155" t="s">
        <v>193</v>
      </c>
      <c r="H1019" s="156">
        <v>3.6</v>
      </c>
      <c r="I1019" s="157"/>
      <c r="L1019" s="153"/>
      <c r="M1019" s="158"/>
      <c r="T1019" s="159"/>
      <c r="AT1019" s="154" t="s">
        <v>148</v>
      </c>
      <c r="AU1019" s="154" t="s">
        <v>91</v>
      </c>
      <c r="AV1019" s="13" t="s">
        <v>91</v>
      </c>
      <c r="AW1019" s="13" t="s">
        <v>36</v>
      </c>
      <c r="AX1019" s="13" t="s">
        <v>81</v>
      </c>
      <c r="AY1019" s="154" t="s">
        <v>139</v>
      </c>
    </row>
    <row r="1020" spans="2:65" s="13" customFormat="1" ht="11.25">
      <c r="B1020" s="153"/>
      <c r="D1020" s="147" t="s">
        <v>148</v>
      </c>
      <c r="E1020" s="154" t="s">
        <v>1</v>
      </c>
      <c r="F1020" s="155" t="s">
        <v>194</v>
      </c>
      <c r="H1020" s="156">
        <v>1.2</v>
      </c>
      <c r="I1020" s="157"/>
      <c r="L1020" s="153"/>
      <c r="M1020" s="158"/>
      <c r="T1020" s="159"/>
      <c r="AT1020" s="154" t="s">
        <v>148</v>
      </c>
      <c r="AU1020" s="154" t="s">
        <v>91</v>
      </c>
      <c r="AV1020" s="13" t="s">
        <v>91</v>
      </c>
      <c r="AW1020" s="13" t="s">
        <v>36</v>
      </c>
      <c r="AX1020" s="13" t="s">
        <v>81</v>
      </c>
      <c r="AY1020" s="154" t="s">
        <v>139</v>
      </c>
    </row>
    <row r="1021" spans="2:65" s="13" customFormat="1" ht="11.25">
      <c r="B1021" s="153"/>
      <c r="D1021" s="147" t="s">
        <v>148</v>
      </c>
      <c r="E1021" s="154" t="s">
        <v>1</v>
      </c>
      <c r="F1021" s="155" t="s">
        <v>195</v>
      </c>
      <c r="H1021" s="156">
        <v>3.6</v>
      </c>
      <c r="I1021" s="157"/>
      <c r="L1021" s="153"/>
      <c r="M1021" s="158"/>
      <c r="T1021" s="159"/>
      <c r="AT1021" s="154" t="s">
        <v>148</v>
      </c>
      <c r="AU1021" s="154" t="s">
        <v>91</v>
      </c>
      <c r="AV1021" s="13" t="s">
        <v>91</v>
      </c>
      <c r="AW1021" s="13" t="s">
        <v>36</v>
      </c>
      <c r="AX1021" s="13" t="s">
        <v>81</v>
      </c>
      <c r="AY1021" s="154" t="s">
        <v>139</v>
      </c>
    </row>
    <row r="1022" spans="2:65" s="12" customFormat="1" ht="11.25">
      <c r="B1022" s="146"/>
      <c r="D1022" s="147" t="s">
        <v>148</v>
      </c>
      <c r="E1022" s="148" t="s">
        <v>1</v>
      </c>
      <c r="F1022" s="149" t="s">
        <v>185</v>
      </c>
      <c r="H1022" s="148" t="s">
        <v>1</v>
      </c>
      <c r="I1022" s="150"/>
      <c r="L1022" s="146"/>
      <c r="M1022" s="151"/>
      <c r="T1022" s="152"/>
      <c r="AT1022" s="148" t="s">
        <v>148</v>
      </c>
      <c r="AU1022" s="148" t="s">
        <v>91</v>
      </c>
      <c r="AV1022" s="12" t="s">
        <v>89</v>
      </c>
      <c r="AW1022" s="12" t="s">
        <v>36</v>
      </c>
      <c r="AX1022" s="12" t="s">
        <v>81</v>
      </c>
      <c r="AY1022" s="148" t="s">
        <v>139</v>
      </c>
    </row>
    <row r="1023" spans="2:65" s="13" customFormat="1" ht="11.25">
      <c r="B1023" s="153"/>
      <c r="D1023" s="147" t="s">
        <v>148</v>
      </c>
      <c r="E1023" s="154" t="s">
        <v>1</v>
      </c>
      <c r="F1023" s="155" t="s">
        <v>196</v>
      </c>
      <c r="H1023" s="156">
        <v>1.1499999999999999</v>
      </c>
      <c r="I1023" s="157"/>
      <c r="L1023" s="153"/>
      <c r="M1023" s="158"/>
      <c r="T1023" s="159"/>
      <c r="AT1023" s="154" t="s">
        <v>148</v>
      </c>
      <c r="AU1023" s="154" t="s">
        <v>91</v>
      </c>
      <c r="AV1023" s="13" t="s">
        <v>91</v>
      </c>
      <c r="AW1023" s="13" t="s">
        <v>36</v>
      </c>
      <c r="AX1023" s="13" t="s">
        <v>81</v>
      </c>
      <c r="AY1023" s="154" t="s">
        <v>139</v>
      </c>
    </row>
    <row r="1024" spans="2:65" s="13" customFormat="1" ht="11.25">
      <c r="B1024" s="153"/>
      <c r="D1024" s="147" t="s">
        <v>148</v>
      </c>
      <c r="E1024" s="154" t="s">
        <v>1</v>
      </c>
      <c r="F1024" s="155" t="s">
        <v>197</v>
      </c>
      <c r="H1024" s="156">
        <v>1.1499999999999999</v>
      </c>
      <c r="I1024" s="157"/>
      <c r="L1024" s="153"/>
      <c r="M1024" s="158"/>
      <c r="T1024" s="159"/>
      <c r="AT1024" s="154" t="s">
        <v>148</v>
      </c>
      <c r="AU1024" s="154" t="s">
        <v>91</v>
      </c>
      <c r="AV1024" s="13" t="s">
        <v>91</v>
      </c>
      <c r="AW1024" s="13" t="s">
        <v>36</v>
      </c>
      <c r="AX1024" s="13" t="s">
        <v>81</v>
      </c>
      <c r="AY1024" s="154" t="s">
        <v>139</v>
      </c>
    </row>
    <row r="1025" spans="2:51" s="13" customFormat="1" ht="11.25">
      <c r="B1025" s="153"/>
      <c r="D1025" s="147" t="s">
        <v>148</v>
      </c>
      <c r="E1025" s="154" t="s">
        <v>1</v>
      </c>
      <c r="F1025" s="155" t="s">
        <v>198</v>
      </c>
      <c r="H1025" s="156">
        <v>1.1499999999999999</v>
      </c>
      <c r="I1025" s="157"/>
      <c r="L1025" s="153"/>
      <c r="M1025" s="158"/>
      <c r="T1025" s="159"/>
      <c r="AT1025" s="154" t="s">
        <v>148</v>
      </c>
      <c r="AU1025" s="154" t="s">
        <v>91</v>
      </c>
      <c r="AV1025" s="13" t="s">
        <v>91</v>
      </c>
      <c r="AW1025" s="13" t="s">
        <v>36</v>
      </c>
      <c r="AX1025" s="13" t="s">
        <v>81</v>
      </c>
      <c r="AY1025" s="154" t="s">
        <v>139</v>
      </c>
    </row>
    <row r="1026" spans="2:51" s="12" customFormat="1" ht="11.25">
      <c r="B1026" s="146"/>
      <c r="D1026" s="147" t="s">
        <v>148</v>
      </c>
      <c r="E1026" s="148" t="s">
        <v>1</v>
      </c>
      <c r="F1026" s="149" t="s">
        <v>171</v>
      </c>
      <c r="H1026" s="148" t="s">
        <v>1</v>
      </c>
      <c r="I1026" s="150"/>
      <c r="L1026" s="146"/>
      <c r="M1026" s="151"/>
      <c r="T1026" s="152"/>
      <c r="AT1026" s="148" t="s">
        <v>148</v>
      </c>
      <c r="AU1026" s="148" t="s">
        <v>91</v>
      </c>
      <c r="AV1026" s="12" t="s">
        <v>89</v>
      </c>
      <c r="AW1026" s="12" t="s">
        <v>36</v>
      </c>
      <c r="AX1026" s="12" t="s">
        <v>81</v>
      </c>
      <c r="AY1026" s="148" t="s">
        <v>139</v>
      </c>
    </row>
    <row r="1027" spans="2:51" s="13" customFormat="1" ht="11.25">
      <c r="B1027" s="153"/>
      <c r="D1027" s="147" t="s">
        <v>148</v>
      </c>
      <c r="E1027" s="154" t="s">
        <v>1</v>
      </c>
      <c r="F1027" s="155" t="s">
        <v>196</v>
      </c>
      <c r="H1027" s="156">
        <v>1.1499999999999999</v>
      </c>
      <c r="I1027" s="157"/>
      <c r="L1027" s="153"/>
      <c r="M1027" s="158"/>
      <c r="T1027" s="159"/>
      <c r="AT1027" s="154" t="s">
        <v>148</v>
      </c>
      <c r="AU1027" s="154" t="s">
        <v>91</v>
      </c>
      <c r="AV1027" s="13" t="s">
        <v>91</v>
      </c>
      <c r="AW1027" s="13" t="s">
        <v>36</v>
      </c>
      <c r="AX1027" s="13" t="s">
        <v>81</v>
      </c>
      <c r="AY1027" s="154" t="s">
        <v>139</v>
      </c>
    </row>
    <row r="1028" spans="2:51" s="13" customFormat="1" ht="11.25">
      <c r="B1028" s="153"/>
      <c r="D1028" s="147" t="s">
        <v>148</v>
      </c>
      <c r="E1028" s="154" t="s">
        <v>1</v>
      </c>
      <c r="F1028" s="155" t="s">
        <v>199</v>
      </c>
      <c r="H1028" s="156">
        <v>1.1499999999999999</v>
      </c>
      <c r="I1028" s="157"/>
      <c r="L1028" s="153"/>
      <c r="M1028" s="158"/>
      <c r="T1028" s="159"/>
      <c r="AT1028" s="154" t="s">
        <v>148</v>
      </c>
      <c r="AU1028" s="154" t="s">
        <v>91</v>
      </c>
      <c r="AV1028" s="13" t="s">
        <v>91</v>
      </c>
      <c r="AW1028" s="13" t="s">
        <v>36</v>
      </c>
      <c r="AX1028" s="13" t="s">
        <v>81</v>
      </c>
      <c r="AY1028" s="154" t="s">
        <v>139</v>
      </c>
    </row>
    <row r="1029" spans="2:51" s="13" customFormat="1" ht="11.25">
      <c r="B1029" s="153"/>
      <c r="D1029" s="147" t="s">
        <v>148</v>
      </c>
      <c r="E1029" s="154" t="s">
        <v>1</v>
      </c>
      <c r="F1029" s="155" t="s">
        <v>198</v>
      </c>
      <c r="H1029" s="156">
        <v>1.1499999999999999</v>
      </c>
      <c r="I1029" s="157"/>
      <c r="L1029" s="153"/>
      <c r="M1029" s="158"/>
      <c r="T1029" s="159"/>
      <c r="AT1029" s="154" t="s">
        <v>148</v>
      </c>
      <c r="AU1029" s="154" t="s">
        <v>91</v>
      </c>
      <c r="AV1029" s="13" t="s">
        <v>91</v>
      </c>
      <c r="AW1029" s="13" t="s">
        <v>36</v>
      </c>
      <c r="AX1029" s="13" t="s">
        <v>81</v>
      </c>
      <c r="AY1029" s="154" t="s">
        <v>139</v>
      </c>
    </row>
    <row r="1030" spans="2:51" s="14" customFormat="1" ht="11.25">
      <c r="B1030" s="160"/>
      <c r="D1030" s="147" t="s">
        <v>148</v>
      </c>
      <c r="E1030" s="161" t="s">
        <v>1</v>
      </c>
      <c r="F1030" s="162" t="s">
        <v>151</v>
      </c>
      <c r="H1030" s="163">
        <v>17.7</v>
      </c>
      <c r="I1030" s="164"/>
      <c r="L1030" s="160"/>
      <c r="M1030" s="196"/>
      <c r="N1030" s="197"/>
      <c r="O1030" s="197"/>
      <c r="P1030" s="197"/>
      <c r="Q1030" s="197"/>
      <c r="R1030" s="197"/>
      <c r="S1030" s="197"/>
      <c r="T1030" s="198"/>
      <c r="AT1030" s="161" t="s">
        <v>148</v>
      </c>
      <c r="AU1030" s="161" t="s">
        <v>91</v>
      </c>
      <c r="AV1030" s="14" t="s">
        <v>146</v>
      </c>
      <c r="AW1030" s="14" t="s">
        <v>36</v>
      </c>
      <c r="AX1030" s="14" t="s">
        <v>89</v>
      </c>
      <c r="AY1030" s="161" t="s">
        <v>139</v>
      </c>
    </row>
    <row r="1031" spans="2:51" s="1" customFormat="1" ht="6.95" customHeight="1">
      <c r="B1031" s="45"/>
      <c r="C1031" s="46"/>
      <c r="D1031" s="46"/>
      <c r="E1031" s="46"/>
      <c r="F1031" s="46"/>
      <c r="G1031" s="46"/>
      <c r="H1031" s="46"/>
      <c r="I1031" s="46"/>
      <c r="J1031" s="46"/>
      <c r="K1031" s="46"/>
      <c r="L1031" s="33"/>
    </row>
  </sheetData>
  <sheetProtection formatColumns="0" formatRows="0" autoFilter="0"/>
  <autoFilter ref="C128:K1030" xr:uid="{00000000-0009-0000-0000-000001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540"/>
  <sheetViews>
    <sheetView showGridLines="0" topLeftCell="A1510" workbookViewId="0">
      <selection activeCell="Y960" sqref="Y960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8" t="s">
        <v>94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91</v>
      </c>
    </row>
    <row r="4" spans="2:46" ht="24.95" customHeight="1">
      <c r="B4" s="21"/>
      <c r="D4" s="22" t="s">
        <v>103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43" t="str">
        <f>'Rekapitulace stavby'!K6</f>
        <v>Oprava vodovodu Mariánské Lázně Hlavní třída – 2. etapa</v>
      </c>
      <c r="F7" s="244"/>
      <c r="G7" s="244"/>
      <c r="H7" s="244"/>
      <c r="L7" s="21"/>
    </row>
    <row r="8" spans="2:46" s="1" customFormat="1" ht="12" customHeight="1">
      <c r="B8" s="33"/>
      <c r="D8" s="28" t="s">
        <v>104</v>
      </c>
      <c r="L8" s="33"/>
    </row>
    <row r="9" spans="2:46" s="1" customFormat="1" ht="16.5" customHeight="1">
      <c r="B9" s="33"/>
      <c r="E9" s="205" t="s">
        <v>991</v>
      </c>
      <c r="F9" s="245"/>
      <c r="G9" s="245"/>
      <c r="H9" s="245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11. 3. 2025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">
        <v>26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29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30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46" t="str">
        <f>'Rekapitulace stavby'!E14</f>
        <v>Vyplň údaj</v>
      </c>
      <c r="F18" s="227"/>
      <c r="G18" s="227"/>
      <c r="H18" s="227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32</v>
      </c>
      <c r="I20" s="28" t="s">
        <v>25</v>
      </c>
      <c r="J20" s="26" t="s">
        <v>33</v>
      </c>
      <c r="L20" s="33"/>
    </row>
    <row r="21" spans="2:12" s="1" customFormat="1" ht="18" customHeight="1">
      <c r="B21" s="33"/>
      <c r="E21" s="26" t="s">
        <v>34</v>
      </c>
      <c r="I21" s="28" t="s">
        <v>28</v>
      </c>
      <c r="J21" s="26" t="s">
        <v>35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37</v>
      </c>
      <c r="I23" s="28" t="s">
        <v>25</v>
      </c>
      <c r="J23" s="26" t="s">
        <v>1</v>
      </c>
      <c r="L23" s="33"/>
    </row>
    <row r="24" spans="2:12" s="1" customFormat="1" ht="18" customHeight="1">
      <c r="B24" s="33"/>
      <c r="E24" s="26" t="s">
        <v>38</v>
      </c>
      <c r="I24" s="28" t="s">
        <v>28</v>
      </c>
      <c r="J24" s="26" t="s">
        <v>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90"/>
      <c r="E27" s="232" t="s">
        <v>1</v>
      </c>
      <c r="F27" s="232"/>
      <c r="G27" s="232"/>
      <c r="H27" s="232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41</v>
      </c>
      <c r="J30" s="67">
        <f>ROUND(J131,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6" t="s">
        <v>45</v>
      </c>
      <c r="E33" s="28" t="s">
        <v>46</v>
      </c>
      <c r="F33" s="92">
        <f>ROUND((SUM(BE131:BE1539)),  2)</f>
        <v>0</v>
      </c>
      <c r="I33" s="93">
        <v>0.21</v>
      </c>
      <c r="J33" s="92">
        <f>ROUND(((SUM(BE131:BE1539))*I33),  2)</f>
        <v>0</v>
      </c>
      <c r="L33" s="33"/>
    </row>
    <row r="34" spans="2:12" s="1" customFormat="1" ht="14.45" customHeight="1">
      <c r="B34" s="33"/>
      <c r="E34" s="28" t="s">
        <v>47</v>
      </c>
      <c r="F34" s="92">
        <f>ROUND((SUM(BF131:BF1539)),  2)</f>
        <v>0</v>
      </c>
      <c r="I34" s="93">
        <v>0.12</v>
      </c>
      <c r="J34" s="92">
        <f>ROUND(((SUM(BF131:BF1539))*I34),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92">
        <f>ROUND((SUM(BG131:BG1539)),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92">
        <f>ROUND((SUM(BH131:BH1539)),  2)</f>
        <v>0</v>
      </c>
      <c r="I36" s="93">
        <v>0.12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92">
        <f>ROUND((SUM(BI131:BI1539)),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51</v>
      </c>
      <c r="E39" s="58"/>
      <c r="F39" s="58"/>
      <c r="G39" s="96" t="s">
        <v>52</v>
      </c>
      <c r="H39" s="97" t="s">
        <v>53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56</v>
      </c>
      <c r="E61" s="35"/>
      <c r="F61" s="100" t="s">
        <v>57</v>
      </c>
      <c r="G61" s="44" t="s">
        <v>56</v>
      </c>
      <c r="H61" s="35"/>
      <c r="I61" s="35"/>
      <c r="J61" s="101" t="s">
        <v>57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56</v>
      </c>
      <c r="E76" s="35"/>
      <c r="F76" s="100" t="s">
        <v>57</v>
      </c>
      <c r="G76" s="44" t="s">
        <v>56</v>
      </c>
      <c r="H76" s="35"/>
      <c r="I76" s="35"/>
      <c r="J76" s="101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106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43" t="str">
        <f>E7</f>
        <v>Oprava vodovodu Mariánské Lázně Hlavní třída – 2. etapa</v>
      </c>
      <c r="F85" s="244"/>
      <c r="G85" s="244"/>
      <c r="H85" s="244"/>
      <c r="L85" s="33"/>
    </row>
    <row r="86" spans="2:47" s="1" customFormat="1" ht="12" customHeight="1">
      <c r="B86" s="33"/>
      <c r="C86" s="28" t="s">
        <v>104</v>
      </c>
      <c r="L86" s="33"/>
    </row>
    <row r="87" spans="2:47" s="1" customFormat="1" ht="16.5" customHeight="1">
      <c r="B87" s="33"/>
      <c r="E87" s="205" t="str">
        <f>E9</f>
        <v>IO 02 - Přepojení vodovodu</v>
      </c>
      <c r="F87" s="245"/>
      <c r="G87" s="245"/>
      <c r="H87" s="245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>Mariánské Lázně</v>
      </c>
      <c r="I89" s="28" t="s">
        <v>22</v>
      </c>
      <c r="J89" s="53" t="str">
        <f>IF(J12="","",J12)</f>
        <v>11. 3. 2025</v>
      </c>
      <c r="L89" s="33"/>
    </row>
    <row r="90" spans="2:47" s="1" customFormat="1" ht="6.95" customHeight="1">
      <c r="B90" s="33"/>
      <c r="L90" s="33"/>
    </row>
    <row r="91" spans="2:47" s="1" customFormat="1" ht="25.7" customHeight="1">
      <c r="B91" s="33"/>
      <c r="C91" s="28" t="s">
        <v>24</v>
      </c>
      <c r="F91" s="26" t="str">
        <f>E15</f>
        <v>CHEVAK Cheb a.s., Tršnická 4/11, 305 02 Cheb</v>
      </c>
      <c r="I91" s="28" t="s">
        <v>32</v>
      </c>
      <c r="J91" s="31" t="str">
        <f>E21</f>
        <v>Aquaprocon s.r.o., Divize Praha</v>
      </c>
      <c r="L91" s="33"/>
    </row>
    <row r="92" spans="2:47" s="1" customFormat="1" ht="15.2" customHeight="1">
      <c r="B92" s="33"/>
      <c r="C92" s="28" t="s">
        <v>30</v>
      </c>
      <c r="F92" s="26" t="str">
        <f>IF(E18="","",E18)</f>
        <v>Vyplň údaj</v>
      </c>
      <c r="I92" s="28" t="s">
        <v>37</v>
      </c>
      <c r="J92" s="31" t="str">
        <f>E24</f>
        <v>Jaroslav Pelnář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107</v>
      </c>
      <c r="D94" s="94"/>
      <c r="E94" s="94"/>
      <c r="F94" s="94"/>
      <c r="G94" s="94"/>
      <c r="H94" s="94"/>
      <c r="I94" s="94"/>
      <c r="J94" s="103" t="s">
        <v>108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109</v>
      </c>
      <c r="J96" s="67">
        <f>J131</f>
        <v>0</v>
      </c>
      <c r="L96" s="33"/>
      <c r="AU96" s="18" t="s">
        <v>110</v>
      </c>
    </row>
    <row r="97" spans="2:12" s="8" customFormat="1" ht="24.95" customHeight="1">
      <c r="B97" s="105"/>
      <c r="D97" s="106" t="s">
        <v>111</v>
      </c>
      <c r="E97" s="107"/>
      <c r="F97" s="107"/>
      <c r="G97" s="107"/>
      <c r="H97" s="107"/>
      <c r="I97" s="107"/>
      <c r="J97" s="108">
        <f>J132</f>
        <v>0</v>
      </c>
      <c r="L97" s="105"/>
    </row>
    <row r="98" spans="2:12" s="9" customFormat="1" ht="19.899999999999999" customHeight="1">
      <c r="B98" s="109"/>
      <c r="D98" s="110" t="s">
        <v>112</v>
      </c>
      <c r="E98" s="111"/>
      <c r="F98" s="111"/>
      <c r="G98" s="111"/>
      <c r="H98" s="111"/>
      <c r="I98" s="111"/>
      <c r="J98" s="112">
        <f>J133</f>
        <v>0</v>
      </c>
      <c r="L98" s="109"/>
    </row>
    <row r="99" spans="2:12" s="9" customFormat="1" ht="14.85" customHeight="1">
      <c r="B99" s="109"/>
      <c r="D99" s="110" t="s">
        <v>113</v>
      </c>
      <c r="E99" s="111"/>
      <c r="F99" s="111"/>
      <c r="G99" s="111"/>
      <c r="H99" s="111"/>
      <c r="I99" s="111"/>
      <c r="J99" s="112">
        <f>J371</f>
        <v>0</v>
      </c>
      <c r="L99" s="109"/>
    </row>
    <row r="100" spans="2:12" s="9" customFormat="1" ht="19.899999999999999" customHeight="1">
      <c r="B100" s="109"/>
      <c r="D100" s="110" t="s">
        <v>992</v>
      </c>
      <c r="E100" s="111"/>
      <c r="F100" s="111"/>
      <c r="G100" s="111"/>
      <c r="H100" s="111"/>
      <c r="I100" s="111"/>
      <c r="J100" s="112">
        <f>J575</f>
        <v>0</v>
      </c>
      <c r="L100" s="109"/>
    </row>
    <row r="101" spans="2:12" s="9" customFormat="1" ht="19.899999999999999" customHeight="1">
      <c r="B101" s="109"/>
      <c r="D101" s="110" t="s">
        <v>114</v>
      </c>
      <c r="E101" s="111"/>
      <c r="F101" s="111"/>
      <c r="G101" s="111"/>
      <c r="H101" s="111"/>
      <c r="I101" s="111"/>
      <c r="J101" s="112">
        <f>J606</f>
        <v>0</v>
      </c>
      <c r="L101" s="109"/>
    </row>
    <row r="102" spans="2:12" s="9" customFormat="1" ht="19.899999999999999" customHeight="1">
      <c r="B102" s="109"/>
      <c r="D102" s="110" t="s">
        <v>115</v>
      </c>
      <c r="E102" s="111"/>
      <c r="F102" s="111"/>
      <c r="G102" s="111"/>
      <c r="H102" s="111"/>
      <c r="I102" s="111"/>
      <c r="J102" s="112">
        <f>J646</f>
        <v>0</v>
      </c>
      <c r="L102" s="109"/>
    </row>
    <row r="103" spans="2:12" s="9" customFormat="1" ht="19.899999999999999" customHeight="1">
      <c r="B103" s="109"/>
      <c r="D103" s="110" t="s">
        <v>116</v>
      </c>
      <c r="E103" s="111"/>
      <c r="F103" s="111"/>
      <c r="G103" s="111"/>
      <c r="H103" s="111"/>
      <c r="I103" s="111"/>
      <c r="J103" s="112">
        <f>J804</f>
        <v>0</v>
      </c>
      <c r="L103" s="109"/>
    </row>
    <row r="104" spans="2:12" s="9" customFormat="1" ht="19.899999999999999" customHeight="1">
      <c r="B104" s="109"/>
      <c r="D104" s="110" t="s">
        <v>117</v>
      </c>
      <c r="E104" s="111"/>
      <c r="F104" s="111"/>
      <c r="G104" s="111"/>
      <c r="H104" s="111"/>
      <c r="I104" s="111"/>
      <c r="J104" s="112">
        <f>J1351</f>
        <v>0</v>
      </c>
      <c r="L104" s="109"/>
    </row>
    <row r="105" spans="2:12" s="9" customFormat="1" ht="14.85" customHeight="1">
      <c r="B105" s="109"/>
      <c r="D105" s="110" t="s">
        <v>993</v>
      </c>
      <c r="E105" s="111"/>
      <c r="F105" s="111"/>
      <c r="G105" s="111"/>
      <c r="H105" s="111"/>
      <c r="I105" s="111"/>
      <c r="J105" s="112">
        <f>J1434</f>
        <v>0</v>
      </c>
      <c r="L105" s="109"/>
    </row>
    <row r="106" spans="2:12" s="9" customFormat="1" ht="19.899999999999999" customHeight="1">
      <c r="B106" s="109"/>
      <c r="D106" s="110" t="s">
        <v>120</v>
      </c>
      <c r="E106" s="111"/>
      <c r="F106" s="111"/>
      <c r="G106" s="111"/>
      <c r="H106" s="111"/>
      <c r="I106" s="111"/>
      <c r="J106" s="112">
        <f>J1464</f>
        <v>0</v>
      </c>
      <c r="L106" s="109"/>
    </row>
    <row r="107" spans="2:12" s="8" customFormat="1" ht="24.95" customHeight="1">
      <c r="B107" s="105"/>
      <c r="D107" s="106" t="s">
        <v>994</v>
      </c>
      <c r="E107" s="107"/>
      <c r="F107" s="107"/>
      <c r="G107" s="107"/>
      <c r="H107" s="107"/>
      <c r="I107" s="107"/>
      <c r="J107" s="108">
        <f>J1466</f>
        <v>0</v>
      </c>
      <c r="L107" s="105"/>
    </row>
    <row r="108" spans="2:12" s="9" customFormat="1" ht="19.899999999999999" customHeight="1">
      <c r="B108" s="109"/>
      <c r="D108" s="110" t="s">
        <v>995</v>
      </c>
      <c r="E108" s="111"/>
      <c r="F108" s="111"/>
      <c r="G108" s="111"/>
      <c r="H108" s="111"/>
      <c r="I108" s="111"/>
      <c r="J108" s="112">
        <f>J1467</f>
        <v>0</v>
      </c>
      <c r="L108" s="109"/>
    </row>
    <row r="109" spans="2:12" s="8" customFormat="1" ht="24.95" customHeight="1">
      <c r="B109" s="105"/>
      <c r="D109" s="106" t="s">
        <v>121</v>
      </c>
      <c r="E109" s="107"/>
      <c r="F109" s="107"/>
      <c r="G109" s="107"/>
      <c r="H109" s="107"/>
      <c r="I109" s="107"/>
      <c r="J109" s="108">
        <f>J1505</f>
        <v>0</v>
      </c>
      <c r="L109" s="105"/>
    </row>
    <row r="110" spans="2:12" s="9" customFormat="1" ht="19.899999999999999" customHeight="1">
      <c r="B110" s="109"/>
      <c r="D110" s="110" t="s">
        <v>122</v>
      </c>
      <c r="E110" s="111"/>
      <c r="F110" s="111"/>
      <c r="G110" s="111"/>
      <c r="H110" s="111"/>
      <c r="I110" s="111"/>
      <c r="J110" s="112">
        <f>J1506</f>
        <v>0</v>
      </c>
      <c r="L110" s="109"/>
    </row>
    <row r="111" spans="2:12" s="9" customFormat="1" ht="19.899999999999999" customHeight="1">
      <c r="B111" s="109"/>
      <c r="D111" s="110" t="s">
        <v>123</v>
      </c>
      <c r="E111" s="111"/>
      <c r="F111" s="111"/>
      <c r="G111" s="111"/>
      <c r="H111" s="111"/>
      <c r="I111" s="111"/>
      <c r="J111" s="112">
        <f>J1528</f>
        <v>0</v>
      </c>
      <c r="L111" s="109"/>
    </row>
    <row r="112" spans="2:12" s="1" customFormat="1" ht="21.75" customHeight="1">
      <c r="B112" s="33"/>
      <c r="L112" s="33"/>
    </row>
    <row r="113" spans="2:12" s="1" customFormat="1" ht="6.95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3"/>
    </row>
    <row r="117" spans="2:12" s="1" customFormat="1" ht="6.95" customHeight="1"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33"/>
    </row>
    <row r="118" spans="2:12" s="1" customFormat="1" ht="24.95" customHeight="1">
      <c r="B118" s="33"/>
      <c r="C118" s="22" t="s">
        <v>124</v>
      </c>
      <c r="L118" s="33"/>
    </row>
    <row r="119" spans="2:12" s="1" customFormat="1" ht="6.95" customHeight="1">
      <c r="B119" s="33"/>
      <c r="L119" s="33"/>
    </row>
    <row r="120" spans="2:12" s="1" customFormat="1" ht="12" customHeight="1">
      <c r="B120" s="33"/>
      <c r="C120" s="28" t="s">
        <v>16</v>
      </c>
      <c r="L120" s="33"/>
    </row>
    <row r="121" spans="2:12" s="1" customFormat="1" ht="16.5" customHeight="1">
      <c r="B121" s="33"/>
      <c r="E121" s="243" t="str">
        <f>E7</f>
        <v>Oprava vodovodu Mariánské Lázně Hlavní třída – 2. etapa</v>
      </c>
      <c r="F121" s="244"/>
      <c r="G121" s="244"/>
      <c r="H121" s="244"/>
      <c r="L121" s="33"/>
    </row>
    <row r="122" spans="2:12" s="1" customFormat="1" ht="12" customHeight="1">
      <c r="B122" s="33"/>
      <c r="C122" s="28" t="s">
        <v>104</v>
      </c>
      <c r="L122" s="33"/>
    </row>
    <row r="123" spans="2:12" s="1" customFormat="1" ht="16.5" customHeight="1">
      <c r="B123" s="33"/>
      <c r="E123" s="205" t="str">
        <f>E9</f>
        <v>IO 02 - Přepojení vodovodu</v>
      </c>
      <c r="F123" s="245"/>
      <c r="G123" s="245"/>
      <c r="H123" s="245"/>
      <c r="L123" s="33"/>
    </row>
    <row r="124" spans="2:12" s="1" customFormat="1" ht="6.95" customHeight="1">
      <c r="B124" s="33"/>
      <c r="L124" s="33"/>
    </row>
    <row r="125" spans="2:12" s="1" customFormat="1" ht="12" customHeight="1">
      <c r="B125" s="33"/>
      <c r="C125" s="28" t="s">
        <v>20</v>
      </c>
      <c r="F125" s="26" t="str">
        <f>F12</f>
        <v>Mariánské Lázně</v>
      </c>
      <c r="I125" s="28" t="s">
        <v>22</v>
      </c>
      <c r="J125" s="53" t="str">
        <f>IF(J12="","",J12)</f>
        <v>11. 3. 2025</v>
      </c>
      <c r="L125" s="33"/>
    </row>
    <row r="126" spans="2:12" s="1" customFormat="1" ht="6.95" customHeight="1">
      <c r="B126" s="33"/>
      <c r="L126" s="33"/>
    </row>
    <row r="127" spans="2:12" s="1" customFormat="1" ht="25.7" customHeight="1">
      <c r="B127" s="33"/>
      <c r="C127" s="28" t="s">
        <v>24</v>
      </c>
      <c r="F127" s="26" t="str">
        <f>E15</f>
        <v>CHEVAK Cheb a.s., Tršnická 4/11, 305 02 Cheb</v>
      </c>
      <c r="I127" s="28" t="s">
        <v>32</v>
      </c>
      <c r="J127" s="31" t="str">
        <f>E21</f>
        <v>Aquaprocon s.r.o., Divize Praha</v>
      </c>
      <c r="L127" s="33"/>
    </row>
    <row r="128" spans="2:12" s="1" customFormat="1" ht="15.2" customHeight="1">
      <c r="B128" s="33"/>
      <c r="C128" s="28" t="s">
        <v>30</v>
      </c>
      <c r="F128" s="26" t="str">
        <f>IF(E18="","",E18)</f>
        <v>Vyplň údaj</v>
      </c>
      <c r="I128" s="28" t="s">
        <v>37</v>
      </c>
      <c r="J128" s="31" t="str">
        <f>E24</f>
        <v>Jaroslav Pelnář</v>
      </c>
      <c r="L128" s="33"/>
    </row>
    <row r="129" spans="2:65" s="1" customFormat="1" ht="10.35" customHeight="1">
      <c r="B129" s="33"/>
      <c r="L129" s="33"/>
    </row>
    <row r="130" spans="2:65" s="10" customFormat="1" ht="29.25" customHeight="1">
      <c r="B130" s="113"/>
      <c r="C130" s="114" t="s">
        <v>125</v>
      </c>
      <c r="D130" s="115" t="s">
        <v>66</v>
      </c>
      <c r="E130" s="115" t="s">
        <v>62</v>
      </c>
      <c r="F130" s="115" t="s">
        <v>63</v>
      </c>
      <c r="G130" s="115" t="s">
        <v>126</v>
      </c>
      <c r="H130" s="115" t="s">
        <v>127</v>
      </c>
      <c r="I130" s="115" t="s">
        <v>128</v>
      </c>
      <c r="J130" s="115" t="s">
        <v>108</v>
      </c>
      <c r="K130" s="116" t="s">
        <v>129</v>
      </c>
      <c r="L130" s="113"/>
      <c r="M130" s="60" t="s">
        <v>1</v>
      </c>
      <c r="N130" s="61" t="s">
        <v>45</v>
      </c>
      <c r="O130" s="61" t="s">
        <v>130</v>
      </c>
      <c r="P130" s="61" t="s">
        <v>131</v>
      </c>
      <c r="Q130" s="61" t="s">
        <v>132</v>
      </c>
      <c r="R130" s="61" t="s">
        <v>133</v>
      </c>
      <c r="S130" s="61" t="s">
        <v>134</v>
      </c>
      <c r="T130" s="62" t="s">
        <v>135</v>
      </c>
    </row>
    <row r="131" spans="2:65" s="1" customFormat="1" ht="22.9" customHeight="1">
      <c r="B131" s="33"/>
      <c r="C131" s="65" t="s">
        <v>136</v>
      </c>
      <c r="J131" s="117">
        <f>BK131</f>
        <v>0</v>
      </c>
      <c r="L131" s="33"/>
      <c r="M131" s="63"/>
      <c r="N131" s="54"/>
      <c r="O131" s="54"/>
      <c r="P131" s="118">
        <f>P132+P1466+P1505</f>
        <v>0</v>
      </c>
      <c r="Q131" s="54"/>
      <c r="R131" s="118">
        <f>R132+R1466+R1505</f>
        <v>180.73111282999997</v>
      </c>
      <c r="S131" s="54"/>
      <c r="T131" s="119">
        <f>T132+T1466+T1505</f>
        <v>50.699024199999997</v>
      </c>
      <c r="AT131" s="18" t="s">
        <v>80</v>
      </c>
      <c r="AU131" s="18" t="s">
        <v>110</v>
      </c>
      <c r="BK131" s="120">
        <f>BK132+BK1466+BK1505</f>
        <v>0</v>
      </c>
    </row>
    <row r="132" spans="2:65" s="11" customFormat="1" ht="25.9" customHeight="1">
      <c r="B132" s="121"/>
      <c r="D132" s="122" t="s">
        <v>80</v>
      </c>
      <c r="E132" s="123" t="s">
        <v>137</v>
      </c>
      <c r="F132" s="123" t="s">
        <v>138</v>
      </c>
      <c r="I132" s="124"/>
      <c r="J132" s="125">
        <f>BK132</f>
        <v>0</v>
      </c>
      <c r="L132" s="121"/>
      <c r="M132" s="126"/>
      <c r="P132" s="127">
        <f>P133+P575+P606+P646+P804+P1351+P1464</f>
        <v>0</v>
      </c>
      <c r="R132" s="127">
        <f>R133+R575+R606+R646+R804+R1351+R1464</f>
        <v>180.11569392999999</v>
      </c>
      <c r="T132" s="128">
        <f>T133+T575+T606+T646+T804+T1351+T1464</f>
        <v>50.699024199999997</v>
      </c>
      <c r="AR132" s="122" t="s">
        <v>89</v>
      </c>
      <c r="AT132" s="129" t="s">
        <v>80</v>
      </c>
      <c r="AU132" s="129" t="s">
        <v>81</v>
      </c>
      <c r="AY132" s="122" t="s">
        <v>139</v>
      </c>
      <c r="BK132" s="130">
        <f>BK133+BK575+BK606+BK646+BK804+BK1351+BK1464</f>
        <v>0</v>
      </c>
    </row>
    <row r="133" spans="2:65" s="11" customFormat="1" ht="22.9" customHeight="1">
      <c r="B133" s="121"/>
      <c r="D133" s="122" t="s">
        <v>80</v>
      </c>
      <c r="E133" s="131" t="s">
        <v>89</v>
      </c>
      <c r="F133" s="131" t="s">
        <v>140</v>
      </c>
      <c r="I133" s="124"/>
      <c r="J133" s="132">
        <f>BK133</f>
        <v>0</v>
      </c>
      <c r="L133" s="121"/>
      <c r="M133" s="126"/>
      <c r="P133" s="127">
        <f>P134+SUM(P135:P371)</f>
        <v>0</v>
      </c>
      <c r="R133" s="127">
        <f>R134+SUM(R135:R371)</f>
        <v>142.12686798999999</v>
      </c>
      <c r="T133" s="128">
        <f>T134+SUM(T135:T371)</f>
        <v>48.608719999999998</v>
      </c>
      <c r="AR133" s="122" t="s">
        <v>89</v>
      </c>
      <c r="AT133" s="129" t="s">
        <v>80</v>
      </c>
      <c r="AU133" s="129" t="s">
        <v>89</v>
      </c>
      <c r="AY133" s="122" t="s">
        <v>139</v>
      </c>
      <c r="BK133" s="130">
        <f>BK134+SUM(BK135:BK371)</f>
        <v>0</v>
      </c>
    </row>
    <row r="134" spans="2:65" s="1" customFormat="1" ht="24.2" customHeight="1">
      <c r="B134" s="33"/>
      <c r="C134" s="133" t="s">
        <v>89</v>
      </c>
      <c r="D134" s="133" t="s">
        <v>141</v>
      </c>
      <c r="E134" s="134" t="s">
        <v>142</v>
      </c>
      <c r="F134" s="135" t="s">
        <v>143</v>
      </c>
      <c r="G134" s="136" t="s">
        <v>144</v>
      </c>
      <c r="H134" s="137">
        <v>120</v>
      </c>
      <c r="I134" s="138"/>
      <c r="J134" s="139">
        <f>ROUND(I134*H134,2)</f>
        <v>0</v>
      </c>
      <c r="K134" s="135" t="s">
        <v>145</v>
      </c>
      <c r="L134" s="33"/>
      <c r="M134" s="140" t="s">
        <v>1</v>
      </c>
      <c r="N134" s="141" t="s">
        <v>46</v>
      </c>
      <c r="P134" s="142">
        <f>O134*H134</f>
        <v>0</v>
      </c>
      <c r="Q134" s="142">
        <v>3.0000000000000001E-5</v>
      </c>
      <c r="R134" s="142">
        <f>Q134*H134</f>
        <v>3.5999999999999999E-3</v>
      </c>
      <c r="S134" s="142">
        <v>0</v>
      </c>
      <c r="T134" s="143">
        <f>S134*H134</f>
        <v>0</v>
      </c>
      <c r="AR134" s="144" t="s">
        <v>146</v>
      </c>
      <c r="AT134" s="144" t="s">
        <v>141</v>
      </c>
      <c r="AU134" s="144" t="s">
        <v>91</v>
      </c>
      <c r="AY134" s="18" t="s">
        <v>139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8" t="s">
        <v>89</v>
      </c>
      <c r="BK134" s="145">
        <f>ROUND(I134*H134,2)</f>
        <v>0</v>
      </c>
      <c r="BL134" s="18" t="s">
        <v>146</v>
      </c>
      <c r="BM134" s="144" t="s">
        <v>996</v>
      </c>
    </row>
    <row r="135" spans="2:65" s="12" customFormat="1" ht="22.5">
      <c r="B135" s="146"/>
      <c r="D135" s="147" t="s">
        <v>148</v>
      </c>
      <c r="E135" s="148" t="s">
        <v>1</v>
      </c>
      <c r="F135" s="149" t="s">
        <v>997</v>
      </c>
      <c r="H135" s="148" t="s">
        <v>1</v>
      </c>
      <c r="I135" s="150"/>
      <c r="L135" s="146"/>
      <c r="M135" s="151"/>
      <c r="T135" s="152"/>
      <c r="AT135" s="148" t="s">
        <v>148</v>
      </c>
      <c r="AU135" s="148" t="s">
        <v>91</v>
      </c>
      <c r="AV135" s="12" t="s">
        <v>89</v>
      </c>
      <c r="AW135" s="12" t="s">
        <v>36</v>
      </c>
      <c r="AX135" s="12" t="s">
        <v>81</v>
      </c>
      <c r="AY135" s="148" t="s">
        <v>139</v>
      </c>
    </row>
    <row r="136" spans="2:65" s="13" customFormat="1" ht="11.25">
      <c r="B136" s="153"/>
      <c r="D136" s="147" t="s">
        <v>148</v>
      </c>
      <c r="E136" s="154" t="s">
        <v>1</v>
      </c>
      <c r="F136" s="155" t="s">
        <v>998</v>
      </c>
      <c r="H136" s="156">
        <v>120</v>
      </c>
      <c r="I136" s="157"/>
      <c r="L136" s="153"/>
      <c r="M136" s="158"/>
      <c r="T136" s="159"/>
      <c r="AT136" s="154" t="s">
        <v>148</v>
      </c>
      <c r="AU136" s="154" t="s">
        <v>91</v>
      </c>
      <c r="AV136" s="13" t="s">
        <v>91</v>
      </c>
      <c r="AW136" s="13" t="s">
        <v>36</v>
      </c>
      <c r="AX136" s="13" t="s">
        <v>81</v>
      </c>
      <c r="AY136" s="154" t="s">
        <v>139</v>
      </c>
    </row>
    <row r="137" spans="2:65" s="14" customFormat="1" ht="11.25">
      <c r="B137" s="160"/>
      <c r="D137" s="147" t="s">
        <v>148</v>
      </c>
      <c r="E137" s="161" t="s">
        <v>1</v>
      </c>
      <c r="F137" s="162" t="s">
        <v>151</v>
      </c>
      <c r="H137" s="163">
        <v>120</v>
      </c>
      <c r="I137" s="164"/>
      <c r="L137" s="160"/>
      <c r="M137" s="165"/>
      <c r="T137" s="166"/>
      <c r="AT137" s="161" t="s">
        <v>148</v>
      </c>
      <c r="AU137" s="161" t="s">
        <v>91</v>
      </c>
      <c r="AV137" s="14" t="s">
        <v>146</v>
      </c>
      <c r="AW137" s="14" t="s">
        <v>36</v>
      </c>
      <c r="AX137" s="14" t="s">
        <v>89</v>
      </c>
      <c r="AY137" s="161" t="s">
        <v>139</v>
      </c>
    </row>
    <row r="138" spans="2:65" s="1" customFormat="1" ht="37.9" customHeight="1">
      <c r="B138" s="33"/>
      <c r="C138" s="133" t="s">
        <v>91</v>
      </c>
      <c r="D138" s="133" t="s">
        <v>141</v>
      </c>
      <c r="E138" s="134" t="s">
        <v>152</v>
      </c>
      <c r="F138" s="135" t="s">
        <v>153</v>
      </c>
      <c r="G138" s="136" t="s">
        <v>154</v>
      </c>
      <c r="H138" s="137">
        <v>30</v>
      </c>
      <c r="I138" s="138"/>
      <c r="J138" s="139">
        <f>ROUND(I138*H138,2)</f>
        <v>0</v>
      </c>
      <c r="K138" s="135" t="s">
        <v>145</v>
      </c>
      <c r="L138" s="33"/>
      <c r="M138" s="140" t="s">
        <v>1</v>
      </c>
      <c r="N138" s="141" t="s">
        <v>46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146</v>
      </c>
      <c r="AT138" s="144" t="s">
        <v>141</v>
      </c>
      <c r="AU138" s="144" t="s">
        <v>91</v>
      </c>
      <c r="AY138" s="18" t="s">
        <v>139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8" t="s">
        <v>89</v>
      </c>
      <c r="BK138" s="145">
        <f>ROUND(I138*H138,2)</f>
        <v>0</v>
      </c>
      <c r="BL138" s="18" t="s">
        <v>146</v>
      </c>
      <c r="BM138" s="144" t="s">
        <v>999</v>
      </c>
    </row>
    <row r="139" spans="2:65" s="12" customFormat="1" ht="22.5">
      <c r="B139" s="146"/>
      <c r="D139" s="147" t="s">
        <v>148</v>
      </c>
      <c r="E139" s="148" t="s">
        <v>1</v>
      </c>
      <c r="F139" s="149" t="s">
        <v>1000</v>
      </c>
      <c r="H139" s="148" t="s">
        <v>1</v>
      </c>
      <c r="I139" s="150"/>
      <c r="L139" s="146"/>
      <c r="M139" s="151"/>
      <c r="T139" s="152"/>
      <c r="AT139" s="148" t="s">
        <v>148</v>
      </c>
      <c r="AU139" s="148" t="s">
        <v>91</v>
      </c>
      <c r="AV139" s="12" t="s">
        <v>89</v>
      </c>
      <c r="AW139" s="12" t="s">
        <v>36</v>
      </c>
      <c r="AX139" s="12" t="s">
        <v>81</v>
      </c>
      <c r="AY139" s="148" t="s">
        <v>139</v>
      </c>
    </row>
    <row r="140" spans="2:65" s="13" customFormat="1" ht="11.25">
      <c r="B140" s="153"/>
      <c r="D140" s="147" t="s">
        <v>148</v>
      </c>
      <c r="E140" s="154" t="s">
        <v>1</v>
      </c>
      <c r="F140" s="155" t="s">
        <v>1001</v>
      </c>
      <c r="H140" s="156">
        <v>30</v>
      </c>
      <c r="I140" s="157"/>
      <c r="L140" s="153"/>
      <c r="M140" s="158"/>
      <c r="T140" s="159"/>
      <c r="AT140" s="154" t="s">
        <v>148</v>
      </c>
      <c r="AU140" s="154" t="s">
        <v>91</v>
      </c>
      <c r="AV140" s="13" t="s">
        <v>91</v>
      </c>
      <c r="AW140" s="13" t="s">
        <v>36</v>
      </c>
      <c r="AX140" s="13" t="s">
        <v>81</v>
      </c>
      <c r="AY140" s="154" t="s">
        <v>139</v>
      </c>
    </row>
    <row r="141" spans="2:65" s="14" customFormat="1" ht="11.25">
      <c r="B141" s="160"/>
      <c r="D141" s="147" t="s">
        <v>148</v>
      </c>
      <c r="E141" s="161" t="s">
        <v>1</v>
      </c>
      <c r="F141" s="162" t="s">
        <v>151</v>
      </c>
      <c r="H141" s="163">
        <v>30</v>
      </c>
      <c r="I141" s="164"/>
      <c r="L141" s="160"/>
      <c r="M141" s="165"/>
      <c r="T141" s="166"/>
      <c r="AT141" s="161" t="s">
        <v>148</v>
      </c>
      <c r="AU141" s="161" t="s">
        <v>91</v>
      </c>
      <c r="AV141" s="14" t="s">
        <v>146</v>
      </c>
      <c r="AW141" s="14" t="s">
        <v>36</v>
      </c>
      <c r="AX141" s="14" t="s">
        <v>89</v>
      </c>
      <c r="AY141" s="161" t="s">
        <v>139</v>
      </c>
    </row>
    <row r="142" spans="2:65" s="1" customFormat="1" ht="24.2" customHeight="1">
      <c r="B142" s="33"/>
      <c r="C142" s="133" t="s">
        <v>157</v>
      </c>
      <c r="D142" s="133" t="s">
        <v>141</v>
      </c>
      <c r="E142" s="134" t="s">
        <v>158</v>
      </c>
      <c r="F142" s="135" t="s">
        <v>159</v>
      </c>
      <c r="G142" s="136" t="s">
        <v>160</v>
      </c>
      <c r="H142" s="137">
        <v>12</v>
      </c>
      <c r="I142" s="138"/>
      <c r="J142" s="139">
        <f>ROUND(I142*H142,2)</f>
        <v>0</v>
      </c>
      <c r="K142" s="135" t="s">
        <v>145</v>
      </c>
      <c r="L142" s="33"/>
      <c r="M142" s="140" t="s">
        <v>1</v>
      </c>
      <c r="N142" s="141" t="s">
        <v>46</v>
      </c>
      <c r="P142" s="142">
        <f>O142*H142</f>
        <v>0</v>
      </c>
      <c r="Q142" s="142">
        <v>8.6800000000000002E-3</v>
      </c>
      <c r="R142" s="142">
        <f>Q142*H142</f>
        <v>0.10416</v>
      </c>
      <c r="S142" s="142">
        <v>0</v>
      </c>
      <c r="T142" s="143">
        <f>S142*H142</f>
        <v>0</v>
      </c>
      <c r="AR142" s="144" t="s">
        <v>146</v>
      </c>
      <c r="AT142" s="144" t="s">
        <v>141</v>
      </c>
      <c r="AU142" s="144" t="s">
        <v>91</v>
      </c>
      <c r="AY142" s="18" t="s">
        <v>139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8" t="s">
        <v>89</v>
      </c>
      <c r="BK142" s="145">
        <f>ROUND(I142*H142,2)</f>
        <v>0</v>
      </c>
      <c r="BL142" s="18" t="s">
        <v>146</v>
      </c>
      <c r="BM142" s="144" t="s">
        <v>1002</v>
      </c>
    </row>
    <row r="143" spans="2:65" s="12" customFormat="1" ht="11.25">
      <c r="B143" s="146"/>
      <c r="D143" s="147" t="s">
        <v>148</v>
      </c>
      <c r="E143" s="148" t="s">
        <v>1</v>
      </c>
      <c r="F143" s="149" t="s">
        <v>1003</v>
      </c>
      <c r="H143" s="148" t="s">
        <v>1</v>
      </c>
      <c r="I143" s="150"/>
      <c r="L143" s="146"/>
      <c r="M143" s="151"/>
      <c r="T143" s="152"/>
      <c r="AT143" s="148" t="s">
        <v>148</v>
      </c>
      <c r="AU143" s="148" t="s">
        <v>91</v>
      </c>
      <c r="AV143" s="12" t="s">
        <v>89</v>
      </c>
      <c r="AW143" s="12" t="s">
        <v>36</v>
      </c>
      <c r="AX143" s="12" t="s">
        <v>81</v>
      </c>
      <c r="AY143" s="148" t="s">
        <v>139</v>
      </c>
    </row>
    <row r="144" spans="2:65" s="13" customFormat="1" ht="11.25">
      <c r="B144" s="153"/>
      <c r="D144" s="147" t="s">
        <v>148</v>
      </c>
      <c r="E144" s="154" t="s">
        <v>1</v>
      </c>
      <c r="F144" s="155" t="s">
        <v>1004</v>
      </c>
      <c r="H144" s="156">
        <v>2.4</v>
      </c>
      <c r="I144" s="157"/>
      <c r="L144" s="153"/>
      <c r="M144" s="158"/>
      <c r="T144" s="159"/>
      <c r="AT144" s="154" t="s">
        <v>148</v>
      </c>
      <c r="AU144" s="154" t="s">
        <v>91</v>
      </c>
      <c r="AV144" s="13" t="s">
        <v>91</v>
      </c>
      <c r="AW144" s="13" t="s">
        <v>36</v>
      </c>
      <c r="AX144" s="13" t="s">
        <v>81</v>
      </c>
      <c r="AY144" s="154" t="s">
        <v>139</v>
      </c>
    </row>
    <row r="145" spans="2:65" s="13" customFormat="1" ht="11.25">
      <c r="B145" s="153"/>
      <c r="D145" s="147" t="s">
        <v>148</v>
      </c>
      <c r="E145" s="154" t="s">
        <v>1</v>
      </c>
      <c r="F145" s="155" t="s">
        <v>1005</v>
      </c>
      <c r="H145" s="156">
        <v>1.2</v>
      </c>
      <c r="I145" s="157"/>
      <c r="L145" s="153"/>
      <c r="M145" s="158"/>
      <c r="T145" s="159"/>
      <c r="AT145" s="154" t="s">
        <v>148</v>
      </c>
      <c r="AU145" s="154" t="s">
        <v>91</v>
      </c>
      <c r="AV145" s="13" t="s">
        <v>91</v>
      </c>
      <c r="AW145" s="13" t="s">
        <v>36</v>
      </c>
      <c r="AX145" s="13" t="s">
        <v>81</v>
      </c>
      <c r="AY145" s="154" t="s">
        <v>139</v>
      </c>
    </row>
    <row r="146" spans="2:65" s="13" customFormat="1" ht="11.25">
      <c r="B146" s="153"/>
      <c r="D146" s="147" t="s">
        <v>148</v>
      </c>
      <c r="E146" s="154" t="s">
        <v>1</v>
      </c>
      <c r="F146" s="155" t="s">
        <v>1006</v>
      </c>
      <c r="H146" s="156">
        <v>2.4</v>
      </c>
      <c r="I146" s="157"/>
      <c r="L146" s="153"/>
      <c r="M146" s="158"/>
      <c r="T146" s="159"/>
      <c r="AT146" s="154" t="s">
        <v>148</v>
      </c>
      <c r="AU146" s="154" t="s">
        <v>91</v>
      </c>
      <c r="AV146" s="13" t="s">
        <v>91</v>
      </c>
      <c r="AW146" s="13" t="s">
        <v>36</v>
      </c>
      <c r="AX146" s="13" t="s">
        <v>81</v>
      </c>
      <c r="AY146" s="154" t="s">
        <v>139</v>
      </c>
    </row>
    <row r="147" spans="2:65" s="12" customFormat="1" ht="11.25">
      <c r="B147" s="146"/>
      <c r="D147" s="147" t="s">
        <v>148</v>
      </c>
      <c r="E147" s="148" t="s">
        <v>1</v>
      </c>
      <c r="F147" s="149" t="s">
        <v>1007</v>
      </c>
      <c r="H147" s="148" t="s">
        <v>1</v>
      </c>
      <c r="I147" s="150"/>
      <c r="L147" s="146"/>
      <c r="M147" s="151"/>
      <c r="T147" s="152"/>
      <c r="AT147" s="148" t="s">
        <v>148</v>
      </c>
      <c r="AU147" s="148" t="s">
        <v>91</v>
      </c>
      <c r="AV147" s="12" t="s">
        <v>89</v>
      </c>
      <c r="AW147" s="12" t="s">
        <v>36</v>
      </c>
      <c r="AX147" s="12" t="s">
        <v>81</v>
      </c>
      <c r="AY147" s="148" t="s">
        <v>139</v>
      </c>
    </row>
    <row r="148" spans="2:65" s="13" customFormat="1" ht="11.25">
      <c r="B148" s="153"/>
      <c r="D148" s="147" t="s">
        <v>148</v>
      </c>
      <c r="E148" s="154" t="s">
        <v>1</v>
      </c>
      <c r="F148" s="155" t="s">
        <v>1008</v>
      </c>
      <c r="H148" s="156">
        <v>5</v>
      </c>
      <c r="I148" s="157"/>
      <c r="L148" s="153"/>
      <c r="M148" s="158"/>
      <c r="T148" s="159"/>
      <c r="AT148" s="154" t="s">
        <v>148</v>
      </c>
      <c r="AU148" s="154" t="s">
        <v>91</v>
      </c>
      <c r="AV148" s="13" t="s">
        <v>91</v>
      </c>
      <c r="AW148" s="13" t="s">
        <v>36</v>
      </c>
      <c r="AX148" s="13" t="s">
        <v>81</v>
      </c>
      <c r="AY148" s="154" t="s">
        <v>139</v>
      </c>
    </row>
    <row r="149" spans="2:65" s="13" customFormat="1" ht="11.25">
      <c r="B149" s="153"/>
      <c r="D149" s="147" t="s">
        <v>148</v>
      </c>
      <c r="E149" s="154" t="s">
        <v>1</v>
      </c>
      <c r="F149" s="155" t="s">
        <v>1009</v>
      </c>
      <c r="H149" s="156">
        <v>1</v>
      </c>
      <c r="I149" s="157"/>
      <c r="L149" s="153"/>
      <c r="M149" s="158"/>
      <c r="T149" s="159"/>
      <c r="AT149" s="154" t="s">
        <v>148</v>
      </c>
      <c r="AU149" s="154" t="s">
        <v>91</v>
      </c>
      <c r="AV149" s="13" t="s">
        <v>91</v>
      </c>
      <c r="AW149" s="13" t="s">
        <v>36</v>
      </c>
      <c r="AX149" s="13" t="s">
        <v>81</v>
      </c>
      <c r="AY149" s="154" t="s">
        <v>139</v>
      </c>
    </row>
    <row r="150" spans="2:65" s="14" customFormat="1" ht="11.25">
      <c r="B150" s="160"/>
      <c r="D150" s="147" t="s">
        <v>148</v>
      </c>
      <c r="E150" s="161" t="s">
        <v>1</v>
      </c>
      <c r="F150" s="162" t="s">
        <v>151</v>
      </c>
      <c r="H150" s="163">
        <v>12</v>
      </c>
      <c r="I150" s="164"/>
      <c r="L150" s="160"/>
      <c r="M150" s="165"/>
      <c r="T150" s="166"/>
      <c r="AT150" s="161" t="s">
        <v>148</v>
      </c>
      <c r="AU150" s="161" t="s">
        <v>91</v>
      </c>
      <c r="AV150" s="14" t="s">
        <v>146</v>
      </c>
      <c r="AW150" s="14" t="s">
        <v>36</v>
      </c>
      <c r="AX150" s="14" t="s">
        <v>89</v>
      </c>
      <c r="AY150" s="161" t="s">
        <v>139</v>
      </c>
    </row>
    <row r="151" spans="2:65" s="1" customFormat="1" ht="24.2" customHeight="1">
      <c r="B151" s="33"/>
      <c r="C151" s="133" t="s">
        <v>146</v>
      </c>
      <c r="D151" s="133" t="s">
        <v>141</v>
      </c>
      <c r="E151" s="134" t="s">
        <v>167</v>
      </c>
      <c r="F151" s="135" t="s">
        <v>168</v>
      </c>
      <c r="G151" s="136" t="s">
        <v>160</v>
      </c>
      <c r="H151" s="137">
        <v>2.4</v>
      </c>
      <c r="I151" s="138"/>
      <c r="J151" s="139">
        <f>ROUND(I151*H151,2)</f>
        <v>0</v>
      </c>
      <c r="K151" s="135" t="s">
        <v>145</v>
      </c>
      <c r="L151" s="33"/>
      <c r="M151" s="140" t="s">
        <v>1</v>
      </c>
      <c r="N151" s="141" t="s">
        <v>46</v>
      </c>
      <c r="P151" s="142">
        <f>O151*H151</f>
        <v>0</v>
      </c>
      <c r="Q151" s="142">
        <v>1.269E-2</v>
      </c>
      <c r="R151" s="142">
        <f>Q151*H151</f>
        <v>3.0455999999999997E-2</v>
      </c>
      <c r="S151" s="142">
        <v>0</v>
      </c>
      <c r="T151" s="143">
        <f>S151*H151</f>
        <v>0</v>
      </c>
      <c r="AR151" s="144" t="s">
        <v>146</v>
      </c>
      <c r="AT151" s="144" t="s">
        <v>141</v>
      </c>
      <c r="AU151" s="144" t="s">
        <v>91</v>
      </c>
      <c r="AY151" s="18" t="s">
        <v>139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8" t="s">
        <v>89</v>
      </c>
      <c r="BK151" s="145">
        <f>ROUND(I151*H151,2)</f>
        <v>0</v>
      </c>
      <c r="BL151" s="18" t="s">
        <v>146</v>
      </c>
      <c r="BM151" s="144" t="s">
        <v>1010</v>
      </c>
    </row>
    <row r="152" spans="2:65" s="12" customFormat="1" ht="11.25">
      <c r="B152" s="146"/>
      <c r="D152" s="147" t="s">
        <v>148</v>
      </c>
      <c r="E152" s="148" t="s">
        <v>1</v>
      </c>
      <c r="F152" s="149" t="s">
        <v>1003</v>
      </c>
      <c r="H152" s="148" t="s">
        <v>1</v>
      </c>
      <c r="I152" s="150"/>
      <c r="L152" s="146"/>
      <c r="M152" s="151"/>
      <c r="T152" s="152"/>
      <c r="AT152" s="148" t="s">
        <v>148</v>
      </c>
      <c r="AU152" s="148" t="s">
        <v>91</v>
      </c>
      <c r="AV152" s="12" t="s">
        <v>89</v>
      </c>
      <c r="AW152" s="12" t="s">
        <v>36</v>
      </c>
      <c r="AX152" s="12" t="s">
        <v>81</v>
      </c>
      <c r="AY152" s="148" t="s">
        <v>139</v>
      </c>
    </row>
    <row r="153" spans="2:65" s="13" customFormat="1" ht="11.25">
      <c r="B153" s="153"/>
      <c r="D153" s="147" t="s">
        <v>148</v>
      </c>
      <c r="E153" s="154" t="s">
        <v>1</v>
      </c>
      <c r="F153" s="155" t="s">
        <v>1011</v>
      </c>
      <c r="H153" s="156">
        <v>2.4</v>
      </c>
      <c r="I153" s="157"/>
      <c r="L153" s="153"/>
      <c r="M153" s="158"/>
      <c r="T153" s="159"/>
      <c r="AT153" s="154" t="s">
        <v>148</v>
      </c>
      <c r="AU153" s="154" t="s">
        <v>91</v>
      </c>
      <c r="AV153" s="13" t="s">
        <v>91</v>
      </c>
      <c r="AW153" s="13" t="s">
        <v>36</v>
      </c>
      <c r="AX153" s="13" t="s">
        <v>81</v>
      </c>
      <c r="AY153" s="154" t="s">
        <v>139</v>
      </c>
    </row>
    <row r="154" spans="2:65" s="14" customFormat="1" ht="11.25">
      <c r="B154" s="160"/>
      <c r="D154" s="147" t="s">
        <v>148</v>
      </c>
      <c r="E154" s="161" t="s">
        <v>1</v>
      </c>
      <c r="F154" s="162" t="s">
        <v>151</v>
      </c>
      <c r="H154" s="163">
        <v>2.4</v>
      </c>
      <c r="I154" s="164"/>
      <c r="L154" s="160"/>
      <c r="M154" s="165"/>
      <c r="T154" s="166"/>
      <c r="AT154" s="161" t="s">
        <v>148</v>
      </c>
      <c r="AU154" s="161" t="s">
        <v>91</v>
      </c>
      <c r="AV154" s="14" t="s">
        <v>146</v>
      </c>
      <c r="AW154" s="14" t="s">
        <v>36</v>
      </c>
      <c r="AX154" s="14" t="s">
        <v>89</v>
      </c>
      <c r="AY154" s="161" t="s">
        <v>139</v>
      </c>
    </row>
    <row r="155" spans="2:65" s="1" customFormat="1" ht="24.2" customHeight="1">
      <c r="B155" s="33"/>
      <c r="C155" s="133" t="s">
        <v>173</v>
      </c>
      <c r="D155" s="133" t="s">
        <v>141</v>
      </c>
      <c r="E155" s="134" t="s">
        <v>189</v>
      </c>
      <c r="F155" s="135" t="s">
        <v>190</v>
      </c>
      <c r="G155" s="136" t="s">
        <v>160</v>
      </c>
      <c r="H155" s="137">
        <v>41.5</v>
      </c>
      <c r="I155" s="138"/>
      <c r="J155" s="139">
        <f>ROUND(I155*H155,2)</f>
        <v>0</v>
      </c>
      <c r="K155" s="135" t="s">
        <v>145</v>
      </c>
      <c r="L155" s="33"/>
      <c r="M155" s="140" t="s">
        <v>1</v>
      </c>
      <c r="N155" s="141" t="s">
        <v>46</v>
      </c>
      <c r="P155" s="142">
        <f>O155*H155</f>
        <v>0</v>
      </c>
      <c r="Q155" s="142">
        <v>3.6900000000000002E-2</v>
      </c>
      <c r="R155" s="142">
        <f>Q155*H155</f>
        <v>1.53135</v>
      </c>
      <c r="S155" s="142">
        <v>0</v>
      </c>
      <c r="T155" s="143">
        <f>S155*H155</f>
        <v>0</v>
      </c>
      <c r="AR155" s="144" t="s">
        <v>146</v>
      </c>
      <c r="AT155" s="144" t="s">
        <v>141</v>
      </c>
      <c r="AU155" s="144" t="s">
        <v>91</v>
      </c>
      <c r="AY155" s="18" t="s">
        <v>139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8" t="s">
        <v>89</v>
      </c>
      <c r="BK155" s="145">
        <f>ROUND(I155*H155,2)</f>
        <v>0</v>
      </c>
      <c r="BL155" s="18" t="s">
        <v>146</v>
      </c>
      <c r="BM155" s="144" t="s">
        <v>1012</v>
      </c>
    </row>
    <row r="156" spans="2:65" s="12" customFormat="1" ht="11.25">
      <c r="B156" s="146"/>
      <c r="D156" s="147" t="s">
        <v>148</v>
      </c>
      <c r="E156" s="148" t="s">
        <v>1</v>
      </c>
      <c r="F156" s="149" t="s">
        <v>1003</v>
      </c>
      <c r="H156" s="148" t="s">
        <v>1</v>
      </c>
      <c r="I156" s="150"/>
      <c r="L156" s="146"/>
      <c r="M156" s="151"/>
      <c r="T156" s="152"/>
      <c r="AT156" s="148" t="s">
        <v>148</v>
      </c>
      <c r="AU156" s="148" t="s">
        <v>91</v>
      </c>
      <c r="AV156" s="12" t="s">
        <v>89</v>
      </c>
      <c r="AW156" s="12" t="s">
        <v>36</v>
      </c>
      <c r="AX156" s="12" t="s">
        <v>81</v>
      </c>
      <c r="AY156" s="148" t="s">
        <v>139</v>
      </c>
    </row>
    <row r="157" spans="2:65" s="13" customFormat="1" ht="11.25">
      <c r="B157" s="153"/>
      <c r="D157" s="147" t="s">
        <v>148</v>
      </c>
      <c r="E157" s="154" t="s">
        <v>1</v>
      </c>
      <c r="F157" s="155" t="s">
        <v>1013</v>
      </c>
      <c r="H157" s="156">
        <v>2.4</v>
      </c>
      <c r="I157" s="157"/>
      <c r="L157" s="153"/>
      <c r="M157" s="158"/>
      <c r="T157" s="159"/>
      <c r="AT157" s="154" t="s">
        <v>148</v>
      </c>
      <c r="AU157" s="154" t="s">
        <v>91</v>
      </c>
      <c r="AV157" s="13" t="s">
        <v>91</v>
      </c>
      <c r="AW157" s="13" t="s">
        <v>36</v>
      </c>
      <c r="AX157" s="13" t="s">
        <v>81</v>
      </c>
      <c r="AY157" s="154" t="s">
        <v>139</v>
      </c>
    </row>
    <row r="158" spans="2:65" s="13" customFormat="1" ht="11.25">
      <c r="B158" s="153"/>
      <c r="D158" s="147" t="s">
        <v>148</v>
      </c>
      <c r="E158" s="154" t="s">
        <v>1</v>
      </c>
      <c r="F158" s="155" t="s">
        <v>193</v>
      </c>
      <c r="H158" s="156">
        <v>3.6</v>
      </c>
      <c r="I158" s="157"/>
      <c r="L158" s="153"/>
      <c r="M158" s="158"/>
      <c r="T158" s="159"/>
      <c r="AT158" s="154" t="s">
        <v>148</v>
      </c>
      <c r="AU158" s="154" t="s">
        <v>91</v>
      </c>
      <c r="AV158" s="13" t="s">
        <v>91</v>
      </c>
      <c r="AW158" s="13" t="s">
        <v>36</v>
      </c>
      <c r="AX158" s="13" t="s">
        <v>81</v>
      </c>
      <c r="AY158" s="154" t="s">
        <v>139</v>
      </c>
    </row>
    <row r="159" spans="2:65" s="12" customFormat="1" ht="11.25">
      <c r="B159" s="146"/>
      <c r="D159" s="147" t="s">
        <v>148</v>
      </c>
      <c r="E159" s="148" t="s">
        <v>1</v>
      </c>
      <c r="F159" s="149" t="s">
        <v>1007</v>
      </c>
      <c r="H159" s="148" t="s">
        <v>1</v>
      </c>
      <c r="I159" s="150"/>
      <c r="L159" s="146"/>
      <c r="M159" s="151"/>
      <c r="T159" s="152"/>
      <c r="AT159" s="148" t="s">
        <v>148</v>
      </c>
      <c r="AU159" s="148" t="s">
        <v>91</v>
      </c>
      <c r="AV159" s="12" t="s">
        <v>89</v>
      </c>
      <c r="AW159" s="12" t="s">
        <v>36</v>
      </c>
      <c r="AX159" s="12" t="s">
        <v>81</v>
      </c>
      <c r="AY159" s="148" t="s">
        <v>139</v>
      </c>
    </row>
    <row r="160" spans="2:65" s="13" customFormat="1" ht="11.25">
      <c r="B160" s="153"/>
      <c r="D160" s="147" t="s">
        <v>148</v>
      </c>
      <c r="E160" s="154" t="s">
        <v>1</v>
      </c>
      <c r="F160" s="155" t="s">
        <v>1014</v>
      </c>
      <c r="H160" s="156">
        <v>21</v>
      </c>
      <c r="I160" s="157"/>
      <c r="L160" s="153"/>
      <c r="M160" s="158"/>
      <c r="T160" s="159"/>
      <c r="AT160" s="154" t="s">
        <v>148</v>
      </c>
      <c r="AU160" s="154" t="s">
        <v>91</v>
      </c>
      <c r="AV160" s="13" t="s">
        <v>91</v>
      </c>
      <c r="AW160" s="13" t="s">
        <v>36</v>
      </c>
      <c r="AX160" s="13" t="s">
        <v>81</v>
      </c>
      <c r="AY160" s="154" t="s">
        <v>139</v>
      </c>
    </row>
    <row r="161" spans="2:65" s="13" customFormat="1" ht="11.25">
      <c r="B161" s="153"/>
      <c r="D161" s="147" t="s">
        <v>148</v>
      </c>
      <c r="E161" s="154" t="s">
        <v>1</v>
      </c>
      <c r="F161" s="155" t="s">
        <v>1015</v>
      </c>
      <c r="H161" s="156">
        <v>1</v>
      </c>
      <c r="I161" s="157"/>
      <c r="L161" s="153"/>
      <c r="M161" s="158"/>
      <c r="T161" s="159"/>
      <c r="AT161" s="154" t="s">
        <v>148</v>
      </c>
      <c r="AU161" s="154" t="s">
        <v>91</v>
      </c>
      <c r="AV161" s="13" t="s">
        <v>91</v>
      </c>
      <c r="AW161" s="13" t="s">
        <v>36</v>
      </c>
      <c r="AX161" s="13" t="s">
        <v>81</v>
      </c>
      <c r="AY161" s="154" t="s">
        <v>139</v>
      </c>
    </row>
    <row r="162" spans="2:65" s="12" customFormat="1" ht="11.25">
      <c r="B162" s="146"/>
      <c r="D162" s="147" t="s">
        <v>148</v>
      </c>
      <c r="E162" s="148" t="s">
        <v>1</v>
      </c>
      <c r="F162" s="149" t="s">
        <v>1016</v>
      </c>
      <c r="H162" s="148" t="s">
        <v>1</v>
      </c>
      <c r="I162" s="150"/>
      <c r="L162" s="146"/>
      <c r="M162" s="151"/>
      <c r="T162" s="152"/>
      <c r="AT162" s="148" t="s">
        <v>148</v>
      </c>
      <c r="AU162" s="148" t="s">
        <v>91</v>
      </c>
      <c r="AV162" s="12" t="s">
        <v>89</v>
      </c>
      <c r="AW162" s="12" t="s">
        <v>36</v>
      </c>
      <c r="AX162" s="12" t="s">
        <v>81</v>
      </c>
      <c r="AY162" s="148" t="s">
        <v>139</v>
      </c>
    </row>
    <row r="163" spans="2:65" s="13" customFormat="1" ht="11.25">
      <c r="B163" s="153"/>
      <c r="D163" s="147" t="s">
        <v>148</v>
      </c>
      <c r="E163" s="154" t="s">
        <v>1</v>
      </c>
      <c r="F163" s="155" t="s">
        <v>1017</v>
      </c>
      <c r="H163" s="156">
        <v>4.5</v>
      </c>
      <c r="I163" s="157"/>
      <c r="L163" s="153"/>
      <c r="M163" s="158"/>
      <c r="T163" s="159"/>
      <c r="AT163" s="154" t="s">
        <v>148</v>
      </c>
      <c r="AU163" s="154" t="s">
        <v>91</v>
      </c>
      <c r="AV163" s="13" t="s">
        <v>91</v>
      </c>
      <c r="AW163" s="13" t="s">
        <v>36</v>
      </c>
      <c r="AX163" s="13" t="s">
        <v>81</v>
      </c>
      <c r="AY163" s="154" t="s">
        <v>139</v>
      </c>
    </row>
    <row r="164" spans="2:65" s="13" customFormat="1" ht="11.25">
      <c r="B164" s="153"/>
      <c r="D164" s="147" t="s">
        <v>148</v>
      </c>
      <c r="E164" s="154" t="s">
        <v>1</v>
      </c>
      <c r="F164" s="155" t="s">
        <v>1018</v>
      </c>
      <c r="H164" s="156">
        <v>9</v>
      </c>
      <c r="I164" s="157"/>
      <c r="L164" s="153"/>
      <c r="M164" s="158"/>
      <c r="T164" s="159"/>
      <c r="AT164" s="154" t="s">
        <v>148</v>
      </c>
      <c r="AU164" s="154" t="s">
        <v>91</v>
      </c>
      <c r="AV164" s="13" t="s">
        <v>91</v>
      </c>
      <c r="AW164" s="13" t="s">
        <v>36</v>
      </c>
      <c r="AX164" s="13" t="s">
        <v>81</v>
      </c>
      <c r="AY164" s="154" t="s">
        <v>139</v>
      </c>
    </row>
    <row r="165" spans="2:65" s="14" customFormat="1" ht="11.25">
      <c r="B165" s="160"/>
      <c r="D165" s="147" t="s">
        <v>148</v>
      </c>
      <c r="E165" s="161" t="s">
        <v>1</v>
      </c>
      <c r="F165" s="162" t="s">
        <v>151</v>
      </c>
      <c r="H165" s="163">
        <v>41.5</v>
      </c>
      <c r="I165" s="164"/>
      <c r="L165" s="160"/>
      <c r="M165" s="165"/>
      <c r="T165" s="166"/>
      <c r="AT165" s="161" t="s">
        <v>148</v>
      </c>
      <c r="AU165" s="161" t="s">
        <v>91</v>
      </c>
      <c r="AV165" s="14" t="s">
        <v>146</v>
      </c>
      <c r="AW165" s="14" t="s">
        <v>36</v>
      </c>
      <c r="AX165" s="14" t="s">
        <v>89</v>
      </c>
      <c r="AY165" s="161" t="s">
        <v>139</v>
      </c>
    </row>
    <row r="166" spans="2:65" s="1" customFormat="1" ht="16.5" customHeight="1">
      <c r="B166" s="33"/>
      <c r="C166" s="133" t="s">
        <v>181</v>
      </c>
      <c r="D166" s="133" t="s">
        <v>141</v>
      </c>
      <c r="E166" s="134" t="s">
        <v>1019</v>
      </c>
      <c r="F166" s="135" t="s">
        <v>1020</v>
      </c>
      <c r="G166" s="136" t="s">
        <v>263</v>
      </c>
      <c r="H166" s="137">
        <v>5.96</v>
      </c>
      <c r="I166" s="138"/>
      <c r="J166" s="139">
        <f>ROUND(I166*H166,2)</f>
        <v>0</v>
      </c>
      <c r="K166" s="135" t="s">
        <v>145</v>
      </c>
      <c r="L166" s="33"/>
      <c r="M166" s="140" t="s">
        <v>1</v>
      </c>
      <c r="N166" s="141" t="s">
        <v>46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146</v>
      </c>
      <c r="AT166" s="144" t="s">
        <v>141</v>
      </c>
      <c r="AU166" s="144" t="s">
        <v>91</v>
      </c>
      <c r="AY166" s="18" t="s">
        <v>139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8" t="s">
        <v>89</v>
      </c>
      <c r="BK166" s="145">
        <f>ROUND(I166*H166,2)</f>
        <v>0</v>
      </c>
      <c r="BL166" s="18" t="s">
        <v>146</v>
      </c>
      <c r="BM166" s="144" t="s">
        <v>1021</v>
      </c>
    </row>
    <row r="167" spans="2:65" s="12" customFormat="1" ht="11.25">
      <c r="B167" s="146"/>
      <c r="D167" s="147" t="s">
        <v>148</v>
      </c>
      <c r="E167" s="148" t="s">
        <v>1</v>
      </c>
      <c r="F167" s="149" t="s">
        <v>1022</v>
      </c>
      <c r="H167" s="148" t="s">
        <v>1</v>
      </c>
      <c r="I167" s="150"/>
      <c r="L167" s="146"/>
      <c r="M167" s="151"/>
      <c r="T167" s="152"/>
      <c r="AT167" s="148" t="s">
        <v>148</v>
      </c>
      <c r="AU167" s="148" t="s">
        <v>91</v>
      </c>
      <c r="AV167" s="12" t="s">
        <v>89</v>
      </c>
      <c r="AW167" s="12" t="s">
        <v>36</v>
      </c>
      <c r="AX167" s="12" t="s">
        <v>81</v>
      </c>
      <c r="AY167" s="148" t="s">
        <v>139</v>
      </c>
    </row>
    <row r="168" spans="2:65" s="12" customFormat="1" ht="11.25">
      <c r="B168" s="146"/>
      <c r="D168" s="147" t="s">
        <v>148</v>
      </c>
      <c r="E168" s="148" t="s">
        <v>1</v>
      </c>
      <c r="F168" s="149" t="s">
        <v>1023</v>
      </c>
      <c r="H168" s="148" t="s">
        <v>1</v>
      </c>
      <c r="I168" s="150"/>
      <c r="L168" s="146"/>
      <c r="M168" s="151"/>
      <c r="T168" s="152"/>
      <c r="AT168" s="148" t="s">
        <v>148</v>
      </c>
      <c r="AU168" s="148" t="s">
        <v>91</v>
      </c>
      <c r="AV168" s="12" t="s">
        <v>89</v>
      </c>
      <c r="AW168" s="12" t="s">
        <v>36</v>
      </c>
      <c r="AX168" s="12" t="s">
        <v>81</v>
      </c>
      <c r="AY168" s="148" t="s">
        <v>139</v>
      </c>
    </row>
    <row r="169" spans="2:65" s="13" customFormat="1" ht="11.25">
      <c r="B169" s="153"/>
      <c r="D169" s="147" t="s">
        <v>148</v>
      </c>
      <c r="E169" s="154" t="s">
        <v>1</v>
      </c>
      <c r="F169" s="155" t="s">
        <v>1024</v>
      </c>
      <c r="H169" s="156">
        <v>1.8</v>
      </c>
      <c r="I169" s="157"/>
      <c r="L169" s="153"/>
      <c r="M169" s="158"/>
      <c r="T169" s="159"/>
      <c r="AT169" s="154" t="s">
        <v>148</v>
      </c>
      <c r="AU169" s="154" t="s">
        <v>91</v>
      </c>
      <c r="AV169" s="13" t="s">
        <v>91</v>
      </c>
      <c r="AW169" s="13" t="s">
        <v>36</v>
      </c>
      <c r="AX169" s="13" t="s">
        <v>81</v>
      </c>
      <c r="AY169" s="154" t="s">
        <v>139</v>
      </c>
    </row>
    <row r="170" spans="2:65" s="13" customFormat="1" ht="11.25">
      <c r="B170" s="153"/>
      <c r="D170" s="147" t="s">
        <v>148</v>
      </c>
      <c r="E170" s="154" t="s">
        <v>1</v>
      </c>
      <c r="F170" s="155" t="s">
        <v>1025</v>
      </c>
      <c r="H170" s="156">
        <v>4.16</v>
      </c>
      <c r="I170" s="157"/>
      <c r="L170" s="153"/>
      <c r="M170" s="158"/>
      <c r="T170" s="159"/>
      <c r="AT170" s="154" t="s">
        <v>148</v>
      </c>
      <c r="AU170" s="154" t="s">
        <v>91</v>
      </c>
      <c r="AV170" s="13" t="s">
        <v>91</v>
      </c>
      <c r="AW170" s="13" t="s">
        <v>36</v>
      </c>
      <c r="AX170" s="13" t="s">
        <v>81</v>
      </c>
      <c r="AY170" s="154" t="s">
        <v>139</v>
      </c>
    </row>
    <row r="171" spans="2:65" s="14" customFormat="1" ht="11.25">
      <c r="B171" s="160"/>
      <c r="D171" s="147" t="s">
        <v>148</v>
      </c>
      <c r="E171" s="161" t="s">
        <v>1</v>
      </c>
      <c r="F171" s="162" t="s">
        <v>151</v>
      </c>
      <c r="H171" s="163">
        <v>5.96</v>
      </c>
      <c r="I171" s="164"/>
      <c r="L171" s="160"/>
      <c r="M171" s="165"/>
      <c r="T171" s="166"/>
      <c r="AT171" s="161" t="s">
        <v>148</v>
      </c>
      <c r="AU171" s="161" t="s">
        <v>91</v>
      </c>
      <c r="AV171" s="14" t="s">
        <v>146</v>
      </c>
      <c r="AW171" s="14" t="s">
        <v>36</v>
      </c>
      <c r="AX171" s="14" t="s">
        <v>89</v>
      </c>
      <c r="AY171" s="161" t="s">
        <v>139</v>
      </c>
    </row>
    <row r="172" spans="2:65" s="1" customFormat="1" ht="37.9" customHeight="1">
      <c r="B172" s="33"/>
      <c r="C172" s="133" t="s">
        <v>188</v>
      </c>
      <c r="D172" s="133" t="s">
        <v>141</v>
      </c>
      <c r="E172" s="134" t="s">
        <v>1026</v>
      </c>
      <c r="F172" s="135" t="s">
        <v>1027</v>
      </c>
      <c r="G172" s="136" t="s">
        <v>203</v>
      </c>
      <c r="H172" s="137">
        <v>38.006</v>
      </c>
      <c r="I172" s="138"/>
      <c r="J172" s="139">
        <f>ROUND(I172*H172,2)</f>
        <v>0</v>
      </c>
      <c r="K172" s="135" t="s">
        <v>145</v>
      </c>
      <c r="L172" s="33"/>
      <c r="M172" s="140" t="s">
        <v>1</v>
      </c>
      <c r="N172" s="141" t="s">
        <v>46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146</v>
      </c>
      <c r="AT172" s="144" t="s">
        <v>141</v>
      </c>
      <c r="AU172" s="144" t="s">
        <v>91</v>
      </c>
      <c r="AY172" s="18" t="s">
        <v>139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8" t="s">
        <v>89</v>
      </c>
      <c r="BK172" s="145">
        <f>ROUND(I172*H172,2)</f>
        <v>0</v>
      </c>
      <c r="BL172" s="18" t="s">
        <v>146</v>
      </c>
      <c r="BM172" s="144" t="s">
        <v>1028</v>
      </c>
    </row>
    <row r="173" spans="2:65" s="12" customFormat="1" ht="11.25">
      <c r="B173" s="146"/>
      <c r="D173" s="147" t="s">
        <v>148</v>
      </c>
      <c r="E173" s="148" t="s">
        <v>1</v>
      </c>
      <c r="F173" s="149" t="s">
        <v>1022</v>
      </c>
      <c r="H173" s="148" t="s">
        <v>1</v>
      </c>
      <c r="I173" s="150"/>
      <c r="L173" s="146"/>
      <c r="M173" s="151"/>
      <c r="T173" s="152"/>
      <c r="AT173" s="148" t="s">
        <v>148</v>
      </c>
      <c r="AU173" s="148" t="s">
        <v>91</v>
      </c>
      <c r="AV173" s="12" t="s">
        <v>89</v>
      </c>
      <c r="AW173" s="12" t="s">
        <v>36</v>
      </c>
      <c r="AX173" s="12" t="s">
        <v>81</v>
      </c>
      <c r="AY173" s="148" t="s">
        <v>139</v>
      </c>
    </row>
    <row r="174" spans="2:65" s="12" customFormat="1" ht="11.25">
      <c r="B174" s="146"/>
      <c r="D174" s="147" t="s">
        <v>148</v>
      </c>
      <c r="E174" s="148" t="s">
        <v>1</v>
      </c>
      <c r="F174" s="149" t="s">
        <v>1029</v>
      </c>
      <c r="H174" s="148" t="s">
        <v>1</v>
      </c>
      <c r="I174" s="150"/>
      <c r="L174" s="146"/>
      <c r="M174" s="151"/>
      <c r="T174" s="152"/>
      <c r="AT174" s="148" t="s">
        <v>148</v>
      </c>
      <c r="AU174" s="148" t="s">
        <v>91</v>
      </c>
      <c r="AV174" s="12" t="s">
        <v>89</v>
      </c>
      <c r="AW174" s="12" t="s">
        <v>36</v>
      </c>
      <c r="AX174" s="12" t="s">
        <v>81</v>
      </c>
      <c r="AY174" s="148" t="s">
        <v>139</v>
      </c>
    </row>
    <row r="175" spans="2:65" s="12" customFormat="1" ht="11.25">
      <c r="B175" s="146"/>
      <c r="D175" s="147" t="s">
        <v>148</v>
      </c>
      <c r="E175" s="148" t="s">
        <v>1</v>
      </c>
      <c r="F175" s="149" t="s">
        <v>233</v>
      </c>
      <c r="H175" s="148" t="s">
        <v>1</v>
      </c>
      <c r="I175" s="150"/>
      <c r="L175" s="146"/>
      <c r="M175" s="151"/>
      <c r="T175" s="152"/>
      <c r="AT175" s="148" t="s">
        <v>148</v>
      </c>
      <c r="AU175" s="148" t="s">
        <v>91</v>
      </c>
      <c r="AV175" s="12" t="s">
        <v>89</v>
      </c>
      <c r="AW175" s="12" t="s">
        <v>36</v>
      </c>
      <c r="AX175" s="12" t="s">
        <v>81</v>
      </c>
      <c r="AY175" s="148" t="s">
        <v>139</v>
      </c>
    </row>
    <row r="176" spans="2:65" s="13" customFormat="1" ht="11.25">
      <c r="B176" s="153"/>
      <c r="D176" s="147" t="s">
        <v>148</v>
      </c>
      <c r="E176" s="154" t="s">
        <v>1</v>
      </c>
      <c r="F176" s="155" t="s">
        <v>1030</v>
      </c>
      <c r="H176" s="156">
        <v>38.006</v>
      </c>
      <c r="I176" s="157"/>
      <c r="L176" s="153"/>
      <c r="M176" s="158"/>
      <c r="T176" s="159"/>
      <c r="AT176" s="154" t="s">
        <v>148</v>
      </c>
      <c r="AU176" s="154" t="s">
        <v>91</v>
      </c>
      <c r="AV176" s="13" t="s">
        <v>91</v>
      </c>
      <c r="AW176" s="13" t="s">
        <v>36</v>
      </c>
      <c r="AX176" s="13" t="s">
        <v>81</v>
      </c>
      <c r="AY176" s="154" t="s">
        <v>139</v>
      </c>
    </row>
    <row r="177" spans="2:65" s="14" customFormat="1" ht="11.25">
      <c r="B177" s="160"/>
      <c r="D177" s="147" t="s">
        <v>148</v>
      </c>
      <c r="E177" s="161" t="s">
        <v>1</v>
      </c>
      <c r="F177" s="162" t="s">
        <v>151</v>
      </c>
      <c r="H177" s="163">
        <v>38.006</v>
      </c>
      <c r="I177" s="164"/>
      <c r="L177" s="160"/>
      <c r="M177" s="165"/>
      <c r="T177" s="166"/>
      <c r="AT177" s="161" t="s">
        <v>148</v>
      </c>
      <c r="AU177" s="161" t="s">
        <v>91</v>
      </c>
      <c r="AV177" s="14" t="s">
        <v>146</v>
      </c>
      <c r="AW177" s="14" t="s">
        <v>36</v>
      </c>
      <c r="AX177" s="14" t="s">
        <v>89</v>
      </c>
      <c r="AY177" s="161" t="s">
        <v>139</v>
      </c>
    </row>
    <row r="178" spans="2:65" s="1" customFormat="1" ht="33" customHeight="1">
      <c r="B178" s="33"/>
      <c r="C178" s="133" t="s">
        <v>200</v>
      </c>
      <c r="D178" s="133" t="s">
        <v>141</v>
      </c>
      <c r="E178" s="134" t="s">
        <v>1031</v>
      </c>
      <c r="F178" s="135" t="s">
        <v>1032</v>
      </c>
      <c r="G178" s="136" t="s">
        <v>203</v>
      </c>
      <c r="H178" s="137">
        <v>38.006</v>
      </c>
      <c r="I178" s="138"/>
      <c r="J178" s="139">
        <f>ROUND(I178*H178,2)</f>
        <v>0</v>
      </c>
      <c r="K178" s="135" t="s">
        <v>145</v>
      </c>
      <c r="L178" s="33"/>
      <c r="M178" s="140" t="s">
        <v>1</v>
      </c>
      <c r="N178" s="141" t="s">
        <v>46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146</v>
      </c>
      <c r="AT178" s="144" t="s">
        <v>141</v>
      </c>
      <c r="AU178" s="144" t="s">
        <v>91</v>
      </c>
      <c r="AY178" s="18" t="s">
        <v>139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8" t="s">
        <v>89</v>
      </c>
      <c r="BK178" s="145">
        <f>ROUND(I178*H178,2)</f>
        <v>0</v>
      </c>
      <c r="BL178" s="18" t="s">
        <v>146</v>
      </c>
      <c r="BM178" s="144" t="s">
        <v>1033</v>
      </c>
    </row>
    <row r="179" spans="2:65" s="12" customFormat="1" ht="11.25">
      <c r="B179" s="146"/>
      <c r="D179" s="147" t="s">
        <v>148</v>
      </c>
      <c r="E179" s="148" t="s">
        <v>1</v>
      </c>
      <c r="F179" s="149" t="s">
        <v>1022</v>
      </c>
      <c r="H179" s="148" t="s">
        <v>1</v>
      </c>
      <c r="I179" s="150"/>
      <c r="L179" s="146"/>
      <c r="M179" s="151"/>
      <c r="T179" s="152"/>
      <c r="AT179" s="148" t="s">
        <v>148</v>
      </c>
      <c r="AU179" s="148" t="s">
        <v>91</v>
      </c>
      <c r="AV179" s="12" t="s">
        <v>89</v>
      </c>
      <c r="AW179" s="12" t="s">
        <v>36</v>
      </c>
      <c r="AX179" s="12" t="s">
        <v>81</v>
      </c>
      <c r="AY179" s="148" t="s">
        <v>139</v>
      </c>
    </row>
    <row r="180" spans="2:65" s="12" customFormat="1" ht="22.5">
      <c r="B180" s="146"/>
      <c r="D180" s="147" t="s">
        <v>148</v>
      </c>
      <c r="E180" s="148" t="s">
        <v>1</v>
      </c>
      <c r="F180" s="149" t="s">
        <v>239</v>
      </c>
      <c r="H180" s="148" t="s">
        <v>1</v>
      </c>
      <c r="I180" s="150"/>
      <c r="L180" s="146"/>
      <c r="M180" s="151"/>
      <c r="T180" s="152"/>
      <c r="AT180" s="148" t="s">
        <v>148</v>
      </c>
      <c r="AU180" s="148" t="s">
        <v>91</v>
      </c>
      <c r="AV180" s="12" t="s">
        <v>89</v>
      </c>
      <c r="AW180" s="12" t="s">
        <v>36</v>
      </c>
      <c r="AX180" s="12" t="s">
        <v>81</v>
      </c>
      <c r="AY180" s="148" t="s">
        <v>139</v>
      </c>
    </row>
    <row r="181" spans="2:65" s="13" customFormat="1" ht="11.25">
      <c r="B181" s="153"/>
      <c r="D181" s="147" t="s">
        <v>148</v>
      </c>
      <c r="E181" s="154" t="s">
        <v>1</v>
      </c>
      <c r="F181" s="155" t="s">
        <v>1034</v>
      </c>
      <c r="H181" s="156">
        <v>1.6759999999999999</v>
      </c>
      <c r="I181" s="157"/>
      <c r="L181" s="153"/>
      <c r="M181" s="158"/>
      <c r="T181" s="159"/>
      <c r="AT181" s="154" t="s">
        <v>148</v>
      </c>
      <c r="AU181" s="154" t="s">
        <v>91</v>
      </c>
      <c r="AV181" s="13" t="s">
        <v>91</v>
      </c>
      <c r="AW181" s="13" t="s">
        <v>36</v>
      </c>
      <c r="AX181" s="13" t="s">
        <v>81</v>
      </c>
      <c r="AY181" s="154" t="s">
        <v>139</v>
      </c>
    </row>
    <row r="182" spans="2:65" s="13" customFormat="1" ht="11.25">
      <c r="B182" s="153"/>
      <c r="D182" s="147" t="s">
        <v>148</v>
      </c>
      <c r="E182" s="154" t="s">
        <v>1</v>
      </c>
      <c r="F182" s="155" t="s">
        <v>1035</v>
      </c>
      <c r="H182" s="156">
        <v>3.7730000000000001</v>
      </c>
      <c r="I182" s="157"/>
      <c r="L182" s="153"/>
      <c r="M182" s="158"/>
      <c r="T182" s="159"/>
      <c r="AT182" s="154" t="s">
        <v>148</v>
      </c>
      <c r="AU182" s="154" t="s">
        <v>91</v>
      </c>
      <c r="AV182" s="13" t="s">
        <v>91</v>
      </c>
      <c r="AW182" s="13" t="s">
        <v>36</v>
      </c>
      <c r="AX182" s="13" t="s">
        <v>81</v>
      </c>
      <c r="AY182" s="154" t="s">
        <v>139</v>
      </c>
    </row>
    <row r="183" spans="2:65" s="13" customFormat="1" ht="11.25">
      <c r="B183" s="153"/>
      <c r="D183" s="147" t="s">
        <v>148</v>
      </c>
      <c r="E183" s="154" t="s">
        <v>1</v>
      </c>
      <c r="F183" s="155" t="s">
        <v>1036</v>
      </c>
      <c r="H183" s="156">
        <v>3.504</v>
      </c>
      <c r="I183" s="157"/>
      <c r="L183" s="153"/>
      <c r="M183" s="158"/>
      <c r="T183" s="159"/>
      <c r="AT183" s="154" t="s">
        <v>148</v>
      </c>
      <c r="AU183" s="154" t="s">
        <v>91</v>
      </c>
      <c r="AV183" s="13" t="s">
        <v>91</v>
      </c>
      <c r="AW183" s="13" t="s">
        <v>36</v>
      </c>
      <c r="AX183" s="13" t="s">
        <v>81</v>
      </c>
      <c r="AY183" s="154" t="s">
        <v>139</v>
      </c>
    </row>
    <row r="184" spans="2:65" s="13" customFormat="1" ht="11.25">
      <c r="B184" s="153"/>
      <c r="D184" s="147" t="s">
        <v>148</v>
      </c>
      <c r="E184" s="154" t="s">
        <v>1</v>
      </c>
      <c r="F184" s="155" t="s">
        <v>1037</v>
      </c>
      <c r="H184" s="156">
        <v>3.4369999999999998</v>
      </c>
      <c r="I184" s="157"/>
      <c r="L184" s="153"/>
      <c r="M184" s="158"/>
      <c r="T184" s="159"/>
      <c r="AT184" s="154" t="s">
        <v>148</v>
      </c>
      <c r="AU184" s="154" t="s">
        <v>91</v>
      </c>
      <c r="AV184" s="13" t="s">
        <v>91</v>
      </c>
      <c r="AW184" s="13" t="s">
        <v>36</v>
      </c>
      <c r="AX184" s="13" t="s">
        <v>81</v>
      </c>
      <c r="AY184" s="154" t="s">
        <v>139</v>
      </c>
    </row>
    <row r="185" spans="2:65" s="13" customFormat="1" ht="11.25">
      <c r="B185" s="153"/>
      <c r="D185" s="147" t="s">
        <v>148</v>
      </c>
      <c r="E185" s="154" t="s">
        <v>1</v>
      </c>
      <c r="F185" s="155" t="s">
        <v>1038</v>
      </c>
      <c r="H185" s="156">
        <v>5.1909999999999998</v>
      </c>
      <c r="I185" s="157"/>
      <c r="L185" s="153"/>
      <c r="M185" s="158"/>
      <c r="T185" s="159"/>
      <c r="AT185" s="154" t="s">
        <v>148</v>
      </c>
      <c r="AU185" s="154" t="s">
        <v>91</v>
      </c>
      <c r="AV185" s="13" t="s">
        <v>91</v>
      </c>
      <c r="AW185" s="13" t="s">
        <v>36</v>
      </c>
      <c r="AX185" s="13" t="s">
        <v>81</v>
      </c>
      <c r="AY185" s="154" t="s">
        <v>139</v>
      </c>
    </row>
    <row r="186" spans="2:65" s="13" customFormat="1" ht="11.25">
      <c r="B186" s="153"/>
      <c r="D186" s="147" t="s">
        <v>148</v>
      </c>
      <c r="E186" s="154" t="s">
        <v>1</v>
      </c>
      <c r="F186" s="155" t="s">
        <v>1039</v>
      </c>
      <c r="H186" s="156">
        <v>3.359</v>
      </c>
      <c r="I186" s="157"/>
      <c r="L186" s="153"/>
      <c r="M186" s="158"/>
      <c r="T186" s="159"/>
      <c r="AT186" s="154" t="s">
        <v>148</v>
      </c>
      <c r="AU186" s="154" t="s">
        <v>91</v>
      </c>
      <c r="AV186" s="13" t="s">
        <v>91</v>
      </c>
      <c r="AW186" s="13" t="s">
        <v>36</v>
      </c>
      <c r="AX186" s="13" t="s">
        <v>81</v>
      </c>
      <c r="AY186" s="154" t="s">
        <v>139</v>
      </c>
    </row>
    <row r="187" spans="2:65" s="13" customFormat="1" ht="11.25">
      <c r="B187" s="153"/>
      <c r="D187" s="147" t="s">
        <v>148</v>
      </c>
      <c r="E187" s="154" t="s">
        <v>1</v>
      </c>
      <c r="F187" s="155" t="s">
        <v>1040</v>
      </c>
      <c r="H187" s="156">
        <v>3.4119999999999999</v>
      </c>
      <c r="I187" s="157"/>
      <c r="L187" s="153"/>
      <c r="M187" s="158"/>
      <c r="T187" s="159"/>
      <c r="AT187" s="154" t="s">
        <v>148</v>
      </c>
      <c r="AU187" s="154" t="s">
        <v>91</v>
      </c>
      <c r="AV187" s="13" t="s">
        <v>91</v>
      </c>
      <c r="AW187" s="13" t="s">
        <v>36</v>
      </c>
      <c r="AX187" s="13" t="s">
        <v>81</v>
      </c>
      <c r="AY187" s="154" t="s">
        <v>139</v>
      </c>
    </row>
    <row r="188" spans="2:65" s="13" customFormat="1" ht="11.25">
      <c r="B188" s="153"/>
      <c r="D188" s="147" t="s">
        <v>148</v>
      </c>
      <c r="E188" s="154" t="s">
        <v>1</v>
      </c>
      <c r="F188" s="155" t="s">
        <v>1041</v>
      </c>
      <c r="H188" s="156">
        <v>3.42</v>
      </c>
      <c r="I188" s="157"/>
      <c r="L188" s="153"/>
      <c r="M188" s="158"/>
      <c r="T188" s="159"/>
      <c r="AT188" s="154" t="s">
        <v>148</v>
      </c>
      <c r="AU188" s="154" t="s">
        <v>91</v>
      </c>
      <c r="AV188" s="13" t="s">
        <v>91</v>
      </c>
      <c r="AW188" s="13" t="s">
        <v>36</v>
      </c>
      <c r="AX188" s="13" t="s">
        <v>81</v>
      </c>
      <c r="AY188" s="154" t="s">
        <v>139</v>
      </c>
    </row>
    <row r="189" spans="2:65" s="13" customFormat="1" ht="11.25">
      <c r="B189" s="153"/>
      <c r="D189" s="147" t="s">
        <v>148</v>
      </c>
      <c r="E189" s="154" t="s">
        <v>1</v>
      </c>
      <c r="F189" s="155" t="s">
        <v>1042</v>
      </c>
      <c r="H189" s="156">
        <v>3.6659999999999999</v>
      </c>
      <c r="I189" s="157"/>
      <c r="L189" s="153"/>
      <c r="M189" s="158"/>
      <c r="T189" s="159"/>
      <c r="AT189" s="154" t="s">
        <v>148</v>
      </c>
      <c r="AU189" s="154" t="s">
        <v>91</v>
      </c>
      <c r="AV189" s="13" t="s">
        <v>91</v>
      </c>
      <c r="AW189" s="13" t="s">
        <v>36</v>
      </c>
      <c r="AX189" s="13" t="s">
        <v>81</v>
      </c>
      <c r="AY189" s="154" t="s">
        <v>139</v>
      </c>
    </row>
    <row r="190" spans="2:65" s="12" customFormat="1" ht="11.25">
      <c r="B190" s="146"/>
      <c r="D190" s="147" t="s">
        <v>148</v>
      </c>
      <c r="E190" s="148" t="s">
        <v>1</v>
      </c>
      <c r="F190" s="149" t="s">
        <v>251</v>
      </c>
      <c r="H190" s="148" t="s">
        <v>1</v>
      </c>
      <c r="I190" s="150"/>
      <c r="L190" s="146"/>
      <c r="M190" s="151"/>
      <c r="T190" s="152"/>
      <c r="AT190" s="148" t="s">
        <v>148</v>
      </c>
      <c r="AU190" s="148" t="s">
        <v>91</v>
      </c>
      <c r="AV190" s="12" t="s">
        <v>89</v>
      </c>
      <c r="AW190" s="12" t="s">
        <v>36</v>
      </c>
      <c r="AX190" s="12" t="s">
        <v>81</v>
      </c>
      <c r="AY190" s="148" t="s">
        <v>139</v>
      </c>
    </row>
    <row r="191" spans="2:65" s="13" customFormat="1" ht="11.25">
      <c r="B191" s="153"/>
      <c r="D191" s="147" t="s">
        <v>148</v>
      </c>
      <c r="E191" s="154" t="s">
        <v>1</v>
      </c>
      <c r="F191" s="155" t="s">
        <v>1043</v>
      </c>
      <c r="H191" s="156">
        <v>0.56399999999999995</v>
      </c>
      <c r="I191" s="157"/>
      <c r="L191" s="153"/>
      <c r="M191" s="158"/>
      <c r="T191" s="159"/>
      <c r="AT191" s="154" t="s">
        <v>148</v>
      </c>
      <c r="AU191" s="154" t="s">
        <v>91</v>
      </c>
      <c r="AV191" s="13" t="s">
        <v>91</v>
      </c>
      <c r="AW191" s="13" t="s">
        <v>36</v>
      </c>
      <c r="AX191" s="13" t="s">
        <v>81</v>
      </c>
      <c r="AY191" s="154" t="s">
        <v>139</v>
      </c>
    </row>
    <row r="192" spans="2:65" s="13" customFormat="1" ht="11.25">
      <c r="B192" s="153"/>
      <c r="D192" s="147" t="s">
        <v>148</v>
      </c>
      <c r="E192" s="154" t="s">
        <v>1</v>
      </c>
      <c r="F192" s="155" t="s">
        <v>1044</v>
      </c>
      <c r="H192" s="156">
        <v>0.61799999999999999</v>
      </c>
      <c r="I192" s="157"/>
      <c r="L192" s="153"/>
      <c r="M192" s="158"/>
      <c r="T192" s="159"/>
      <c r="AT192" s="154" t="s">
        <v>148</v>
      </c>
      <c r="AU192" s="154" t="s">
        <v>91</v>
      </c>
      <c r="AV192" s="13" t="s">
        <v>91</v>
      </c>
      <c r="AW192" s="13" t="s">
        <v>36</v>
      </c>
      <c r="AX192" s="13" t="s">
        <v>81</v>
      </c>
      <c r="AY192" s="154" t="s">
        <v>139</v>
      </c>
    </row>
    <row r="193" spans="2:51" s="13" customFormat="1" ht="11.25">
      <c r="B193" s="153"/>
      <c r="D193" s="147" t="s">
        <v>148</v>
      </c>
      <c r="E193" s="154" t="s">
        <v>1</v>
      </c>
      <c r="F193" s="155" t="s">
        <v>1045</v>
      </c>
      <c r="H193" s="156">
        <v>0.72899999999999998</v>
      </c>
      <c r="I193" s="157"/>
      <c r="L193" s="153"/>
      <c r="M193" s="158"/>
      <c r="T193" s="159"/>
      <c r="AT193" s="154" t="s">
        <v>148</v>
      </c>
      <c r="AU193" s="154" t="s">
        <v>91</v>
      </c>
      <c r="AV193" s="13" t="s">
        <v>91</v>
      </c>
      <c r="AW193" s="13" t="s">
        <v>36</v>
      </c>
      <c r="AX193" s="13" t="s">
        <v>81</v>
      </c>
      <c r="AY193" s="154" t="s">
        <v>139</v>
      </c>
    </row>
    <row r="194" spans="2:51" s="13" customFormat="1" ht="11.25">
      <c r="B194" s="153"/>
      <c r="D194" s="147" t="s">
        <v>148</v>
      </c>
      <c r="E194" s="154" t="s">
        <v>1</v>
      </c>
      <c r="F194" s="155" t="s">
        <v>1046</v>
      </c>
      <c r="H194" s="156">
        <v>0.70599999999999996</v>
      </c>
      <c r="I194" s="157"/>
      <c r="L194" s="153"/>
      <c r="M194" s="158"/>
      <c r="T194" s="159"/>
      <c r="AT194" s="154" t="s">
        <v>148</v>
      </c>
      <c r="AU194" s="154" t="s">
        <v>91</v>
      </c>
      <c r="AV194" s="13" t="s">
        <v>91</v>
      </c>
      <c r="AW194" s="13" t="s">
        <v>36</v>
      </c>
      <c r="AX194" s="13" t="s">
        <v>81</v>
      </c>
      <c r="AY194" s="154" t="s">
        <v>139</v>
      </c>
    </row>
    <row r="195" spans="2:51" s="13" customFormat="1" ht="11.25">
      <c r="B195" s="153"/>
      <c r="D195" s="147" t="s">
        <v>148</v>
      </c>
      <c r="E195" s="154" t="s">
        <v>1</v>
      </c>
      <c r="F195" s="155" t="s">
        <v>1047</v>
      </c>
      <c r="H195" s="156">
        <v>0.95599999999999996</v>
      </c>
      <c r="I195" s="157"/>
      <c r="L195" s="153"/>
      <c r="M195" s="158"/>
      <c r="T195" s="159"/>
      <c r="AT195" s="154" t="s">
        <v>148</v>
      </c>
      <c r="AU195" s="154" t="s">
        <v>91</v>
      </c>
      <c r="AV195" s="13" t="s">
        <v>91</v>
      </c>
      <c r="AW195" s="13" t="s">
        <v>36</v>
      </c>
      <c r="AX195" s="13" t="s">
        <v>81</v>
      </c>
      <c r="AY195" s="154" t="s">
        <v>139</v>
      </c>
    </row>
    <row r="196" spans="2:51" s="13" customFormat="1" ht="11.25">
      <c r="B196" s="153"/>
      <c r="D196" s="147" t="s">
        <v>148</v>
      </c>
      <c r="E196" s="154" t="s">
        <v>1</v>
      </c>
      <c r="F196" s="155" t="s">
        <v>1048</v>
      </c>
      <c r="H196" s="156">
        <v>1.0580000000000001</v>
      </c>
      <c r="I196" s="157"/>
      <c r="L196" s="153"/>
      <c r="M196" s="158"/>
      <c r="T196" s="159"/>
      <c r="AT196" s="154" t="s">
        <v>148</v>
      </c>
      <c r="AU196" s="154" t="s">
        <v>91</v>
      </c>
      <c r="AV196" s="13" t="s">
        <v>91</v>
      </c>
      <c r="AW196" s="13" t="s">
        <v>36</v>
      </c>
      <c r="AX196" s="13" t="s">
        <v>81</v>
      </c>
      <c r="AY196" s="154" t="s">
        <v>139</v>
      </c>
    </row>
    <row r="197" spans="2:51" s="13" customFormat="1" ht="11.25">
      <c r="B197" s="153"/>
      <c r="D197" s="147" t="s">
        <v>148</v>
      </c>
      <c r="E197" s="154" t="s">
        <v>1</v>
      </c>
      <c r="F197" s="155" t="s">
        <v>1049</v>
      </c>
      <c r="H197" s="156">
        <v>0.80700000000000005</v>
      </c>
      <c r="I197" s="157"/>
      <c r="L197" s="153"/>
      <c r="M197" s="158"/>
      <c r="T197" s="159"/>
      <c r="AT197" s="154" t="s">
        <v>148</v>
      </c>
      <c r="AU197" s="154" t="s">
        <v>91</v>
      </c>
      <c r="AV197" s="13" t="s">
        <v>91</v>
      </c>
      <c r="AW197" s="13" t="s">
        <v>36</v>
      </c>
      <c r="AX197" s="13" t="s">
        <v>81</v>
      </c>
      <c r="AY197" s="154" t="s">
        <v>139</v>
      </c>
    </row>
    <row r="198" spans="2:51" s="12" customFormat="1" ht="11.25">
      <c r="B198" s="146"/>
      <c r="D198" s="147" t="s">
        <v>148</v>
      </c>
      <c r="E198" s="148" t="s">
        <v>1</v>
      </c>
      <c r="F198" s="149" t="s">
        <v>1050</v>
      </c>
      <c r="H198" s="148" t="s">
        <v>1</v>
      </c>
      <c r="I198" s="150"/>
      <c r="L198" s="146"/>
      <c r="M198" s="151"/>
      <c r="T198" s="152"/>
      <c r="AT198" s="148" t="s">
        <v>148</v>
      </c>
      <c r="AU198" s="148" t="s">
        <v>91</v>
      </c>
      <c r="AV198" s="12" t="s">
        <v>89</v>
      </c>
      <c r="AW198" s="12" t="s">
        <v>36</v>
      </c>
      <c r="AX198" s="12" t="s">
        <v>81</v>
      </c>
      <c r="AY198" s="148" t="s">
        <v>139</v>
      </c>
    </row>
    <row r="199" spans="2:51" s="13" customFormat="1" ht="11.25">
      <c r="B199" s="153"/>
      <c r="D199" s="147" t="s">
        <v>148</v>
      </c>
      <c r="E199" s="154" t="s">
        <v>1</v>
      </c>
      <c r="F199" s="155" t="s">
        <v>1051</v>
      </c>
      <c r="H199" s="156">
        <v>12.464</v>
      </c>
      <c r="I199" s="157"/>
      <c r="L199" s="153"/>
      <c r="M199" s="158"/>
      <c r="T199" s="159"/>
      <c r="AT199" s="154" t="s">
        <v>148</v>
      </c>
      <c r="AU199" s="154" t="s">
        <v>91</v>
      </c>
      <c r="AV199" s="13" t="s">
        <v>91</v>
      </c>
      <c r="AW199" s="13" t="s">
        <v>36</v>
      </c>
      <c r="AX199" s="13" t="s">
        <v>81</v>
      </c>
      <c r="AY199" s="154" t="s">
        <v>139</v>
      </c>
    </row>
    <row r="200" spans="2:51" s="12" customFormat="1" ht="22.5">
      <c r="B200" s="146"/>
      <c r="D200" s="147" t="s">
        <v>148</v>
      </c>
      <c r="E200" s="148" t="s">
        <v>1</v>
      </c>
      <c r="F200" s="149" t="s">
        <v>1052</v>
      </c>
      <c r="H200" s="148" t="s">
        <v>1</v>
      </c>
      <c r="I200" s="150"/>
      <c r="L200" s="146"/>
      <c r="M200" s="151"/>
      <c r="T200" s="152"/>
      <c r="AT200" s="148" t="s">
        <v>148</v>
      </c>
      <c r="AU200" s="148" t="s">
        <v>91</v>
      </c>
      <c r="AV200" s="12" t="s">
        <v>89</v>
      </c>
      <c r="AW200" s="12" t="s">
        <v>36</v>
      </c>
      <c r="AX200" s="12" t="s">
        <v>81</v>
      </c>
      <c r="AY200" s="148" t="s">
        <v>139</v>
      </c>
    </row>
    <row r="201" spans="2:51" s="13" customFormat="1" ht="11.25">
      <c r="B201" s="153"/>
      <c r="D201" s="147" t="s">
        <v>148</v>
      </c>
      <c r="E201" s="154" t="s">
        <v>1</v>
      </c>
      <c r="F201" s="155" t="s">
        <v>1053</v>
      </c>
      <c r="H201" s="156">
        <v>4.2469999999999999</v>
      </c>
      <c r="I201" s="157"/>
      <c r="L201" s="153"/>
      <c r="M201" s="158"/>
      <c r="T201" s="159"/>
      <c r="AT201" s="154" t="s">
        <v>148</v>
      </c>
      <c r="AU201" s="154" t="s">
        <v>91</v>
      </c>
      <c r="AV201" s="13" t="s">
        <v>91</v>
      </c>
      <c r="AW201" s="13" t="s">
        <v>36</v>
      </c>
      <c r="AX201" s="13" t="s">
        <v>81</v>
      </c>
      <c r="AY201" s="154" t="s">
        <v>139</v>
      </c>
    </row>
    <row r="202" spans="2:51" s="12" customFormat="1" ht="22.5">
      <c r="B202" s="146"/>
      <c r="D202" s="147" t="s">
        <v>148</v>
      </c>
      <c r="E202" s="148" t="s">
        <v>1</v>
      </c>
      <c r="F202" s="149" t="s">
        <v>1054</v>
      </c>
      <c r="H202" s="148" t="s">
        <v>1</v>
      </c>
      <c r="I202" s="150"/>
      <c r="L202" s="146"/>
      <c r="M202" s="151"/>
      <c r="T202" s="152"/>
      <c r="AT202" s="148" t="s">
        <v>148</v>
      </c>
      <c r="AU202" s="148" t="s">
        <v>91</v>
      </c>
      <c r="AV202" s="12" t="s">
        <v>89</v>
      </c>
      <c r="AW202" s="12" t="s">
        <v>36</v>
      </c>
      <c r="AX202" s="12" t="s">
        <v>81</v>
      </c>
      <c r="AY202" s="148" t="s">
        <v>139</v>
      </c>
    </row>
    <row r="203" spans="2:51" s="13" customFormat="1" ht="11.25">
      <c r="B203" s="153"/>
      <c r="D203" s="147" t="s">
        <v>148</v>
      </c>
      <c r="E203" s="154" t="s">
        <v>1</v>
      </c>
      <c r="F203" s="155" t="s">
        <v>1055</v>
      </c>
      <c r="H203" s="156">
        <v>11.757</v>
      </c>
      <c r="I203" s="157"/>
      <c r="L203" s="153"/>
      <c r="M203" s="158"/>
      <c r="T203" s="159"/>
      <c r="AT203" s="154" t="s">
        <v>148</v>
      </c>
      <c r="AU203" s="154" t="s">
        <v>91</v>
      </c>
      <c r="AV203" s="13" t="s">
        <v>91</v>
      </c>
      <c r="AW203" s="13" t="s">
        <v>36</v>
      </c>
      <c r="AX203" s="13" t="s">
        <v>81</v>
      </c>
      <c r="AY203" s="154" t="s">
        <v>139</v>
      </c>
    </row>
    <row r="204" spans="2:51" s="13" customFormat="1" ht="11.25">
      <c r="B204" s="153"/>
      <c r="D204" s="147" t="s">
        <v>148</v>
      </c>
      <c r="E204" s="154" t="s">
        <v>1</v>
      </c>
      <c r="F204" s="155" t="s">
        <v>1056</v>
      </c>
      <c r="H204" s="156">
        <v>1.1419999999999999</v>
      </c>
      <c r="I204" s="157"/>
      <c r="L204" s="153"/>
      <c r="M204" s="158"/>
      <c r="T204" s="159"/>
      <c r="AT204" s="154" t="s">
        <v>148</v>
      </c>
      <c r="AU204" s="154" t="s">
        <v>91</v>
      </c>
      <c r="AV204" s="13" t="s">
        <v>91</v>
      </c>
      <c r="AW204" s="13" t="s">
        <v>36</v>
      </c>
      <c r="AX204" s="13" t="s">
        <v>81</v>
      </c>
      <c r="AY204" s="154" t="s">
        <v>139</v>
      </c>
    </row>
    <row r="205" spans="2:51" s="12" customFormat="1" ht="11.25">
      <c r="B205" s="146"/>
      <c r="D205" s="147" t="s">
        <v>148</v>
      </c>
      <c r="E205" s="148" t="s">
        <v>1</v>
      </c>
      <c r="F205" s="149" t="s">
        <v>1023</v>
      </c>
      <c r="H205" s="148" t="s">
        <v>1</v>
      </c>
      <c r="I205" s="150"/>
      <c r="L205" s="146"/>
      <c r="M205" s="151"/>
      <c r="T205" s="152"/>
      <c r="AT205" s="148" t="s">
        <v>148</v>
      </c>
      <c r="AU205" s="148" t="s">
        <v>91</v>
      </c>
      <c r="AV205" s="12" t="s">
        <v>89</v>
      </c>
      <c r="AW205" s="12" t="s">
        <v>36</v>
      </c>
      <c r="AX205" s="12" t="s">
        <v>81</v>
      </c>
      <c r="AY205" s="148" t="s">
        <v>139</v>
      </c>
    </row>
    <row r="206" spans="2:51" s="12" customFormat="1" ht="11.25">
      <c r="B206" s="146"/>
      <c r="D206" s="147" t="s">
        <v>148</v>
      </c>
      <c r="E206" s="148" t="s">
        <v>1</v>
      </c>
      <c r="F206" s="149" t="s">
        <v>1050</v>
      </c>
      <c r="H206" s="148" t="s">
        <v>1</v>
      </c>
      <c r="I206" s="150"/>
      <c r="L206" s="146"/>
      <c r="M206" s="151"/>
      <c r="T206" s="152"/>
      <c r="AT206" s="148" t="s">
        <v>148</v>
      </c>
      <c r="AU206" s="148" t="s">
        <v>91</v>
      </c>
      <c r="AV206" s="12" t="s">
        <v>89</v>
      </c>
      <c r="AW206" s="12" t="s">
        <v>36</v>
      </c>
      <c r="AX206" s="12" t="s">
        <v>81</v>
      </c>
      <c r="AY206" s="148" t="s">
        <v>139</v>
      </c>
    </row>
    <row r="207" spans="2:51" s="13" customFormat="1" ht="11.25">
      <c r="B207" s="153"/>
      <c r="D207" s="147" t="s">
        <v>148</v>
      </c>
      <c r="E207" s="154" t="s">
        <v>1</v>
      </c>
      <c r="F207" s="155" t="s">
        <v>1057</v>
      </c>
      <c r="H207" s="156">
        <v>9.5259999999999998</v>
      </c>
      <c r="I207" s="157"/>
      <c r="L207" s="153"/>
      <c r="M207" s="158"/>
      <c r="T207" s="159"/>
      <c r="AT207" s="154" t="s">
        <v>148</v>
      </c>
      <c r="AU207" s="154" t="s">
        <v>91</v>
      </c>
      <c r="AV207" s="13" t="s">
        <v>91</v>
      </c>
      <c r="AW207" s="13" t="s">
        <v>36</v>
      </c>
      <c r="AX207" s="13" t="s">
        <v>81</v>
      </c>
      <c r="AY207" s="154" t="s">
        <v>139</v>
      </c>
    </row>
    <row r="208" spans="2:51" s="15" customFormat="1" ht="11.25">
      <c r="B208" s="167"/>
      <c r="D208" s="147" t="s">
        <v>148</v>
      </c>
      <c r="E208" s="168" t="s">
        <v>1</v>
      </c>
      <c r="F208" s="169" t="s">
        <v>253</v>
      </c>
      <c r="H208" s="170">
        <v>76.012</v>
      </c>
      <c r="I208" s="171"/>
      <c r="L208" s="167"/>
      <c r="M208" s="172"/>
      <c r="T208" s="173"/>
      <c r="AT208" s="168" t="s">
        <v>148</v>
      </c>
      <c r="AU208" s="168" t="s">
        <v>91</v>
      </c>
      <c r="AV208" s="15" t="s">
        <v>157</v>
      </c>
      <c r="AW208" s="15" t="s">
        <v>36</v>
      </c>
      <c r="AX208" s="15" t="s">
        <v>81</v>
      </c>
      <c r="AY208" s="168" t="s">
        <v>139</v>
      </c>
    </row>
    <row r="209" spans="2:65" s="12" customFormat="1" ht="11.25">
      <c r="B209" s="146"/>
      <c r="D209" s="147" t="s">
        <v>148</v>
      </c>
      <c r="E209" s="148" t="s">
        <v>1</v>
      </c>
      <c r="F209" s="149" t="s">
        <v>254</v>
      </c>
      <c r="H209" s="148" t="s">
        <v>1</v>
      </c>
      <c r="I209" s="150"/>
      <c r="L209" s="146"/>
      <c r="M209" s="151"/>
      <c r="T209" s="152"/>
      <c r="AT209" s="148" t="s">
        <v>148</v>
      </c>
      <c r="AU209" s="148" t="s">
        <v>91</v>
      </c>
      <c r="AV209" s="12" t="s">
        <v>89</v>
      </c>
      <c r="AW209" s="12" t="s">
        <v>36</v>
      </c>
      <c r="AX209" s="12" t="s">
        <v>81</v>
      </c>
      <c r="AY209" s="148" t="s">
        <v>139</v>
      </c>
    </row>
    <row r="210" spans="2:65" s="13" customFormat="1" ht="11.25">
      <c r="B210" s="153"/>
      <c r="D210" s="147" t="s">
        <v>148</v>
      </c>
      <c r="E210" s="154" t="s">
        <v>1</v>
      </c>
      <c r="F210" s="155" t="s">
        <v>1030</v>
      </c>
      <c r="H210" s="156">
        <v>38.006</v>
      </c>
      <c r="I210" s="157"/>
      <c r="L210" s="153"/>
      <c r="M210" s="158"/>
      <c r="T210" s="159"/>
      <c r="AT210" s="154" t="s">
        <v>148</v>
      </c>
      <c r="AU210" s="154" t="s">
        <v>91</v>
      </c>
      <c r="AV210" s="13" t="s">
        <v>91</v>
      </c>
      <c r="AW210" s="13" t="s">
        <v>36</v>
      </c>
      <c r="AX210" s="13" t="s">
        <v>89</v>
      </c>
      <c r="AY210" s="154" t="s">
        <v>139</v>
      </c>
    </row>
    <row r="211" spans="2:65" s="1" customFormat="1" ht="33" customHeight="1">
      <c r="B211" s="33"/>
      <c r="C211" s="133" t="s">
        <v>227</v>
      </c>
      <c r="D211" s="133" t="s">
        <v>141</v>
      </c>
      <c r="E211" s="134" t="s">
        <v>228</v>
      </c>
      <c r="F211" s="135" t="s">
        <v>229</v>
      </c>
      <c r="G211" s="136" t="s">
        <v>203</v>
      </c>
      <c r="H211" s="137">
        <v>30.803000000000001</v>
      </c>
      <c r="I211" s="138"/>
      <c r="J211" s="139">
        <f>ROUND(I211*H211,2)</f>
        <v>0</v>
      </c>
      <c r="K211" s="135" t="s">
        <v>145</v>
      </c>
      <c r="L211" s="33"/>
      <c r="M211" s="140" t="s">
        <v>1</v>
      </c>
      <c r="N211" s="141" t="s">
        <v>46</v>
      </c>
      <c r="P211" s="142">
        <f>O211*H211</f>
        <v>0</v>
      </c>
      <c r="Q211" s="142">
        <v>0</v>
      </c>
      <c r="R211" s="142">
        <f>Q211*H211</f>
        <v>0</v>
      </c>
      <c r="S211" s="142">
        <v>0</v>
      </c>
      <c r="T211" s="143">
        <f>S211*H211</f>
        <v>0</v>
      </c>
      <c r="AR211" s="144" t="s">
        <v>146</v>
      </c>
      <c r="AT211" s="144" t="s">
        <v>141</v>
      </c>
      <c r="AU211" s="144" t="s">
        <v>91</v>
      </c>
      <c r="AY211" s="18" t="s">
        <v>139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8" t="s">
        <v>89</v>
      </c>
      <c r="BK211" s="145">
        <f>ROUND(I211*H211,2)</f>
        <v>0</v>
      </c>
      <c r="BL211" s="18" t="s">
        <v>146</v>
      </c>
      <c r="BM211" s="144" t="s">
        <v>1058</v>
      </c>
    </row>
    <row r="212" spans="2:65" s="12" customFormat="1" ht="11.25">
      <c r="B212" s="146"/>
      <c r="D212" s="147" t="s">
        <v>148</v>
      </c>
      <c r="E212" s="148" t="s">
        <v>1</v>
      </c>
      <c r="F212" s="149" t="s">
        <v>1022</v>
      </c>
      <c r="H212" s="148" t="s">
        <v>1</v>
      </c>
      <c r="I212" s="150"/>
      <c r="L212" s="146"/>
      <c r="M212" s="151"/>
      <c r="T212" s="152"/>
      <c r="AT212" s="148" t="s">
        <v>148</v>
      </c>
      <c r="AU212" s="148" t="s">
        <v>91</v>
      </c>
      <c r="AV212" s="12" t="s">
        <v>89</v>
      </c>
      <c r="AW212" s="12" t="s">
        <v>36</v>
      </c>
      <c r="AX212" s="12" t="s">
        <v>81</v>
      </c>
      <c r="AY212" s="148" t="s">
        <v>139</v>
      </c>
    </row>
    <row r="213" spans="2:65" s="12" customFormat="1" ht="11.25">
      <c r="B213" s="146"/>
      <c r="D213" s="147" t="s">
        <v>148</v>
      </c>
      <c r="E213" s="148" t="s">
        <v>1</v>
      </c>
      <c r="F213" s="149" t="s">
        <v>232</v>
      </c>
      <c r="H213" s="148" t="s">
        <v>1</v>
      </c>
      <c r="I213" s="150"/>
      <c r="L213" s="146"/>
      <c r="M213" s="151"/>
      <c r="T213" s="152"/>
      <c r="AT213" s="148" t="s">
        <v>148</v>
      </c>
      <c r="AU213" s="148" t="s">
        <v>91</v>
      </c>
      <c r="AV213" s="12" t="s">
        <v>89</v>
      </c>
      <c r="AW213" s="12" t="s">
        <v>36</v>
      </c>
      <c r="AX213" s="12" t="s">
        <v>81</v>
      </c>
      <c r="AY213" s="148" t="s">
        <v>139</v>
      </c>
    </row>
    <row r="214" spans="2:65" s="12" customFormat="1" ht="11.25">
      <c r="B214" s="146"/>
      <c r="D214" s="147" t="s">
        <v>148</v>
      </c>
      <c r="E214" s="148" t="s">
        <v>1</v>
      </c>
      <c r="F214" s="149" t="s">
        <v>233</v>
      </c>
      <c r="H214" s="148" t="s">
        <v>1</v>
      </c>
      <c r="I214" s="150"/>
      <c r="L214" s="146"/>
      <c r="M214" s="151"/>
      <c r="T214" s="152"/>
      <c r="AT214" s="148" t="s">
        <v>148</v>
      </c>
      <c r="AU214" s="148" t="s">
        <v>91</v>
      </c>
      <c r="AV214" s="12" t="s">
        <v>89</v>
      </c>
      <c r="AW214" s="12" t="s">
        <v>36</v>
      </c>
      <c r="AX214" s="12" t="s">
        <v>81</v>
      </c>
      <c r="AY214" s="148" t="s">
        <v>139</v>
      </c>
    </row>
    <row r="215" spans="2:65" s="13" customFormat="1" ht="11.25">
      <c r="B215" s="153"/>
      <c r="D215" s="147" t="s">
        <v>148</v>
      </c>
      <c r="E215" s="154" t="s">
        <v>1</v>
      </c>
      <c r="F215" s="155" t="s">
        <v>1059</v>
      </c>
      <c r="H215" s="156">
        <v>30.803000000000001</v>
      </c>
      <c r="I215" s="157"/>
      <c r="L215" s="153"/>
      <c r="M215" s="158"/>
      <c r="T215" s="159"/>
      <c r="AT215" s="154" t="s">
        <v>148</v>
      </c>
      <c r="AU215" s="154" t="s">
        <v>91</v>
      </c>
      <c r="AV215" s="13" t="s">
        <v>91</v>
      </c>
      <c r="AW215" s="13" t="s">
        <v>36</v>
      </c>
      <c r="AX215" s="13" t="s">
        <v>89</v>
      </c>
      <c r="AY215" s="154" t="s">
        <v>139</v>
      </c>
    </row>
    <row r="216" spans="2:65" s="1" customFormat="1" ht="33" customHeight="1">
      <c r="B216" s="33"/>
      <c r="C216" s="133" t="s">
        <v>235</v>
      </c>
      <c r="D216" s="133" t="s">
        <v>141</v>
      </c>
      <c r="E216" s="134" t="s">
        <v>236</v>
      </c>
      <c r="F216" s="135" t="s">
        <v>237</v>
      </c>
      <c r="G216" s="136" t="s">
        <v>203</v>
      </c>
      <c r="H216" s="137">
        <v>30.803000000000001</v>
      </c>
      <c r="I216" s="138"/>
      <c r="J216" s="139">
        <f>ROUND(I216*H216,2)</f>
        <v>0</v>
      </c>
      <c r="K216" s="135" t="s">
        <v>145</v>
      </c>
      <c r="L216" s="33"/>
      <c r="M216" s="140" t="s">
        <v>1</v>
      </c>
      <c r="N216" s="141" t="s">
        <v>46</v>
      </c>
      <c r="P216" s="142">
        <f>O216*H216</f>
        <v>0</v>
      </c>
      <c r="Q216" s="142">
        <v>0</v>
      </c>
      <c r="R216" s="142">
        <f>Q216*H216</f>
        <v>0</v>
      </c>
      <c r="S216" s="142">
        <v>0</v>
      </c>
      <c r="T216" s="143">
        <f>S216*H216</f>
        <v>0</v>
      </c>
      <c r="AR216" s="144" t="s">
        <v>146</v>
      </c>
      <c r="AT216" s="144" t="s">
        <v>141</v>
      </c>
      <c r="AU216" s="144" t="s">
        <v>91</v>
      </c>
      <c r="AY216" s="18" t="s">
        <v>139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8" t="s">
        <v>89</v>
      </c>
      <c r="BK216" s="145">
        <f>ROUND(I216*H216,2)</f>
        <v>0</v>
      </c>
      <c r="BL216" s="18" t="s">
        <v>146</v>
      </c>
      <c r="BM216" s="144" t="s">
        <v>1060</v>
      </c>
    </row>
    <row r="217" spans="2:65" s="12" customFormat="1" ht="11.25">
      <c r="B217" s="146"/>
      <c r="D217" s="147" t="s">
        <v>148</v>
      </c>
      <c r="E217" s="148" t="s">
        <v>1</v>
      </c>
      <c r="F217" s="149" t="s">
        <v>1022</v>
      </c>
      <c r="H217" s="148" t="s">
        <v>1</v>
      </c>
      <c r="I217" s="150"/>
      <c r="L217" s="146"/>
      <c r="M217" s="151"/>
      <c r="T217" s="152"/>
      <c r="AT217" s="148" t="s">
        <v>148</v>
      </c>
      <c r="AU217" s="148" t="s">
        <v>91</v>
      </c>
      <c r="AV217" s="12" t="s">
        <v>89</v>
      </c>
      <c r="AW217" s="12" t="s">
        <v>36</v>
      </c>
      <c r="AX217" s="12" t="s">
        <v>81</v>
      </c>
      <c r="AY217" s="148" t="s">
        <v>139</v>
      </c>
    </row>
    <row r="218" spans="2:65" s="12" customFormat="1" ht="22.5">
      <c r="B218" s="146"/>
      <c r="D218" s="147" t="s">
        <v>148</v>
      </c>
      <c r="E218" s="148" t="s">
        <v>1</v>
      </c>
      <c r="F218" s="149" t="s">
        <v>239</v>
      </c>
      <c r="H218" s="148" t="s">
        <v>1</v>
      </c>
      <c r="I218" s="150"/>
      <c r="L218" s="146"/>
      <c r="M218" s="151"/>
      <c r="T218" s="152"/>
      <c r="AT218" s="148" t="s">
        <v>148</v>
      </c>
      <c r="AU218" s="148" t="s">
        <v>91</v>
      </c>
      <c r="AV218" s="12" t="s">
        <v>89</v>
      </c>
      <c r="AW218" s="12" t="s">
        <v>36</v>
      </c>
      <c r="AX218" s="12" t="s">
        <v>81</v>
      </c>
      <c r="AY218" s="148" t="s">
        <v>139</v>
      </c>
    </row>
    <row r="219" spans="2:65" s="12" customFormat="1" ht="11.25">
      <c r="B219" s="146"/>
      <c r="D219" s="147" t="s">
        <v>148</v>
      </c>
      <c r="E219" s="148" t="s">
        <v>1</v>
      </c>
      <c r="F219" s="149" t="s">
        <v>1061</v>
      </c>
      <c r="H219" s="148" t="s">
        <v>1</v>
      </c>
      <c r="I219" s="150"/>
      <c r="L219" s="146"/>
      <c r="M219" s="151"/>
      <c r="T219" s="152"/>
      <c r="AT219" s="148" t="s">
        <v>148</v>
      </c>
      <c r="AU219" s="148" t="s">
        <v>91</v>
      </c>
      <c r="AV219" s="12" t="s">
        <v>89</v>
      </c>
      <c r="AW219" s="12" t="s">
        <v>36</v>
      </c>
      <c r="AX219" s="12" t="s">
        <v>81</v>
      </c>
      <c r="AY219" s="148" t="s">
        <v>139</v>
      </c>
    </row>
    <row r="220" spans="2:65" s="13" customFormat="1" ht="22.5">
      <c r="B220" s="153"/>
      <c r="D220" s="147" t="s">
        <v>148</v>
      </c>
      <c r="E220" s="154" t="s">
        <v>1</v>
      </c>
      <c r="F220" s="155" t="s">
        <v>1062</v>
      </c>
      <c r="H220" s="156">
        <v>27.712</v>
      </c>
      <c r="I220" s="157"/>
      <c r="L220" s="153"/>
      <c r="M220" s="158"/>
      <c r="T220" s="159"/>
      <c r="AT220" s="154" t="s">
        <v>148</v>
      </c>
      <c r="AU220" s="154" t="s">
        <v>91</v>
      </c>
      <c r="AV220" s="13" t="s">
        <v>91</v>
      </c>
      <c r="AW220" s="13" t="s">
        <v>36</v>
      </c>
      <c r="AX220" s="13" t="s">
        <v>81</v>
      </c>
      <c r="AY220" s="154" t="s">
        <v>139</v>
      </c>
    </row>
    <row r="221" spans="2:65" s="12" customFormat="1" ht="11.25">
      <c r="B221" s="146"/>
      <c r="D221" s="147" t="s">
        <v>148</v>
      </c>
      <c r="E221" s="148" t="s">
        <v>1</v>
      </c>
      <c r="F221" s="149" t="s">
        <v>251</v>
      </c>
      <c r="H221" s="148" t="s">
        <v>1</v>
      </c>
      <c r="I221" s="150"/>
      <c r="L221" s="146"/>
      <c r="M221" s="151"/>
      <c r="T221" s="152"/>
      <c r="AT221" s="148" t="s">
        <v>148</v>
      </c>
      <c r="AU221" s="148" t="s">
        <v>91</v>
      </c>
      <c r="AV221" s="12" t="s">
        <v>89</v>
      </c>
      <c r="AW221" s="12" t="s">
        <v>36</v>
      </c>
      <c r="AX221" s="12" t="s">
        <v>81</v>
      </c>
      <c r="AY221" s="148" t="s">
        <v>139</v>
      </c>
    </row>
    <row r="222" spans="2:65" s="12" customFormat="1" ht="11.25">
      <c r="B222" s="146"/>
      <c r="D222" s="147" t="s">
        <v>148</v>
      </c>
      <c r="E222" s="148" t="s">
        <v>1</v>
      </c>
      <c r="F222" s="149" t="s">
        <v>1061</v>
      </c>
      <c r="H222" s="148" t="s">
        <v>1</v>
      </c>
      <c r="I222" s="150"/>
      <c r="L222" s="146"/>
      <c r="M222" s="151"/>
      <c r="T222" s="152"/>
      <c r="AT222" s="148" t="s">
        <v>148</v>
      </c>
      <c r="AU222" s="148" t="s">
        <v>91</v>
      </c>
      <c r="AV222" s="12" t="s">
        <v>89</v>
      </c>
      <c r="AW222" s="12" t="s">
        <v>36</v>
      </c>
      <c r="AX222" s="12" t="s">
        <v>81</v>
      </c>
      <c r="AY222" s="148" t="s">
        <v>139</v>
      </c>
    </row>
    <row r="223" spans="2:65" s="13" customFormat="1" ht="22.5">
      <c r="B223" s="153"/>
      <c r="D223" s="147" t="s">
        <v>148</v>
      </c>
      <c r="E223" s="154" t="s">
        <v>1</v>
      </c>
      <c r="F223" s="155" t="s">
        <v>1063</v>
      </c>
      <c r="H223" s="156">
        <v>22.01</v>
      </c>
      <c r="I223" s="157"/>
      <c r="L223" s="153"/>
      <c r="M223" s="158"/>
      <c r="T223" s="159"/>
      <c r="AT223" s="154" t="s">
        <v>148</v>
      </c>
      <c r="AU223" s="154" t="s">
        <v>91</v>
      </c>
      <c r="AV223" s="13" t="s">
        <v>91</v>
      </c>
      <c r="AW223" s="13" t="s">
        <v>36</v>
      </c>
      <c r="AX223" s="13" t="s">
        <v>81</v>
      </c>
      <c r="AY223" s="154" t="s">
        <v>139</v>
      </c>
    </row>
    <row r="224" spans="2:65" s="13" customFormat="1" ht="11.25">
      <c r="B224" s="153"/>
      <c r="D224" s="147" t="s">
        <v>148</v>
      </c>
      <c r="E224" s="154" t="s">
        <v>1</v>
      </c>
      <c r="F224" s="155" t="s">
        <v>1064</v>
      </c>
      <c r="H224" s="156">
        <v>7.3659999999999997</v>
      </c>
      <c r="I224" s="157"/>
      <c r="L224" s="153"/>
      <c r="M224" s="158"/>
      <c r="T224" s="159"/>
      <c r="AT224" s="154" t="s">
        <v>148</v>
      </c>
      <c r="AU224" s="154" t="s">
        <v>91</v>
      </c>
      <c r="AV224" s="13" t="s">
        <v>91</v>
      </c>
      <c r="AW224" s="13" t="s">
        <v>36</v>
      </c>
      <c r="AX224" s="13" t="s">
        <v>81</v>
      </c>
      <c r="AY224" s="154" t="s">
        <v>139</v>
      </c>
    </row>
    <row r="225" spans="2:65" s="12" customFormat="1" ht="11.25">
      <c r="B225" s="146"/>
      <c r="D225" s="147" t="s">
        <v>148</v>
      </c>
      <c r="E225" s="148" t="s">
        <v>1</v>
      </c>
      <c r="F225" s="149" t="s">
        <v>1023</v>
      </c>
      <c r="H225" s="148" t="s">
        <v>1</v>
      </c>
      <c r="I225" s="150"/>
      <c r="L225" s="146"/>
      <c r="M225" s="151"/>
      <c r="T225" s="152"/>
      <c r="AT225" s="148" t="s">
        <v>148</v>
      </c>
      <c r="AU225" s="148" t="s">
        <v>91</v>
      </c>
      <c r="AV225" s="12" t="s">
        <v>89</v>
      </c>
      <c r="AW225" s="12" t="s">
        <v>36</v>
      </c>
      <c r="AX225" s="12" t="s">
        <v>81</v>
      </c>
      <c r="AY225" s="148" t="s">
        <v>139</v>
      </c>
    </row>
    <row r="226" spans="2:65" s="13" customFormat="1" ht="11.25">
      <c r="B226" s="153"/>
      <c r="D226" s="147" t="s">
        <v>148</v>
      </c>
      <c r="E226" s="154" t="s">
        <v>1</v>
      </c>
      <c r="F226" s="155" t="s">
        <v>1065</v>
      </c>
      <c r="H226" s="156">
        <v>4.5179999999999998</v>
      </c>
      <c r="I226" s="157"/>
      <c r="L226" s="153"/>
      <c r="M226" s="158"/>
      <c r="T226" s="159"/>
      <c r="AT226" s="154" t="s">
        <v>148</v>
      </c>
      <c r="AU226" s="154" t="s">
        <v>91</v>
      </c>
      <c r="AV226" s="13" t="s">
        <v>91</v>
      </c>
      <c r="AW226" s="13" t="s">
        <v>36</v>
      </c>
      <c r="AX226" s="13" t="s">
        <v>81</v>
      </c>
      <c r="AY226" s="154" t="s">
        <v>139</v>
      </c>
    </row>
    <row r="227" spans="2:65" s="15" customFormat="1" ht="11.25">
      <c r="B227" s="167"/>
      <c r="D227" s="147" t="s">
        <v>148</v>
      </c>
      <c r="E227" s="168" t="s">
        <v>1</v>
      </c>
      <c r="F227" s="169" t="s">
        <v>253</v>
      </c>
      <c r="H227" s="170">
        <v>61.606000000000002</v>
      </c>
      <c r="I227" s="171"/>
      <c r="L227" s="167"/>
      <c r="M227" s="172"/>
      <c r="T227" s="173"/>
      <c r="AT227" s="168" t="s">
        <v>148</v>
      </c>
      <c r="AU227" s="168" t="s">
        <v>91</v>
      </c>
      <c r="AV227" s="15" t="s">
        <v>157</v>
      </c>
      <c r="AW227" s="15" t="s">
        <v>36</v>
      </c>
      <c r="AX227" s="15" t="s">
        <v>81</v>
      </c>
      <c r="AY227" s="168" t="s">
        <v>139</v>
      </c>
    </row>
    <row r="228" spans="2:65" s="12" customFormat="1" ht="11.25">
      <c r="B228" s="146"/>
      <c r="D228" s="147" t="s">
        <v>148</v>
      </c>
      <c r="E228" s="148" t="s">
        <v>1</v>
      </c>
      <c r="F228" s="149" t="s">
        <v>254</v>
      </c>
      <c r="H228" s="148" t="s">
        <v>1</v>
      </c>
      <c r="I228" s="150"/>
      <c r="L228" s="146"/>
      <c r="M228" s="151"/>
      <c r="T228" s="152"/>
      <c r="AT228" s="148" t="s">
        <v>148</v>
      </c>
      <c r="AU228" s="148" t="s">
        <v>91</v>
      </c>
      <c r="AV228" s="12" t="s">
        <v>89</v>
      </c>
      <c r="AW228" s="12" t="s">
        <v>36</v>
      </c>
      <c r="AX228" s="12" t="s">
        <v>81</v>
      </c>
      <c r="AY228" s="148" t="s">
        <v>139</v>
      </c>
    </row>
    <row r="229" spans="2:65" s="13" customFormat="1" ht="11.25">
      <c r="B229" s="153"/>
      <c r="D229" s="147" t="s">
        <v>148</v>
      </c>
      <c r="E229" s="154" t="s">
        <v>1</v>
      </c>
      <c r="F229" s="155" t="s">
        <v>1059</v>
      </c>
      <c r="H229" s="156">
        <v>30.803000000000001</v>
      </c>
      <c r="I229" s="157"/>
      <c r="L229" s="153"/>
      <c r="M229" s="158"/>
      <c r="T229" s="159"/>
      <c r="AT229" s="154" t="s">
        <v>148</v>
      </c>
      <c r="AU229" s="154" t="s">
        <v>91</v>
      </c>
      <c r="AV229" s="13" t="s">
        <v>91</v>
      </c>
      <c r="AW229" s="13" t="s">
        <v>36</v>
      </c>
      <c r="AX229" s="13" t="s">
        <v>89</v>
      </c>
      <c r="AY229" s="154" t="s">
        <v>139</v>
      </c>
    </row>
    <row r="230" spans="2:65" s="1" customFormat="1" ht="21.75" customHeight="1">
      <c r="B230" s="33"/>
      <c r="C230" s="133" t="s">
        <v>255</v>
      </c>
      <c r="D230" s="133" t="s">
        <v>141</v>
      </c>
      <c r="E230" s="134" t="s">
        <v>261</v>
      </c>
      <c r="F230" s="135" t="s">
        <v>262</v>
      </c>
      <c r="G230" s="136" t="s">
        <v>263</v>
      </c>
      <c r="H230" s="137">
        <v>270.50099999999998</v>
      </c>
      <c r="I230" s="138"/>
      <c r="J230" s="139">
        <f>ROUND(I230*H230,2)</f>
        <v>0</v>
      </c>
      <c r="K230" s="135" t="s">
        <v>145</v>
      </c>
      <c r="L230" s="33"/>
      <c r="M230" s="140" t="s">
        <v>1</v>
      </c>
      <c r="N230" s="141" t="s">
        <v>46</v>
      </c>
      <c r="P230" s="142">
        <f>O230*H230</f>
        <v>0</v>
      </c>
      <c r="Q230" s="142">
        <v>1.99E-3</v>
      </c>
      <c r="R230" s="142">
        <f>Q230*H230</f>
        <v>0.53829698999999998</v>
      </c>
      <c r="S230" s="142">
        <v>0</v>
      </c>
      <c r="T230" s="143">
        <f>S230*H230</f>
        <v>0</v>
      </c>
      <c r="AR230" s="144" t="s">
        <v>146</v>
      </c>
      <c r="AT230" s="144" t="s">
        <v>141</v>
      </c>
      <c r="AU230" s="144" t="s">
        <v>91</v>
      </c>
      <c r="AY230" s="18" t="s">
        <v>139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8" t="s">
        <v>89</v>
      </c>
      <c r="BK230" s="145">
        <f>ROUND(I230*H230,2)</f>
        <v>0</v>
      </c>
      <c r="BL230" s="18" t="s">
        <v>146</v>
      </c>
      <c r="BM230" s="144" t="s">
        <v>1066</v>
      </c>
    </row>
    <row r="231" spans="2:65" s="12" customFormat="1" ht="11.25">
      <c r="B231" s="146"/>
      <c r="D231" s="147" t="s">
        <v>148</v>
      </c>
      <c r="E231" s="148" t="s">
        <v>1</v>
      </c>
      <c r="F231" s="149" t="s">
        <v>1022</v>
      </c>
      <c r="H231" s="148" t="s">
        <v>1</v>
      </c>
      <c r="I231" s="150"/>
      <c r="L231" s="146"/>
      <c r="M231" s="151"/>
      <c r="T231" s="152"/>
      <c r="AT231" s="148" t="s">
        <v>148</v>
      </c>
      <c r="AU231" s="148" t="s">
        <v>91</v>
      </c>
      <c r="AV231" s="12" t="s">
        <v>89</v>
      </c>
      <c r="AW231" s="12" t="s">
        <v>36</v>
      </c>
      <c r="AX231" s="12" t="s">
        <v>81</v>
      </c>
      <c r="AY231" s="148" t="s">
        <v>139</v>
      </c>
    </row>
    <row r="232" spans="2:65" s="12" customFormat="1" ht="22.5">
      <c r="B232" s="146"/>
      <c r="D232" s="147" t="s">
        <v>148</v>
      </c>
      <c r="E232" s="148" t="s">
        <v>1</v>
      </c>
      <c r="F232" s="149" t="s">
        <v>239</v>
      </c>
      <c r="H232" s="148" t="s">
        <v>1</v>
      </c>
      <c r="I232" s="150"/>
      <c r="L232" s="146"/>
      <c r="M232" s="151"/>
      <c r="T232" s="152"/>
      <c r="AT232" s="148" t="s">
        <v>148</v>
      </c>
      <c r="AU232" s="148" t="s">
        <v>91</v>
      </c>
      <c r="AV232" s="12" t="s">
        <v>89</v>
      </c>
      <c r="AW232" s="12" t="s">
        <v>36</v>
      </c>
      <c r="AX232" s="12" t="s">
        <v>81</v>
      </c>
      <c r="AY232" s="148" t="s">
        <v>139</v>
      </c>
    </row>
    <row r="233" spans="2:65" s="12" customFormat="1" ht="11.25">
      <c r="B233" s="146"/>
      <c r="D233" s="147" t="s">
        <v>148</v>
      </c>
      <c r="E233" s="148" t="s">
        <v>1</v>
      </c>
      <c r="F233" s="149" t="s">
        <v>1061</v>
      </c>
      <c r="H233" s="148" t="s">
        <v>1</v>
      </c>
      <c r="I233" s="150"/>
      <c r="L233" s="146"/>
      <c r="M233" s="151"/>
      <c r="T233" s="152"/>
      <c r="AT233" s="148" t="s">
        <v>148</v>
      </c>
      <c r="AU233" s="148" t="s">
        <v>91</v>
      </c>
      <c r="AV233" s="12" t="s">
        <v>89</v>
      </c>
      <c r="AW233" s="12" t="s">
        <v>36</v>
      </c>
      <c r="AX233" s="12" t="s">
        <v>81</v>
      </c>
      <c r="AY233" s="148" t="s">
        <v>139</v>
      </c>
    </row>
    <row r="234" spans="2:65" s="13" customFormat="1" ht="22.5">
      <c r="B234" s="153"/>
      <c r="D234" s="147" t="s">
        <v>148</v>
      </c>
      <c r="E234" s="154" t="s">
        <v>1</v>
      </c>
      <c r="F234" s="155" t="s">
        <v>1067</v>
      </c>
      <c r="H234" s="156">
        <v>46.186999999999998</v>
      </c>
      <c r="I234" s="157"/>
      <c r="L234" s="153"/>
      <c r="M234" s="158"/>
      <c r="T234" s="159"/>
      <c r="AT234" s="154" t="s">
        <v>148</v>
      </c>
      <c r="AU234" s="154" t="s">
        <v>91</v>
      </c>
      <c r="AV234" s="13" t="s">
        <v>91</v>
      </c>
      <c r="AW234" s="13" t="s">
        <v>36</v>
      </c>
      <c r="AX234" s="13" t="s">
        <v>81</v>
      </c>
      <c r="AY234" s="154" t="s">
        <v>139</v>
      </c>
    </row>
    <row r="235" spans="2:65" s="12" customFormat="1" ht="11.25">
      <c r="B235" s="146"/>
      <c r="D235" s="147" t="s">
        <v>148</v>
      </c>
      <c r="E235" s="148" t="s">
        <v>1</v>
      </c>
      <c r="F235" s="149" t="s">
        <v>251</v>
      </c>
      <c r="H235" s="148" t="s">
        <v>1</v>
      </c>
      <c r="I235" s="150"/>
      <c r="L235" s="146"/>
      <c r="M235" s="151"/>
      <c r="T235" s="152"/>
      <c r="AT235" s="148" t="s">
        <v>148</v>
      </c>
      <c r="AU235" s="148" t="s">
        <v>91</v>
      </c>
      <c r="AV235" s="12" t="s">
        <v>89</v>
      </c>
      <c r="AW235" s="12" t="s">
        <v>36</v>
      </c>
      <c r="AX235" s="12" t="s">
        <v>81</v>
      </c>
      <c r="AY235" s="148" t="s">
        <v>139</v>
      </c>
    </row>
    <row r="236" spans="2:65" s="12" customFormat="1" ht="11.25">
      <c r="B236" s="146"/>
      <c r="D236" s="147" t="s">
        <v>148</v>
      </c>
      <c r="E236" s="148" t="s">
        <v>1</v>
      </c>
      <c r="F236" s="149" t="s">
        <v>1061</v>
      </c>
      <c r="H236" s="148" t="s">
        <v>1</v>
      </c>
      <c r="I236" s="150"/>
      <c r="L236" s="146"/>
      <c r="M236" s="151"/>
      <c r="T236" s="152"/>
      <c r="AT236" s="148" t="s">
        <v>148</v>
      </c>
      <c r="AU236" s="148" t="s">
        <v>91</v>
      </c>
      <c r="AV236" s="12" t="s">
        <v>89</v>
      </c>
      <c r="AW236" s="12" t="s">
        <v>36</v>
      </c>
      <c r="AX236" s="12" t="s">
        <v>81</v>
      </c>
      <c r="AY236" s="148" t="s">
        <v>139</v>
      </c>
    </row>
    <row r="237" spans="2:65" s="13" customFormat="1" ht="11.25">
      <c r="B237" s="153"/>
      <c r="D237" s="147" t="s">
        <v>148</v>
      </c>
      <c r="E237" s="154" t="s">
        <v>1</v>
      </c>
      <c r="F237" s="155" t="s">
        <v>1068</v>
      </c>
      <c r="H237" s="156">
        <v>42.966000000000001</v>
      </c>
      <c r="I237" s="157"/>
      <c r="L237" s="153"/>
      <c r="M237" s="158"/>
      <c r="T237" s="159"/>
      <c r="AT237" s="154" t="s">
        <v>148</v>
      </c>
      <c r="AU237" s="154" t="s">
        <v>91</v>
      </c>
      <c r="AV237" s="13" t="s">
        <v>91</v>
      </c>
      <c r="AW237" s="13" t="s">
        <v>36</v>
      </c>
      <c r="AX237" s="13" t="s">
        <v>81</v>
      </c>
      <c r="AY237" s="154" t="s">
        <v>139</v>
      </c>
    </row>
    <row r="238" spans="2:65" s="13" customFormat="1" ht="11.25">
      <c r="B238" s="153"/>
      <c r="D238" s="147" t="s">
        <v>148</v>
      </c>
      <c r="E238" s="154" t="s">
        <v>1</v>
      </c>
      <c r="F238" s="155" t="s">
        <v>1069</v>
      </c>
      <c r="H238" s="156">
        <v>15.298999999999999</v>
      </c>
      <c r="I238" s="157"/>
      <c r="L238" s="153"/>
      <c r="M238" s="158"/>
      <c r="T238" s="159"/>
      <c r="AT238" s="154" t="s">
        <v>148</v>
      </c>
      <c r="AU238" s="154" t="s">
        <v>91</v>
      </c>
      <c r="AV238" s="13" t="s">
        <v>91</v>
      </c>
      <c r="AW238" s="13" t="s">
        <v>36</v>
      </c>
      <c r="AX238" s="13" t="s">
        <v>81</v>
      </c>
      <c r="AY238" s="154" t="s">
        <v>139</v>
      </c>
    </row>
    <row r="239" spans="2:65" s="12" customFormat="1" ht="11.25">
      <c r="B239" s="146"/>
      <c r="D239" s="147" t="s">
        <v>148</v>
      </c>
      <c r="E239" s="148" t="s">
        <v>1</v>
      </c>
      <c r="F239" s="149" t="s">
        <v>1070</v>
      </c>
      <c r="H239" s="148" t="s">
        <v>1</v>
      </c>
      <c r="I239" s="150"/>
      <c r="L239" s="146"/>
      <c r="M239" s="151"/>
      <c r="T239" s="152"/>
      <c r="AT239" s="148" t="s">
        <v>148</v>
      </c>
      <c r="AU239" s="148" t="s">
        <v>91</v>
      </c>
      <c r="AV239" s="12" t="s">
        <v>89</v>
      </c>
      <c r="AW239" s="12" t="s">
        <v>36</v>
      </c>
      <c r="AX239" s="12" t="s">
        <v>81</v>
      </c>
      <c r="AY239" s="148" t="s">
        <v>139</v>
      </c>
    </row>
    <row r="240" spans="2:65" s="13" customFormat="1" ht="11.25">
      <c r="B240" s="153"/>
      <c r="D240" s="147" t="s">
        <v>148</v>
      </c>
      <c r="E240" s="154" t="s">
        <v>1</v>
      </c>
      <c r="F240" s="155" t="s">
        <v>1071</v>
      </c>
      <c r="H240" s="156">
        <v>7.83</v>
      </c>
      <c r="I240" s="157"/>
      <c r="L240" s="153"/>
      <c r="M240" s="158"/>
      <c r="T240" s="159"/>
      <c r="AT240" s="154" t="s">
        <v>148</v>
      </c>
      <c r="AU240" s="154" t="s">
        <v>91</v>
      </c>
      <c r="AV240" s="13" t="s">
        <v>91</v>
      </c>
      <c r="AW240" s="13" t="s">
        <v>36</v>
      </c>
      <c r="AX240" s="13" t="s">
        <v>81</v>
      </c>
      <c r="AY240" s="154" t="s">
        <v>139</v>
      </c>
    </row>
    <row r="241" spans="2:51" s="15" customFormat="1" ht="11.25">
      <c r="B241" s="167"/>
      <c r="D241" s="147" t="s">
        <v>148</v>
      </c>
      <c r="E241" s="168" t="s">
        <v>1</v>
      </c>
      <c r="F241" s="169" t="s">
        <v>253</v>
      </c>
      <c r="H241" s="170">
        <v>112.282</v>
      </c>
      <c r="I241" s="171"/>
      <c r="L241" s="167"/>
      <c r="M241" s="172"/>
      <c r="T241" s="173"/>
      <c r="AT241" s="168" t="s">
        <v>148</v>
      </c>
      <c r="AU241" s="168" t="s">
        <v>91</v>
      </c>
      <c r="AV241" s="15" t="s">
        <v>157</v>
      </c>
      <c r="AW241" s="15" t="s">
        <v>36</v>
      </c>
      <c r="AX241" s="15" t="s">
        <v>81</v>
      </c>
      <c r="AY241" s="168" t="s">
        <v>139</v>
      </c>
    </row>
    <row r="242" spans="2:51" s="12" customFormat="1" ht="11.25">
      <c r="B242" s="146"/>
      <c r="D242" s="147" t="s">
        <v>148</v>
      </c>
      <c r="E242" s="148" t="s">
        <v>1</v>
      </c>
      <c r="F242" s="149" t="s">
        <v>1022</v>
      </c>
      <c r="H242" s="148" t="s">
        <v>1</v>
      </c>
      <c r="I242" s="150"/>
      <c r="L242" s="146"/>
      <c r="M242" s="151"/>
      <c r="T242" s="152"/>
      <c r="AT242" s="148" t="s">
        <v>148</v>
      </c>
      <c r="AU242" s="148" t="s">
        <v>91</v>
      </c>
      <c r="AV242" s="12" t="s">
        <v>89</v>
      </c>
      <c r="AW242" s="12" t="s">
        <v>36</v>
      </c>
      <c r="AX242" s="12" t="s">
        <v>81</v>
      </c>
      <c r="AY242" s="148" t="s">
        <v>139</v>
      </c>
    </row>
    <row r="243" spans="2:51" s="12" customFormat="1" ht="22.5">
      <c r="B243" s="146"/>
      <c r="D243" s="147" t="s">
        <v>148</v>
      </c>
      <c r="E243" s="148" t="s">
        <v>1</v>
      </c>
      <c r="F243" s="149" t="s">
        <v>239</v>
      </c>
      <c r="H243" s="148" t="s">
        <v>1</v>
      </c>
      <c r="I243" s="150"/>
      <c r="L243" s="146"/>
      <c r="M243" s="151"/>
      <c r="T243" s="152"/>
      <c r="AT243" s="148" t="s">
        <v>148</v>
      </c>
      <c r="AU243" s="148" t="s">
        <v>91</v>
      </c>
      <c r="AV243" s="12" t="s">
        <v>89</v>
      </c>
      <c r="AW243" s="12" t="s">
        <v>36</v>
      </c>
      <c r="AX243" s="12" t="s">
        <v>81</v>
      </c>
      <c r="AY243" s="148" t="s">
        <v>139</v>
      </c>
    </row>
    <row r="244" spans="2:51" s="13" customFormat="1" ht="11.25">
      <c r="B244" s="153"/>
      <c r="D244" s="147" t="s">
        <v>148</v>
      </c>
      <c r="E244" s="154" t="s">
        <v>1</v>
      </c>
      <c r="F244" s="155" t="s">
        <v>1072</v>
      </c>
      <c r="H244" s="156">
        <v>3.3530000000000002</v>
      </c>
      <c r="I244" s="157"/>
      <c r="L244" s="153"/>
      <c r="M244" s="158"/>
      <c r="T244" s="159"/>
      <c r="AT244" s="154" t="s">
        <v>148</v>
      </c>
      <c r="AU244" s="154" t="s">
        <v>91</v>
      </c>
      <c r="AV244" s="13" t="s">
        <v>91</v>
      </c>
      <c r="AW244" s="13" t="s">
        <v>36</v>
      </c>
      <c r="AX244" s="13" t="s">
        <v>81</v>
      </c>
      <c r="AY244" s="154" t="s">
        <v>139</v>
      </c>
    </row>
    <row r="245" spans="2:51" s="13" customFormat="1" ht="11.25">
      <c r="B245" s="153"/>
      <c r="D245" s="147" t="s">
        <v>148</v>
      </c>
      <c r="E245" s="154" t="s">
        <v>1</v>
      </c>
      <c r="F245" s="155" t="s">
        <v>1073</v>
      </c>
      <c r="H245" s="156">
        <v>7.5460000000000003</v>
      </c>
      <c r="I245" s="157"/>
      <c r="L245" s="153"/>
      <c r="M245" s="158"/>
      <c r="T245" s="159"/>
      <c r="AT245" s="154" t="s">
        <v>148</v>
      </c>
      <c r="AU245" s="154" t="s">
        <v>91</v>
      </c>
      <c r="AV245" s="13" t="s">
        <v>91</v>
      </c>
      <c r="AW245" s="13" t="s">
        <v>36</v>
      </c>
      <c r="AX245" s="13" t="s">
        <v>81</v>
      </c>
      <c r="AY245" s="154" t="s">
        <v>139</v>
      </c>
    </row>
    <row r="246" spans="2:51" s="13" customFormat="1" ht="11.25">
      <c r="B246" s="153"/>
      <c r="D246" s="147" t="s">
        <v>148</v>
      </c>
      <c r="E246" s="154" t="s">
        <v>1</v>
      </c>
      <c r="F246" s="155" t="s">
        <v>1074</v>
      </c>
      <c r="H246" s="156">
        <v>7.0069999999999997</v>
      </c>
      <c r="I246" s="157"/>
      <c r="L246" s="153"/>
      <c r="M246" s="158"/>
      <c r="T246" s="159"/>
      <c r="AT246" s="154" t="s">
        <v>148</v>
      </c>
      <c r="AU246" s="154" t="s">
        <v>91</v>
      </c>
      <c r="AV246" s="13" t="s">
        <v>91</v>
      </c>
      <c r="AW246" s="13" t="s">
        <v>36</v>
      </c>
      <c r="AX246" s="13" t="s">
        <v>81</v>
      </c>
      <c r="AY246" s="154" t="s">
        <v>139</v>
      </c>
    </row>
    <row r="247" spans="2:51" s="13" customFormat="1" ht="11.25">
      <c r="B247" s="153"/>
      <c r="D247" s="147" t="s">
        <v>148</v>
      </c>
      <c r="E247" s="154" t="s">
        <v>1</v>
      </c>
      <c r="F247" s="155" t="s">
        <v>1075</v>
      </c>
      <c r="H247" s="156">
        <v>6.8739999999999997</v>
      </c>
      <c r="I247" s="157"/>
      <c r="L247" s="153"/>
      <c r="M247" s="158"/>
      <c r="T247" s="159"/>
      <c r="AT247" s="154" t="s">
        <v>148</v>
      </c>
      <c r="AU247" s="154" t="s">
        <v>91</v>
      </c>
      <c r="AV247" s="13" t="s">
        <v>91</v>
      </c>
      <c r="AW247" s="13" t="s">
        <v>36</v>
      </c>
      <c r="AX247" s="13" t="s">
        <v>81</v>
      </c>
      <c r="AY247" s="154" t="s">
        <v>139</v>
      </c>
    </row>
    <row r="248" spans="2:51" s="13" customFormat="1" ht="11.25">
      <c r="B248" s="153"/>
      <c r="D248" s="147" t="s">
        <v>148</v>
      </c>
      <c r="E248" s="154" t="s">
        <v>1</v>
      </c>
      <c r="F248" s="155" t="s">
        <v>1076</v>
      </c>
      <c r="H248" s="156">
        <v>10.382</v>
      </c>
      <c r="I248" s="157"/>
      <c r="L248" s="153"/>
      <c r="M248" s="158"/>
      <c r="T248" s="159"/>
      <c r="AT248" s="154" t="s">
        <v>148</v>
      </c>
      <c r="AU248" s="154" t="s">
        <v>91</v>
      </c>
      <c r="AV248" s="13" t="s">
        <v>91</v>
      </c>
      <c r="AW248" s="13" t="s">
        <v>36</v>
      </c>
      <c r="AX248" s="13" t="s">
        <v>81</v>
      </c>
      <c r="AY248" s="154" t="s">
        <v>139</v>
      </c>
    </row>
    <row r="249" spans="2:51" s="13" customFormat="1" ht="11.25">
      <c r="B249" s="153"/>
      <c r="D249" s="147" t="s">
        <v>148</v>
      </c>
      <c r="E249" s="154" t="s">
        <v>1</v>
      </c>
      <c r="F249" s="155" t="s">
        <v>1077</v>
      </c>
      <c r="H249" s="156">
        <v>6.718</v>
      </c>
      <c r="I249" s="157"/>
      <c r="L249" s="153"/>
      <c r="M249" s="158"/>
      <c r="T249" s="159"/>
      <c r="AT249" s="154" t="s">
        <v>148</v>
      </c>
      <c r="AU249" s="154" t="s">
        <v>91</v>
      </c>
      <c r="AV249" s="13" t="s">
        <v>91</v>
      </c>
      <c r="AW249" s="13" t="s">
        <v>36</v>
      </c>
      <c r="AX249" s="13" t="s">
        <v>81</v>
      </c>
      <c r="AY249" s="154" t="s">
        <v>139</v>
      </c>
    </row>
    <row r="250" spans="2:51" s="13" customFormat="1" ht="11.25">
      <c r="B250" s="153"/>
      <c r="D250" s="147" t="s">
        <v>148</v>
      </c>
      <c r="E250" s="154" t="s">
        <v>1</v>
      </c>
      <c r="F250" s="155" t="s">
        <v>1078</v>
      </c>
      <c r="H250" s="156">
        <v>6.8250000000000002</v>
      </c>
      <c r="I250" s="157"/>
      <c r="L250" s="153"/>
      <c r="M250" s="158"/>
      <c r="T250" s="159"/>
      <c r="AT250" s="154" t="s">
        <v>148</v>
      </c>
      <c r="AU250" s="154" t="s">
        <v>91</v>
      </c>
      <c r="AV250" s="13" t="s">
        <v>91</v>
      </c>
      <c r="AW250" s="13" t="s">
        <v>36</v>
      </c>
      <c r="AX250" s="13" t="s">
        <v>81</v>
      </c>
      <c r="AY250" s="154" t="s">
        <v>139</v>
      </c>
    </row>
    <row r="251" spans="2:51" s="13" customFormat="1" ht="11.25">
      <c r="B251" s="153"/>
      <c r="D251" s="147" t="s">
        <v>148</v>
      </c>
      <c r="E251" s="154" t="s">
        <v>1</v>
      </c>
      <c r="F251" s="155" t="s">
        <v>1079</v>
      </c>
      <c r="H251" s="156">
        <v>6.84</v>
      </c>
      <c r="I251" s="157"/>
      <c r="L251" s="153"/>
      <c r="M251" s="158"/>
      <c r="T251" s="159"/>
      <c r="AT251" s="154" t="s">
        <v>148</v>
      </c>
      <c r="AU251" s="154" t="s">
        <v>91</v>
      </c>
      <c r="AV251" s="13" t="s">
        <v>91</v>
      </c>
      <c r="AW251" s="13" t="s">
        <v>36</v>
      </c>
      <c r="AX251" s="13" t="s">
        <v>81</v>
      </c>
      <c r="AY251" s="154" t="s">
        <v>139</v>
      </c>
    </row>
    <row r="252" spans="2:51" s="13" customFormat="1" ht="11.25">
      <c r="B252" s="153"/>
      <c r="D252" s="147" t="s">
        <v>148</v>
      </c>
      <c r="E252" s="154" t="s">
        <v>1</v>
      </c>
      <c r="F252" s="155" t="s">
        <v>1080</v>
      </c>
      <c r="H252" s="156">
        <v>7.3319999999999999</v>
      </c>
      <c r="I252" s="157"/>
      <c r="L252" s="153"/>
      <c r="M252" s="158"/>
      <c r="T252" s="159"/>
      <c r="AT252" s="154" t="s">
        <v>148</v>
      </c>
      <c r="AU252" s="154" t="s">
        <v>91</v>
      </c>
      <c r="AV252" s="13" t="s">
        <v>91</v>
      </c>
      <c r="AW252" s="13" t="s">
        <v>36</v>
      </c>
      <c r="AX252" s="13" t="s">
        <v>81</v>
      </c>
      <c r="AY252" s="154" t="s">
        <v>139</v>
      </c>
    </row>
    <row r="253" spans="2:51" s="12" customFormat="1" ht="11.25">
      <c r="B253" s="146"/>
      <c r="D253" s="147" t="s">
        <v>148</v>
      </c>
      <c r="E253" s="148" t="s">
        <v>1</v>
      </c>
      <c r="F253" s="149" t="s">
        <v>1081</v>
      </c>
      <c r="H253" s="148" t="s">
        <v>1</v>
      </c>
      <c r="I253" s="150"/>
      <c r="L253" s="146"/>
      <c r="M253" s="151"/>
      <c r="T253" s="152"/>
      <c r="AT253" s="148" t="s">
        <v>148</v>
      </c>
      <c r="AU253" s="148" t="s">
        <v>91</v>
      </c>
      <c r="AV253" s="12" t="s">
        <v>89</v>
      </c>
      <c r="AW253" s="12" t="s">
        <v>36</v>
      </c>
      <c r="AX253" s="12" t="s">
        <v>81</v>
      </c>
      <c r="AY253" s="148" t="s">
        <v>139</v>
      </c>
    </row>
    <row r="254" spans="2:51" s="13" customFormat="1" ht="11.25">
      <c r="B254" s="153"/>
      <c r="D254" s="147" t="s">
        <v>148</v>
      </c>
      <c r="E254" s="154" t="s">
        <v>1</v>
      </c>
      <c r="F254" s="155" t="s">
        <v>1082</v>
      </c>
      <c r="H254" s="156">
        <v>1.4</v>
      </c>
      <c r="I254" s="157"/>
      <c r="L254" s="153"/>
      <c r="M254" s="158"/>
      <c r="T254" s="159"/>
      <c r="AT254" s="154" t="s">
        <v>148</v>
      </c>
      <c r="AU254" s="154" t="s">
        <v>91</v>
      </c>
      <c r="AV254" s="13" t="s">
        <v>91</v>
      </c>
      <c r="AW254" s="13" t="s">
        <v>36</v>
      </c>
      <c r="AX254" s="13" t="s">
        <v>81</v>
      </c>
      <c r="AY254" s="154" t="s">
        <v>139</v>
      </c>
    </row>
    <row r="255" spans="2:51" s="13" customFormat="1" ht="11.25">
      <c r="B255" s="153"/>
      <c r="D255" s="147" t="s">
        <v>148</v>
      </c>
      <c r="E255" s="154" t="s">
        <v>1</v>
      </c>
      <c r="F255" s="155" t="s">
        <v>1083</v>
      </c>
      <c r="H255" s="156">
        <v>1.536</v>
      </c>
      <c r="I255" s="157"/>
      <c r="L255" s="153"/>
      <c r="M255" s="158"/>
      <c r="T255" s="159"/>
      <c r="AT255" s="154" t="s">
        <v>148</v>
      </c>
      <c r="AU255" s="154" t="s">
        <v>91</v>
      </c>
      <c r="AV255" s="13" t="s">
        <v>91</v>
      </c>
      <c r="AW255" s="13" t="s">
        <v>36</v>
      </c>
      <c r="AX255" s="13" t="s">
        <v>81</v>
      </c>
      <c r="AY255" s="154" t="s">
        <v>139</v>
      </c>
    </row>
    <row r="256" spans="2:51" s="13" customFormat="1" ht="11.25">
      <c r="B256" s="153"/>
      <c r="D256" s="147" t="s">
        <v>148</v>
      </c>
      <c r="E256" s="154" t="s">
        <v>1</v>
      </c>
      <c r="F256" s="155" t="s">
        <v>1084</v>
      </c>
      <c r="H256" s="156">
        <v>1.825</v>
      </c>
      <c r="I256" s="157"/>
      <c r="L256" s="153"/>
      <c r="M256" s="158"/>
      <c r="T256" s="159"/>
      <c r="AT256" s="154" t="s">
        <v>148</v>
      </c>
      <c r="AU256" s="154" t="s">
        <v>91</v>
      </c>
      <c r="AV256" s="13" t="s">
        <v>91</v>
      </c>
      <c r="AW256" s="13" t="s">
        <v>36</v>
      </c>
      <c r="AX256" s="13" t="s">
        <v>81</v>
      </c>
      <c r="AY256" s="154" t="s">
        <v>139</v>
      </c>
    </row>
    <row r="257" spans="2:51" s="13" customFormat="1" ht="11.25">
      <c r="B257" s="153"/>
      <c r="D257" s="147" t="s">
        <v>148</v>
      </c>
      <c r="E257" s="154" t="s">
        <v>1</v>
      </c>
      <c r="F257" s="155" t="s">
        <v>1085</v>
      </c>
      <c r="H257" s="156">
        <v>1.738</v>
      </c>
      <c r="I257" s="157"/>
      <c r="L257" s="153"/>
      <c r="M257" s="158"/>
      <c r="T257" s="159"/>
      <c r="AT257" s="154" t="s">
        <v>148</v>
      </c>
      <c r="AU257" s="154" t="s">
        <v>91</v>
      </c>
      <c r="AV257" s="13" t="s">
        <v>91</v>
      </c>
      <c r="AW257" s="13" t="s">
        <v>36</v>
      </c>
      <c r="AX257" s="13" t="s">
        <v>81</v>
      </c>
      <c r="AY257" s="154" t="s">
        <v>139</v>
      </c>
    </row>
    <row r="258" spans="2:51" s="13" customFormat="1" ht="11.25">
      <c r="B258" s="153"/>
      <c r="D258" s="147" t="s">
        <v>148</v>
      </c>
      <c r="E258" s="154" t="s">
        <v>1</v>
      </c>
      <c r="F258" s="155" t="s">
        <v>1086</v>
      </c>
      <c r="H258" s="156">
        <v>2.3530000000000002</v>
      </c>
      <c r="I258" s="157"/>
      <c r="L258" s="153"/>
      <c r="M258" s="158"/>
      <c r="T258" s="159"/>
      <c r="AT258" s="154" t="s">
        <v>148</v>
      </c>
      <c r="AU258" s="154" t="s">
        <v>91</v>
      </c>
      <c r="AV258" s="13" t="s">
        <v>91</v>
      </c>
      <c r="AW258" s="13" t="s">
        <v>36</v>
      </c>
      <c r="AX258" s="13" t="s">
        <v>81</v>
      </c>
      <c r="AY258" s="154" t="s">
        <v>139</v>
      </c>
    </row>
    <row r="259" spans="2:51" s="13" customFormat="1" ht="11.25">
      <c r="B259" s="153"/>
      <c r="D259" s="147" t="s">
        <v>148</v>
      </c>
      <c r="E259" s="154" t="s">
        <v>1</v>
      </c>
      <c r="F259" s="155" t="s">
        <v>1087</v>
      </c>
      <c r="H259" s="156">
        <v>2.6059999999999999</v>
      </c>
      <c r="I259" s="157"/>
      <c r="L259" s="153"/>
      <c r="M259" s="158"/>
      <c r="T259" s="159"/>
      <c r="AT259" s="154" t="s">
        <v>148</v>
      </c>
      <c r="AU259" s="154" t="s">
        <v>91</v>
      </c>
      <c r="AV259" s="13" t="s">
        <v>91</v>
      </c>
      <c r="AW259" s="13" t="s">
        <v>36</v>
      </c>
      <c r="AX259" s="13" t="s">
        <v>81</v>
      </c>
      <c r="AY259" s="154" t="s">
        <v>139</v>
      </c>
    </row>
    <row r="260" spans="2:51" s="13" customFormat="1" ht="11.25">
      <c r="B260" s="153"/>
      <c r="D260" s="147" t="s">
        <v>148</v>
      </c>
      <c r="E260" s="154" t="s">
        <v>1</v>
      </c>
      <c r="F260" s="155" t="s">
        <v>1088</v>
      </c>
      <c r="H260" s="156">
        <v>2.0009999999999999</v>
      </c>
      <c r="I260" s="157"/>
      <c r="L260" s="153"/>
      <c r="M260" s="158"/>
      <c r="T260" s="159"/>
      <c r="AT260" s="154" t="s">
        <v>148</v>
      </c>
      <c r="AU260" s="154" t="s">
        <v>91</v>
      </c>
      <c r="AV260" s="13" t="s">
        <v>91</v>
      </c>
      <c r="AW260" s="13" t="s">
        <v>36</v>
      </c>
      <c r="AX260" s="13" t="s">
        <v>81</v>
      </c>
      <c r="AY260" s="154" t="s">
        <v>139</v>
      </c>
    </row>
    <row r="261" spans="2:51" s="12" customFormat="1" ht="11.25">
      <c r="B261" s="146"/>
      <c r="D261" s="147" t="s">
        <v>148</v>
      </c>
      <c r="E261" s="148" t="s">
        <v>1</v>
      </c>
      <c r="F261" s="149" t="s">
        <v>1050</v>
      </c>
      <c r="H261" s="148" t="s">
        <v>1</v>
      </c>
      <c r="I261" s="150"/>
      <c r="L261" s="146"/>
      <c r="M261" s="151"/>
      <c r="T261" s="152"/>
      <c r="AT261" s="148" t="s">
        <v>148</v>
      </c>
      <c r="AU261" s="148" t="s">
        <v>91</v>
      </c>
      <c r="AV261" s="12" t="s">
        <v>89</v>
      </c>
      <c r="AW261" s="12" t="s">
        <v>36</v>
      </c>
      <c r="AX261" s="12" t="s">
        <v>81</v>
      </c>
      <c r="AY261" s="148" t="s">
        <v>139</v>
      </c>
    </row>
    <row r="262" spans="2:51" s="13" customFormat="1" ht="11.25">
      <c r="B262" s="153"/>
      <c r="D262" s="147" t="s">
        <v>148</v>
      </c>
      <c r="E262" s="154" t="s">
        <v>1</v>
      </c>
      <c r="F262" s="155" t="s">
        <v>1089</v>
      </c>
      <c r="H262" s="156">
        <v>21.988</v>
      </c>
      <c r="I262" s="157"/>
      <c r="L262" s="153"/>
      <c r="M262" s="158"/>
      <c r="T262" s="159"/>
      <c r="AT262" s="154" t="s">
        <v>148</v>
      </c>
      <c r="AU262" s="154" t="s">
        <v>91</v>
      </c>
      <c r="AV262" s="13" t="s">
        <v>91</v>
      </c>
      <c r="AW262" s="13" t="s">
        <v>36</v>
      </c>
      <c r="AX262" s="13" t="s">
        <v>81</v>
      </c>
      <c r="AY262" s="154" t="s">
        <v>139</v>
      </c>
    </row>
    <row r="263" spans="2:51" s="12" customFormat="1" ht="22.5">
      <c r="B263" s="146"/>
      <c r="D263" s="147" t="s">
        <v>148</v>
      </c>
      <c r="E263" s="148" t="s">
        <v>1</v>
      </c>
      <c r="F263" s="149" t="s">
        <v>1090</v>
      </c>
      <c r="H263" s="148" t="s">
        <v>1</v>
      </c>
      <c r="I263" s="150"/>
      <c r="L263" s="146"/>
      <c r="M263" s="151"/>
      <c r="T263" s="152"/>
      <c r="AT263" s="148" t="s">
        <v>148</v>
      </c>
      <c r="AU263" s="148" t="s">
        <v>91</v>
      </c>
      <c r="AV263" s="12" t="s">
        <v>89</v>
      </c>
      <c r="AW263" s="12" t="s">
        <v>36</v>
      </c>
      <c r="AX263" s="12" t="s">
        <v>81</v>
      </c>
      <c r="AY263" s="148" t="s">
        <v>139</v>
      </c>
    </row>
    <row r="264" spans="2:51" s="13" customFormat="1" ht="11.25">
      <c r="B264" s="153"/>
      <c r="D264" s="147" t="s">
        <v>148</v>
      </c>
      <c r="E264" s="154" t="s">
        <v>1</v>
      </c>
      <c r="F264" s="155" t="s">
        <v>1091</v>
      </c>
      <c r="H264" s="156">
        <v>10.602</v>
      </c>
      <c r="I264" s="157"/>
      <c r="L264" s="153"/>
      <c r="M264" s="158"/>
      <c r="T264" s="159"/>
      <c r="AT264" s="154" t="s">
        <v>148</v>
      </c>
      <c r="AU264" s="154" t="s">
        <v>91</v>
      </c>
      <c r="AV264" s="13" t="s">
        <v>91</v>
      </c>
      <c r="AW264" s="13" t="s">
        <v>36</v>
      </c>
      <c r="AX264" s="13" t="s">
        <v>81</v>
      </c>
      <c r="AY264" s="154" t="s">
        <v>139</v>
      </c>
    </row>
    <row r="265" spans="2:51" s="12" customFormat="1" ht="22.5">
      <c r="B265" s="146"/>
      <c r="D265" s="147" t="s">
        <v>148</v>
      </c>
      <c r="E265" s="148" t="s">
        <v>1</v>
      </c>
      <c r="F265" s="149" t="s">
        <v>1092</v>
      </c>
      <c r="H265" s="148" t="s">
        <v>1</v>
      </c>
      <c r="I265" s="150"/>
      <c r="L265" s="146"/>
      <c r="M265" s="151"/>
      <c r="T265" s="152"/>
      <c r="AT265" s="148" t="s">
        <v>148</v>
      </c>
      <c r="AU265" s="148" t="s">
        <v>91</v>
      </c>
      <c r="AV265" s="12" t="s">
        <v>89</v>
      </c>
      <c r="AW265" s="12" t="s">
        <v>36</v>
      </c>
      <c r="AX265" s="12" t="s">
        <v>81</v>
      </c>
      <c r="AY265" s="148" t="s">
        <v>139</v>
      </c>
    </row>
    <row r="266" spans="2:51" s="13" customFormat="1" ht="11.25">
      <c r="B266" s="153"/>
      <c r="D266" s="147" t="s">
        <v>148</v>
      </c>
      <c r="E266" s="154" t="s">
        <v>1</v>
      </c>
      <c r="F266" s="155" t="s">
        <v>1093</v>
      </c>
      <c r="H266" s="156">
        <v>30.233000000000001</v>
      </c>
      <c r="I266" s="157"/>
      <c r="L266" s="153"/>
      <c r="M266" s="158"/>
      <c r="T266" s="159"/>
      <c r="AT266" s="154" t="s">
        <v>148</v>
      </c>
      <c r="AU266" s="154" t="s">
        <v>91</v>
      </c>
      <c r="AV266" s="13" t="s">
        <v>91</v>
      </c>
      <c r="AW266" s="13" t="s">
        <v>36</v>
      </c>
      <c r="AX266" s="13" t="s">
        <v>81</v>
      </c>
      <c r="AY266" s="154" t="s">
        <v>139</v>
      </c>
    </row>
    <row r="267" spans="2:51" s="13" customFormat="1" ht="11.25">
      <c r="B267" s="153"/>
      <c r="D267" s="147" t="s">
        <v>148</v>
      </c>
      <c r="E267" s="154" t="s">
        <v>1</v>
      </c>
      <c r="F267" s="155" t="s">
        <v>1094</v>
      </c>
      <c r="H267" s="156">
        <v>2.8079999999999998</v>
      </c>
      <c r="I267" s="157"/>
      <c r="L267" s="153"/>
      <c r="M267" s="158"/>
      <c r="T267" s="159"/>
      <c r="AT267" s="154" t="s">
        <v>148</v>
      </c>
      <c r="AU267" s="154" t="s">
        <v>91</v>
      </c>
      <c r="AV267" s="13" t="s">
        <v>91</v>
      </c>
      <c r="AW267" s="13" t="s">
        <v>36</v>
      </c>
      <c r="AX267" s="13" t="s">
        <v>81</v>
      </c>
      <c r="AY267" s="154" t="s">
        <v>139</v>
      </c>
    </row>
    <row r="268" spans="2:51" s="12" customFormat="1" ht="11.25">
      <c r="B268" s="146"/>
      <c r="D268" s="147" t="s">
        <v>148</v>
      </c>
      <c r="E268" s="148" t="s">
        <v>1</v>
      </c>
      <c r="F268" s="149" t="s">
        <v>1070</v>
      </c>
      <c r="H268" s="148" t="s">
        <v>1</v>
      </c>
      <c r="I268" s="150"/>
      <c r="L268" s="146"/>
      <c r="M268" s="151"/>
      <c r="T268" s="152"/>
      <c r="AT268" s="148" t="s">
        <v>148</v>
      </c>
      <c r="AU268" s="148" t="s">
        <v>91</v>
      </c>
      <c r="AV268" s="12" t="s">
        <v>89</v>
      </c>
      <c r="AW268" s="12" t="s">
        <v>36</v>
      </c>
      <c r="AX268" s="12" t="s">
        <v>81</v>
      </c>
      <c r="AY268" s="148" t="s">
        <v>139</v>
      </c>
    </row>
    <row r="269" spans="2:51" s="12" customFormat="1" ht="11.25">
      <c r="B269" s="146"/>
      <c r="D269" s="147" t="s">
        <v>148</v>
      </c>
      <c r="E269" s="148" t="s">
        <v>1</v>
      </c>
      <c r="F269" s="149" t="s">
        <v>1050</v>
      </c>
      <c r="H269" s="148" t="s">
        <v>1</v>
      </c>
      <c r="I269" s="150"/>
      <c r="L269" s="146"/>
      <c r="M269" s="151"/>
      <c r="T269" s="152"/>
      <c r="AT269" s="148" t="s">
        <v>148</v>
      </c>
      <c r="AU269" s="148" t="s">
        <v>91</v>
      </c>
      <c r="AV269" s="12" t="s">
        <v>89</v>
      </c>
      <c r="AW269" s="12" t="s">
        <v>36</v>
      </c>
      <c r="AX269" s="12" t="s">
        <v>81</v>
      </c>
      <c r="AY269" s="148" t="s">
        <v>139</v>
      </c>
    </row>
    <row r="270" spans="2:51" s="13" customFormat="1" ht="11.25">
      <c r="B270" s="153"/>
      <c r="D270" s="147" t="s">
        <v>148</v>
      </c>
      <c r="E270" s="154" t="s">
        <v>1</v>
      </c>
      <c r="F270" s="155" t="s">
        <v>1095</v>
      </c>
      <c r="H270" s="156">
        <v>16.251999999999999</v>
      </c>
      <c r="I270" s="157"/>
      <c r="L270" s="153"/>
      <c r="M270" s="158"/>
      <c r="T270" s="159"/>
      <c r="AT270" s="154" t="s">
        <v>148</v>
      </c>
      <c r="AU270" s="154" t="s">
        <v>91</v>
      </c>
      <c r="AV270" s="13" t="s">
        <v>91</v>
      </c>
      <c r="AW270" s="13" t="s">
        <v>36</v>
      </c>
      <c r="AX270" s="13" t="s">
        <v>81</v>
      </c>
      <c r="AY270" s="154" t="s">
        <v>139</v>
      </c>
    </row>
    <row r="271" spans="2:51" s="15" customFormat="1" ht="11.25">
      <c r="B271" s="167"/>
      <c r="D271" s="147" t="s">
        <v>148</v>
      </c>
      <c r="E271" s="168" t="s">
        <v>1</v>
      </c>
      <c r="F271" s="169" t="s">
        <v>253</v>
      </c>
      <c r="H271" s="170">
        <v>158.21899999999999</v>
      </c>
      <c r="I271" s="171"/>
      <c r="L271" s="167"/>
      <c r="M271" s="172"/>
      <c r="T271" s="173"/>
      <c r="AT271" s="168" t="s">
        <v>148</v>
      </c>
      <c r="AU271" s="168" t="s">
        <v>91</v>
      </c>
      <c r="AV271" s="15" t="s">
        <v>157</v>
      </c>
      <c r="AW271" s="15" t="s">
        <v>36</v>
      </c>
      <c r="AX271" s="15" t="s">
        <v>81</v>
      </c>
      <c r="AY271" s="168" t="s">
        <v>139</v>
      </c>
    </row>
    <row r="272" spans="2:51" s="14" customFormat="1" ht="11.25">
      <c r="B272" s="160"/>
      <c r="D272" s="147" t="s">
        <v>148</v>
      </c>
      <c r="E272" s="161" t="s">
        <v>1</v>
      </c>
      <c r="F272" s="162" t="s">
        <v>151</v>
      </c>
      <c r="H272" s="163">
        <v>270.50099999999998</v>
      </c>
      <c r="I272" s="164"/>
      <c r="L272" s="160"/>
      <c r="M272" s="165"/>
      <c r="T272" s="166"/>
      <c r="AT272" s="161" t="s">
        <v>148</v>
      </c>
      <c r="AU272" s="161" t="s">
        <v>91</v>
      </c>
      <c r="AV272" s="14" t="s">
        <v>146</v>
      </c>
      <c r="AW272" s="14" t="s">
        <v>36</v>
      </c>
      <c r="AX272" s="14" t="s">
        <v>89</v>
      </c>
      <c r="AY272" s="161" t="s">
        <v>139</v>
      </c>
    </row>
    <row r="273" spans="2:65" s="1" customFormat="1" ht="24.2" customHeight="1">
      <c r="B273" s="33"/>
      <c r="C273" s="133" t="s">
        <v>8</v>
      </c>
      <c r="D273" s="133" t="s">
        <v>141</v>
      </c>
      <c r="E273" s="134" t="s">
        <v>275</v>
      </c>
      <c r="F273" s="135" t="s">
        <v>276</v>
      </c>
      <c r="G273" s="136" t="s">
        <v>263</v>
      </c>
      <c r="H273" s="137">
        <v>270.50099999999998</v>
      </c>
      <c r="I273" s="138"/>
      <c r="J273" s="139">
        <f>ROUND(I273*H273,2)</f>
        <v>0</v>
      </c>
      <c r="K273" s="135" t="s">
        <v>145</v>
      </c>
      <c r="L273" s="33"/>
      <c r="M273" s="140" t="s">
        <v>1</v>
      </c>
      <c r="N273" s="141" t="s">
        <v>46</v>
      </c>
      <c r="P273" s="142">
        <f>O273*H273</f>
        <v>0</v>
      </c>
      <c r="Q273" s="142">
        <v>0</v>
      </c>
      <c r="R273" s="142">
        <f>Q273*H273</f>
        <v>0</v>
      </c>
      <c r="S273" s="142">
        <v>0</v>
      </c>
      <c r="T273" s="143">
        <f>S273*H273</f>
        <v>0</v>
      </c>
      <c r="AR273" s="144" t="s">
        <v>146</v>
      </c>
      <c r="AT273" s="144" t="s">
        <v>141</v>
      </c>
      <c r="AU273" s="144" t="s">
        <v>91</v>
      </c>
      <c r="AY273" s="18" t="s">
        <v>139</v>
      </c>
      <c r="BE273" s="145">
        <f>IF(N273="základní",J273,0)</f>
        <v>0</v>
      </c>
      <c r="BF273" s="145">
        <f>IF(N273="snížená",J273,0)</f>
        <v>0</v>
      </c>
      <c r="BG273" s="145">
        <f>IF(N273="zákl. přenesená",J273,0)</f>
        <v>0</v>
      </c>
      <c r="BH273" s="145">
        <f>IF(N273="sníž. přenesená",J273,0)</f>
        <v>0</v>
      </c>
      <c r="BI273" s="145">
        <f>IF(N273="nulová",J273,0)</f>
        <v>0</v>
      </c>
      <c r="BJ273" s="18" t="s">
        <v>89</v>
      </c>
      <c r="BK273" s="145">
        <f>ROUND(I273*H273,2)</f>
        <v>0</v>
      </c>
      <c r="BL273" s="18" t="s">
        <v>146</v>
      </c>
      <c r="BM273" s="144" t="s">
        <v>1096</v>
      </c>
    </row>
    <row r="274" spans="2:65" s="13" customFormat="1" ht="11.25">
      <c r="B274" s="153"/>
      <c r="D274" s="147" t="s">
        <v>148</v>
      </c>
      <c r="E274" s="154" t="s">
        <v>1</v>
      </c>
      <c r="F274" s="155" t="s">
        <v>1097</v>
      </c>
      <c r="H274" s="156">
        <v>270.50099999999998</v>
      </c>
      <c r="I274" s="157"/>
      <c r="L274" s="153"/>
      <c r="M274" s="158"/>
      <c r="T274" s="159"/>
      <c r="AT274" s="154" t="s">
        <v>148</v>
      </c>
      <c r="AU274" s="154" t="s">
        <v>91</v>
      </c>
      <c r="AV274" s="13" t="s">
        <v>91</v>
      </c>
      <c r="AW274" s="13" t="s">
        <v>36</v>
      </c>
      <c r="AX274" s="13" t="s">
        <v>89</v>
      </c>
      <c r="AY274" s="154" t="s">
        <v>139</v>
      </c>
    </row>
    <row r="275" spans="2:65" s="1" customFormat="1" ht="37.9" customHeight="1">
      <c r="B275" s="33"/>
      <c r="C275" s="133" t="s">
        <v>274</v>
      </c>
      <c r="D275" s="133" t="s">
        <v>141</v>
      </c>
      <c r="E275" s="134" t="s">
        <v>1098</v>
      </c>
      <c r="F275" s="135" t="s">
        <v>1099</v>
      </c>
      <c r="G275" s="136" t="s">
        <v>203</v>
      </c>
      <c r="H275" s="137">
        <v>28.088000000000001</v>
      </c>
      <c r="I275" s="138"/>
      <c r="J275" s="139">
        <f>ROUND(I275*H275,2)</f>
        <v>0</v>
      </c>
      <c r="K275" s="135" t="s">
        <v>145</v>
      </c>
      <c r="L275" s="33"/>
      <c r="M275" s="140" t="s">
        <v>1</v>
      </c>
      <c r="N275" s="141" t="s">
        <v>46</v>
      </c>
      <c r="P275" s="142">
        <f>O275*H275</f>
        <v>0</v>
      </c>
      <c r="Q275" s="142">
        <v>0</v>
      </c>
      <c r="R275" s="142">
        <f>Q275*H275</f>
        <v>0</v>
      </c>
      <c r="S275" s="142">
        <v>0</v>
      </c>
      <c r="T275" s="143">
        <f>S275*H275</f>
        <v>0</v>
      </c>
      <c r="AR275" s="144" t="s">
        <v>146</v>
      </c>
      <c r="AT275" s="144" t="s">
        <v>141</v>
      </c>
      <c r="AU275" s="144" t="s">
        <v>91</v>
      </c>
      <c r="AY275" s="18" t="s">
        <v>139</v>
      </c>
      <c r="BE275" s="145">
        <f>IF(N275="základní",J275,0)</f>
        <v>0</v>
      </c>
      <c r="BF275" s="145">
        <f>IF(N275="snížená",J275,0)</f>
        <v>0</v>
      </c>
      <c r="BG275" s="145">
        <f>IF(N275="zákl. přenesená",J275,0)</f>
        <v>0</v>
      </c>
      <c r="BH275" s="145">
        <f>IF(N275="sníž. přenesená",J275,0)</f>
        <v>0</v>
      </c>
      <c r="BI275" s="145">
        <f>IF(N275="nulová",J275,0)</f>
        <v>0</v>
      </c>
      <c r="BJ275" s="18" t="s">
        <v>89</v>
      </c>
      <c r="BK275" s="145">
        <f>ROUND(I275*H275,2)</f>
        <v>0</v>
      </c>
      <c r="BL275" s="18" t="s">
        <v>146</v>
      </c>
      <c r="BM275" s="144" t="s">
        <v>1100</v>
      </c>
    </row>
    <row r="276" spans="2:65" s="12" customFormat="1" ht="11.25">
      <c r="B276" s="146"/>
      <c r="D276" s="147" t="s">
        <v>148</v>
      </c>
      <c r="E276" s="148" t="s">
        <v>1</v>
      </c>
      <c r="F276" s="149" t="s">
        <v>1101</v>
      </c>
      <c r="H276" s="148" t="s">
        <v>1</v>
      </c>
      <c r="I276" s="150"/>
      <c r="L276" s="146"/>
      <c r="M276" s="151"/>
      <c r="T276" s="152"/>
      <c r="AT276" s="148" t="s">
        <v>148</v>
      </c>
      <c r="AU276" s="148" t="s">
        <v>91</v>
      </c>
      <c r="AV276" s="12" t="s">
        <v>89</v>
      </c>
      <c r="AW276" s="12" t="s">
        <v>36</v>
      </c>
      <c r="AX276" s="12" t="s">
        <v>81</v>
      </c>
      <c r="AY276" s="148" t="s">
        <v>139</v>
      </c>
    </row>
    <row r="277" spans="2:65" s="13" customFormat="1" ht="11.25">
      <c r="B277" s="153"/>
      <c r="D277" s="147" t="s">
        <v>148</v>
      </c>
      <c r="E277" s="154" t="s">
        <v>1</v>
      </c>
      <c r="F277" s="155" t="s">
        <v>1102</v>
      </c>
      <c r="H277" s="156">
        <v>28.088000000000001</v>
      </c>
      <c r="I277" s="157"/>
      <c r="L277" s="153"/>
      <c r="M277" s="158"/>
      <c r="T277" s="159"/>
      <c r="AT277" s="154" t="s">
        <v>148</v>
      </c>
      <c r="AU277" s="154" t="s">
        <v>91</v>
      </c>
      <c r="AV277" s="13" t="s">
        <v>91</v>
      </c>
      <c r="AW277" s="13" t="s">
        <v>36</v>
      </c>
      <c r="AX277" s="13" t="s">
        <v>81</v>
      </c>
      <c r="AY277" s="154" t="s">
        <v>139</v>
      </c>
    </row>
    <row r="278" spans="2:65" s="14" customFormat="1" ht="11.25">
      <c r="B278" s="160"/>
      <c r="D278" s="147" t="s">
        <v>148</v>
      </c>
      <c r="E278" s="161" t="s">
        <v>1</v>
      </c>
      <c r="F278" s="162" t="s">
        <v>151</v>
      </c>
      <c r="H278" s="163">
        <v>28.088000000000001</v>
      </c>
      <c r="I278" s="164"/>
      <c r="L278" s="160"/>
      <c r="M278" s="165"/>
      <c r="T278" s="166"/>
      <c r="AT278" s="161" t="s">
        <v>148</v>
      </c>
      <c r="AU278" s="161" t="s">
        <v>91</v>
      </c>
      <c r="AV278" s="14" t="s">
        <v>146</v>
      </c>
      <c r="AW278" s="14" t="s">
        <v>36</v>
      </c>
      <c r="AX278" s="14" t="s">
        <v>89</v>
      </c>
      <c r="AY278" s="161" t="s">
        <v>139</v>
      </c>
    </row>
    <row r="279" spans="2:65" s="1" customFormat="1" ht="37.9" customHeight="1">
      <c r="B279" s="33"/>
      <c r="C279" s="133" t="s">
        <v>279</v>
      </c>
      <c r="D279" s="133" t="s">
        <v>141</v>
      </c>
      <c r="E279" s="134" t="s">
        <v>280</v>
      </c>
      <c r="F279" s="135" t="s">
        <v>1103</v>
      </c>
      <c r="G279" s="136" t="s">
        <v>203</v>
      </c>
      <c r="H279" s="137">
        <v>123.574</v>
      </c>
      <c r="I279" s="138"/>
      <c r="J279" s="139">
        <f>ROUND(I279*H279,2)</f>
        <v>0</v>
      </c>
      <c r="K279" s="135" t="s">
        <v>145</v>
      </c>
      <c r="L279" s="33"/>
      <c r="M279" s="140" t="s">
        <v>1</v>
      </c>
      <c r="N279" s="141" t="s">
        <v>46</v>
      </c>
      <c r="P279" s="142">
        <f>O279*H279</f>
        <v>0</v>
      </c>
      <c r="Q279" s="142">
        <v>0</v>
      </c>
      <c r="R279" s="142">
        <f>Q279*H279</f>
        <v>0</v>
      </c>
      <c r="S279" s="142">
        <v>0</v>
      </c>
      <c r="T279" s="143">
        <f>S279*H279</f>
        <v>0</v>
      </c>
      <c r="AR279" s="144" t="s">
        <v>146</v>
      </c>
      <c r="AT279" s="144" t="s">
        <v>141</v>
      </c>
      <c r="AU279" s="144" t="s">
        <v>91</v>
      </c>
      <c r="AY279" s="18" t="s">
        <v>139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8" t="s">
        <v>89</v>
      </c>
      <c r="BK279" s="145">
        <f>ROUND(I279*H279,2)</f>
        <v>0</v>
      </c>
      <c r="BL279" s="18" t="s">
        <v>146</v>
      </c>
      <c r="BM279" s="144" t="s">
        <v>1104</v>
      </c>
    </row>
    <row r="280" spans="2:65" s="13" customFormat="1" ht="11.25">
      <c r="B280" s="153"/>
      <c r="D280" s="147" t="s">
        <v>148</v>
      </c>
      <c r="E280" s="154" t="s">
        <v>1</v>
      </c>
      <c r="F280" s="155" t="s">
        <v>1105</v>
      </c>
      <c r="H280" s="156">
        <v>137.61799999999999</v>
      </c>
      <c r="I280" s="157"/>
      <c r="L280" s="153"/>
      <c r="M280" s="158"/>
      <c r="T280" s="159"/>
      <c r="AT280" s="154" t="s">
        <v>148</v>
      </c>
      <c r="AU280" s="154" t="s">
        <v>91</v>
      </c>
      <c r="AV280" s="13" t="s">
        <v>91</v>
      </c>
      <c r="AW280" s="13" t="s">
        <v>36</v>
      </c>
      <c r="AX280" s="13" t="s">
        <v>81</v>
      </c>
      <c r="AY280" s="154" t="s">
        <v>139</v>
      </c>
    </row>
    <row r="281" spans="2:65" s="13" customFormat="1" ht="11.25">
      <c r="B281" s="153"/>
      <c r="D281" s="147" t="s">
        <v>148</v>
      </c>
      <c r="E281" s="154" t="s">
        <v>1</v>
      </c>
      <c r="F281" s="155" t="s">
        <v>1106</v>
      </c>
      <c r="H281" s="156">
        <v>-14.044</v>
      </c>
      <c r="I281" s="157"/>
      <c r="L281" s="153"/>
      <c r="M281" s="158"/>
      <c r="T281" s="159"/>
      <c r="AT281" s="154" t="s">
        <v>148</v>
      </c>
      <c r="AU281" s="154" t="s">
        <v>91</v>
      </c>
      <c r="AV281" s="13" t="s">
        <v>91</v>
      </c>
      <c r="AW281" s="13" t="s">
        <v>36</v>
      </c>
      <c r="AX281" s="13" t="s">
        <v>81</v>
      </c>
      <c r="AY281" s="154" t="s">
        <v>139</v>
      </c>
    </row>
    <row r="282" spans="2:65" s="14" customFormat="1" ht="11.25">
      <c r="B282" s="160"/>
      <c r="D282" s="147" t="s">
        <v>148</v>
      </c>
      <c r="E282" s="161" t="s">
        <v>1</v>
      </c>
      <c r="F282" s="162" t="s">
        <v>151</v>
      </c>
      <c r="H282" s="163">
        <v>123.574</v>
      </c>
      <c r="I282" s="164"/>
      <c r="L282" s="160"/>
      <c r="M282" s="165"/>
      <c r="T282" s="166"/>
      <c r="AT282" s="161" t="s">
        <v>148</v>
      </c>
      <c r="AU282" s="161" t="s">
        <v>91</v>
      </c>
      <c r="AV282" s="14" t="s">
        <v>146</v>
      </c>
      <c r="AW282" s="14" t="s">
        <v>36</v>
      </c>
      <c r="AX282" s="14" t="s">
        <v>89</v>
      </c>
      <c r="AY282" s="161" t="s">
        <v>139</v>
      </c>
    </row>
    <row r="283" spans="2:65" s="1" customFormat="1" ht="37.9" customHeight="1">
      <c r="B283" s="33"/>
      <c r="C283" s="133" t="s">
        <v>285</v>
      </c>
      <c r="D283" s="133" t="s">
        <v>141</v>
      </c>
      <c r="E283" s="134" t="s">
        <v>286</v>
      </c>
      <c r="F283" s="135" t="s">
        <v>287</v>
      </c>
      <c r="G283" s="136" t="s">
        <v>203</v>
      </c>
      <c r="H283" s="137">
        <v>1977.184</v>
      </c>
      <c r="I283" s="138"/>
      <c r="J283" s="139">
        <f>ROUND(I283*H283,2)</f>
        <v>0</v>
      </c>
      <c r="K283" s="135" t="s">
        <v>145</v>
      </c>
      <c r="L283" s="33"/>
      <c r="M283" s="140" t="s">
        <v>1</v>
      </c>
      <c r="N283" s="141" t="s">
        <v>46</v>
      </c>
      <c r="P283" s="142">
        <f>O283*H283</f>
        <v>0</v>
      </c>
      <c r="Q283" s="142">
        <v>0</v>
      </c>
      <c r="R283" s="142">
        <f>Q283*H283</f>
        <v>0</v>
      </c>
      <c r="S283" s="142">
        <v>0</v>
      </c>
      <c r="T283" s="143">
        <f>S283*H283</f>
        <v>0</v>
      </c>
      <c r="AR283" s="144" t="s">
        <v>146</v>
      </c>
      <c r="AT283" s="144" t="s">
        <v>141</v>
      </c>
      <c r="AU283" s="144" t="s">
        <v>91</v>
      </c>
      <c r="AY283" s="18" t="s">
        <v>139</v>
      </c>
      <c r="BE283" s="145">
        <f>IF(N283="základní",J283,0)</f>
        <v>0</v>
      </c>
      <c r="BF283" s="145">
        <f>IF(N283="snížená",J283,0)</f>
        <v>0</v>
      </c>
      <c r="BG283" s="145">
        <f>IF(N283="zákl. přenesená",J283,0)</f>
        <v>0</v>
      </c>
      <c r="BH283" s="145">
        <f>IF(N283="sníž. přenesená",J283,0)</f>
        <v>0</v>
      </c>
      <c r="BI283" s="145">
        <f>IF(N283="nulová",J283,0)</f>
        <v>0</v>
      </c>
      <c r="BJ283" s="18" t="s">
        <v>89</v>
      </c>
      <c r="BK283" s="145">
        <f>ROUND(I283*H283,2)</f>
        <v>0</v>
      </c>
      <c r="BL283" s="18" t="s">
        <v>146</v>
      </c>
      <c r="BM283" s="144" t="s">
        <v>1107</v>
      </c>
    </row>
    <row r="284" spans="2:65" s="12" customFormat="1" ht="11.25">
      <c r="B284" s="146"/>
      <c r="D284" s="147" t="s">
        <v>148</v>
      </c>
      <c r="E284" s="148" t="s">
        <v>1</v>
      </c>
      <c r="F284" s="149" t="s">
        <v>289</v>
      </c>
      <c r="H284" s="148" t="s">
        <v>1</v>
      </c>
      <c r="I284" s="150"/>
      <c r="L284" s="146"/>
      <c r="M284" s="151"/>
      <c r="T284" s="152"/>
      <c r="AT284" s="148" t="s">
        <v>148</v>
      </c>
      <c r="AU284" s="148" t="s">
        <v>91</v>
      </c>
      <c r="AV284" s="12" t="s">
        <v>89</v>
      </c>
      <c r="AW284" s="12" t="s">
        <v>36</v>
      </c>
      <c r="AX284" s="12" t="s">
        <v>81</v>
      </c>
      <c r="AY284" s="148" t="s">
        <v>139</v>
      </c>
    </row>
    <row r="285" spans="2:65" s="13" customFormat="1" ht="11.25">
      <c r="B285" s="153"/>
      <c r="D285" s="147" t="s">
        <v>148</v>
      </c>
      <c r="E285" s="154" t="s">
        <v>1</v>
      </c>
      <c r="F285" s="155" t="s">
        <v>1108</v>
      </c>
      <c r="H285" s="156">
        <v>1977.184</v>
      </c>
      <c r="I285" s="157"/>
      <c r="L285" s="153"/>
      <c r="M285" s="158"/>
      <c r="T285" s="159"/>
      <c r="AT285" s="154" t="s">
        <v>148</v>
      </c>
      <c r="AU285" s="154" t="s">
        <v>91</v>
      </c>
      <c r="AV285" s="13" t="s">
        <v>91</v>
      </c>
      <c r="AW285" s="13" t="s">
        <v>36</v>
      </c>
      <c r="AX285" s="13" t="s">
        <v>81</v>
      </c>
      <c r="AY285" s="154" t="s">
        <v>139</v>
      </c>
    </row>
    <row r="286" spans="2:65" s="14" customFormat="1" ht="11.25">
      <c r="B286" s="160"/>
      <c r="D286" s="147" t="s">
        <v>148</v>
      </c>
      <c r="E286" s="161" t="s">
        <v>1</v>
      </c>
      <c r="F286" s="162" t="s">
        <v>151</v>
      </c>
      <c r="H286" s="163">
        <v>1977.184</v>
      </c>
      <c r="I286" s="164"/>
      <c r="L286" s="160"/>
      <c r="M286" s="165"/>
      <c r="T286" s="166"/>
      <c r="AT286" s="161" t="s">
        <v>148</v>
      </c>
      <c r="AU286" s="161" t="s">
        <v>91</v>
      </c>
      <c r="AV286" s="14" t="s">
        <v>146</v>
      </c>
      <c r="AW286" s="14" t="s">
        <v>36</v>
      </c>
      <c r="AX286" s="14" t="s">
        <v>89</v>
      </c>
      <c r="AY286" s="161" t="s">
        <v>139</v>
      </c>
    </row>
    <row r="287" spans="2:65" s="1" customFormat="1" ht="24.2" customHeight="1">
      <c r="B287" s="33"/>
      <c r="C287" s="133" t="s">
        <v>291</v>
      </c>
      <c r="D287" s="133" t="s">
        <v>141</v>
      </c>
      <c r="E287" s="134" t="s">
        <v>1109</v>
      </c>
      <c r="F287" s="135" t="s">
        <v>1110</v>
      </c>
      <c r="G287" s="136" t="s">
        <v>203</v>
      </c>
      <c r="H287" s="137">
        <v>14.044</v>
      </c>
      <c r="I287" s="138"/>
      <c r="J287" s="139">
        <f>ROUND(I287*H287,2)</f>
        <v>0</v>
      </c>
      <c r="K287" s="135" t="s">
        <v>145</v>
      </c>
      <c r="L287" s="33"/>
      <c r="M287" s="140" t="s">
        <v>1</v>
      </c>
      <c r="N287" s="141" t="s">
        <v>46</v>
      </c>
      <c r="P287" s="142">
        <f>O287*H287</f>
        <v>0</v>
      </c>
      <c r="Q287" s="142">
        <v>0</v>
      </c>
      <c r="R287" s="142">
        <f>Q287*H287</f>
        <v>0</v>
      </c>
      <c r="S287" s="142">
        <v>0</v>
      </c>
      <c r="T287" s="143">
        <f>S287*H287</f>
        <v>0</v>
      </c>
      <c r="AR287" s="144" t="s">
        <v>146</v>
      </c>
      <c r="AT287" s="144" t="s">
        <v>141</v>
      </c>
      <c r="AU287" s="144" t="s">
        <v>91</v>
      </c>
      <c r="AY287" s="18" t="s">
        <v>139</v>
      </c>
      <c r="BE287" s="145">
        <f>IF(N287="základní",J287,0)</f>
        <v>0</v>
      </c>
      <c r="BF287" s="145">
        <f>IF(N287="snížená",J287,0)</f>
        <v>0</v>
      </c>
      <c r="BG287" s="145">
        <f>IF(N287="zákl. přenesená",J287,0)</f>
        <v>0</v>
      </c>
      <c r="BH287" s="145">
        <f>IF(N287="sníž. přenesená",J287,0)</f>
        <v>0</v>
      </c>
      <c r="BI287" s="145">
        <f>IF(N287="nulová",J287,0)</f>
        <v>0</v>
      </c>
      <c r="BJ287" s="18" t="s">
        <v>89</v>
      </c>
      <c r="BK287" s="145">
        <f>ROUND(I287*H287,2)</f>
        <v>0</v>
      </c>
      <c r="BL287" s="18" t="s">
        <v>146</v>
      </c>
      <c r="BM287" s="144" t="s">
        <v>1111</v>
      </c>
    </row>
    <row r="288" spans="2:65" s="12" customFormat="1" ht="11.25">
      <c r="B288" s="146"/>
      <c r="D288" s="147" t="s">
        <v>148</v>
      </c>
      <c r="E288" s="148" t="s">
        <v>1</v>
      </c>
      <c r="F288" s="149" t="s">
        <v>1112</v>
      </c>
      <c r="H288" s="148" t="s">
        <v>1</v>
      </c>
      <c r="I288" s="150"/>
      <c r="L288" s="146"/>
      <c r="M288" s="151"/>
      <c r="T288" s="152"/>
      <c r="AT288" s="148" t="s">
        <v>148</v>
      </c>
      <c r="AU288" s="148" t="s">
        <v>91</v>
      </c>
      <c r="AV288" s="12" t="s">
        <v>89</v>
      </c>
      <c r="AW288" s="12" t="s">
        <v>36</v>
      </c>
      <c r="AX288" s="12" t="s">
        <v>81</v>
      </c>
      <c r="AY288" s="148" t="s">
        <v>139</v>
      </c>
    </row>
    <row r="289" spans="2:65" s="13" customFormat="1" ht="11.25">
      <c r="B289" s="153"/>
      <c r="D289" s="147" t="s">
        <v>148</v>
      </c>
      <c r="E289" s="154" t="s">
        <v>1</v>
      </c>
      <c r="F289" s="155" t="s">
        <v>1113</v>
      </c>
      <c r="H289" s="156">
        <v>14.044</v>
      </c>
      <c r="I289" s="157"/>
      <c r="L289" s="153"/>
      <c r="M289" s="158"/>
      <c r="T289" s="159"/>
      <c r="AT289" s="154" t="s">
        <v>148</v>
      </c>
      <c r="AU289" s="154" t="s">
        <v>91</v>
      </c>
      <c r="AV289" s="13" t="s">
        <v>91</v>
      </c>
      <c r="AW289" s="13" t="s">
        <v>36</v>
      </c>
      <c r="AX289" s="13" t="s">
        <v>81</v>
      </c>
      <c r="AY289" s="154" t="s">
        <v>139</v>
      </c>
    </row>
    <row r="290" spans="2:65" s="14" customFormat="1" ht="11.25">
      <c r="B290" s="160"/>
      <c r="D290" s="147" t="s">
        <v>148</v>
      </c>
      <c r="E290" s="161" t="s">
        <v>1</v>
      </c>
      <c r="F290" s="162" t="s">
        <v>151</v>
      </c>
      <c r="H290" s="163">
        <v>14.044</v>
      </c>
      <c r="I290" s="164"/>
      <c r="L290" s="160"/>
      <c r="M290" s="165"/>
      <c r="T290" s="166"/>
      <c r="AT290" s="161" t="s">
        <v>148</v>
      </c>
      <c r="AU290" s="161" t="s">
        <v>91</v>
      </c>
      <c r="AV290" s="14" t="s">
        <v>146</v>
      </c>
      <c r="AW290" s="14" t="s">
        <v>36</v>
      </c>
      <c r="AX290" s="14" t="s">
        <v>89</v>
      </c>
      <c r="AY290" s="161" t="s">
        <v>139</v>
      </c>
    </row>
    <row r="291" spans="2:65" s="1" customFormat="1" ht="16.5" customHeight="1">
      <c r="B291" s="33"/>
      <c r="C291" s="133" t="s">
        <v>296</v>
      </c>
      <c r="D291" s="133" t="s">
        <v>141</v>
      </c>
      <c r="E291" s="134" t="s">
        <v>292</v>
      </c>
      <c r="F291" s="135" t="s">
        <v>293</v>
      </c>
      <c r="G291" s="136" t="s">
        <v>203</v>
      </c>
      <c r="H291" s="137">
        <v>137.61799999999999</v>
      </c>
      <c r="I291" s="138"/>
      <c r="J291" s="139">
        <f>ROUND(I291*H291,2)</f>
        <v>0</v>
      </c>
      <c r="K291" s="135" t="s">
        <v>145</v>
      </c>
      <c r="L291" s="33"/>
      <c r="M291" s="140" t="s">
        <v>1</v>
      </c>
      <c r="N291" s="141" t="s">
        <v>46</v>
      </c>
      <c r="P291" s="142">
        <f>O291*H291</f>
        <v>0</v>
      </c>
      <c r="Q291" s="142">
        <v>0</v>
      </c>
      <c r="R291" s="142">
        <f>Q291*H291</f>
        <v>0</v>
      </c>
      <c r="S291" s="142">
        <v>0</v>
      </c>
      <c r="T291" s="143">
        <f>S291*H291</f>
        <v>0</v>
      </c>
      <c r="AR291" s="144" t="s">
        <v>146</v>
      </c>
      <c r="AT291" s="144" t="s">
        <v>141</v>
      </c>
      <c r="AU291" s="144" t="s">
        <v>91</v>
      </c>
      <c r="AY291" s="18" t="s">
        <v>139</v>
      </c>
      <c r="BE291" s="145">
        <f>IF(N291="základní",J291,0)</f>
        <v>0</v>
      </c>
      <c r="BF291" s="145">
        <f>IF(N291="snížená",J291,0)</f>
        <v>0</v>
      </c>
      <c r="BG291" s="145">
        <f>IF(N291="zákl. přenesená",J291,0)</f>
        <v>0</v>
      </c>
      <c r="BH291" s="145">
        <f>IF(N291="sníž. přenesená",J291,0)</f>
        <v>0</v>
      </c>
      <c r="BI291" s="145">
        <f>IF(N291="nulová",J291,0)</f>
        <v>0</v>
      </c>
      <c r="BJ291" s="18" t="s">
        <v>89</v>
      </c>
      <c r="BK291" s="145">
        <f>ROUND(I291*H291,2)</f>
        <v>0</v>
      </c>
      <c r="BL291" s="18" t="s">
        <v>146</v>
      </c>
      <c r="BM291" s="144" t="s">
        <v>1114</v>
      </c>
    </row>
    <row r="292" spans="2:65" s="13" customFormat="1" ht="11.25">
      <c r="B292" s="153"/>
      <c r="D292" s="147" t="s">
        <v>148</v>
      </c>
      <c r="E292" s="154" t="s">
        <v>1</v>
      </c>
      <c r="F292" s="155" t="s">
        <v>1115</v>
      </c>
      <c r="H292" s="156">
        <v>123.574</v>
      </c>
      <c r="I292" s="157"/>
      <c r="L292" s="153"/>
      <c r="M292" s="158"/>
      <c r="T292" s="159"/>
      <c r="AT292" s="154" t="s">
        <v>148</v>
      </c>
      <c r="AU292" s="154" t="s">
        <v>91</v>
      </c>
      <c r="AV292" s="13" t="s">
        <v>91</v>
      </c>
      <c r="AW292" s="13" t="s">
        <v>36</v>
      </c>
      <c r="AX292" s="13" t="s">
        <v>81</v>
      </c>
      <c r="AY292" s="154" t="s">
        <v>139</v>
      </c>
    </row>
    <row r="293" spans="2:65" s="13" customFormat="1" ht="11.25">
      <c r="B293" s="153"/>
      <c r="D293" s="147" t="s">
        <v>148</v>
      </c>
      <c r="E293" s="154" t="s">
        <v>1</v>
      </c>
      <c r="F293" s="155" t="s">
        <v>1116</v>
      </c>
      <c r="H293" s="156">
        <v>14.044</v>
      </c>
      <c r="I293" s="157"/>
      <c r="L293" s="153"/>
      <c r="M293" s="158"/>
      <c r="T293" s="159"/>
      <c r="AT293" s="154" t="s">
        <v>148</v>
      </c>
      <c r="AU293" s="154" t="s">
        <v>91</v>
      </c>
      <c r="AV293" s="13" t="s">
        <v>91</v>
      </c>
      <c r="AW293" s="13" t="s">
        <v>36</v>
      </c>
      <c r="AX293" s="13" t="s">
        <v>81</v>
      </c>
      <c r="AY293" s="154" t="s">
        <v>139</v>
      </c>
    </row>
    <row r="294" spans="2:65" s="14" customFormat="1" ht="11.25">
      <c r="B294" s="160"/>
      <c r="D294" s="147" t="s">
        <v>148</v>
      </c>
      <c r="E294" s="161" t="s">
        <v>1</v>
      </c>
      <c r="F294" s="162" t="s">
        <v>151</v>
      </c>
      <c r="H294" s="163">
        <v>137.61799999999999</v>
      </c>
      <c r="I294" s="164"/>
      <c r="L294" s="160"/>
      <c r="M294" s="165"/>
      <c r="T294" s="166"/>
      <c r="AT294" s="161" t="s">
        <v>148</v>
      </c>
      <c r="AU294" s="161" t="s">
        <v>91</v>
      </c>
      <c r="AV294" s="14" t="s">
        <v>146</v>
      </c>
      <c r="AW294" s="14" t="s">
        <v>36</v>
      </c>
      <c r="AX294" s="14" t="s">
        <v>89</v>
      </c>
      <c r="AY294" s="161" t="s">
        <v>139</v>
      </c>
    </row>
    <row r="295" spans="2:65" s="1" customFormat="1" ht="33" customHeight="1">
      <c r="B295" s="33"/>
      <c r="C295" s="133" t="s">
        <v>302</v>
      </c>
      <c r="D295" s="133" t="s">
        <v>141</v>
      </c>
      <c r="E295" s="134" t="s">
        <v>297</v>
      </c>
      <c r="F295" s="135" t="s">
        <v>298</v>
      </c>
      <c r="G295" s="136" t="s">
        <v>299</v>
      </c>
      <c r="H295" s="137">
        <v>210.07599999999999</v>
      </c>
      <c r="I295" s="138"/>
      <c r="J295" s="139">
        <f>ROUND(I295*H295,2)</f>
        <v>0</v>
      </c>
      <c r="K295" s="135" t="s">
        <v>145</v>
      </c>
      <c r="L295" s="33"/>
      <c r="M295" s="140" t="s">
        <v>1</v>
      </c>
      <c r="N295" s="141" t="s">
        <v>46</v>
      </c>
      <c r="P295" s="142">
        <f>O295*H295</f>
        <v>0</v>
      </c>
      <c r="Q295" s="142">
        <v>0</v>
      </c>
      <c r="R295" s="142">
        <f>Q295*H295</f>
        <v>0</v>
      </c>
      <c r="S295" s="142">
        <v>0</v>
      </c>
      <c r="T295" s="143">
        <f>S295*H295</f>
        <v>0</v>
      </c>
      <c r="AR295" s="144" t="s">
        <v>146</v>
      </c>
      <c r="AT295" s="144" t="s">
        <v>141</v>
      </c>
      <c r="AU295" s="144" t="s">
        <v>91</v>
      </c>
      <c r="AY295" s="18" t="s">
        <v>139</v>
      </c>
      <c r="BE295" s="145">
        <f>IF(N295="základní",J295,0)</f>
        <v>0</v>
      </c>
      <c r="BF295" s="145">
        <f>IF(N295="snížená",J295,0)</f>
        <v>0</v>
      </c>
      <c r="BG295" s="145">
        <f>IF(N295="zákl. přenesená",J295,0)</f>
        <v>0</v>
      </c>
      <c r="BH295" s="145">
        <f>IF(N295="sníž. přenesená",J295,0)</f>
        <v>0</v>
      </c>
      <c r="BI295" s="145">
        <f>IF(N295="nulová",J295,0)</f>
        <v>0</v>
      </c>
      <c r="BJ295" s="18" t="s">
        <v>89</v>
      </c>
      <c r="BK295" s="145">
        <f>ROUND(I295*H295,2)</f>
        <v>0</v>
      </c>
      <c r="BL295" s="18" t="s">
        <v>146</v>
      </c>
      <c r="BM295" s="144" t="s">
        <v>1117</v>
      </c>
    </row>
    <row r="296" spans="2:65" s="1" customFormat="1" ht="19.5">
      <c r="B296" s="33"/>
      <c r="D296" s="147" t="s">
        <v>306</v>
      </c>
      <c r="F296" s="174" t="s">
        <v>1118</v>
      </c>
      <c r="I296" s="175"/>
      <c r="L296" s="33"/>
      <c r="M296" s="176"/>
      <c r="T296" s="57"/>
      <c r="AT296" s="18" t="s">
        <v>306</v>
      </c>
      <c r="AU296" s="18" t="s">
        <v>91</v>
      </c>
    </row>
    <row r="297" spans="2:65" s="13" customFormat="1" ht="11.25">
      <c r="B297" s="153"/>
      <c r="D297" s="147" t="s">
        <v>148</v>
      </c>
      <c r="E297" s="154" t="s">
        <v>1</v>
      </c>
      <c r="F297" s="155" t="s">
        <v>1119</v>
      </c>
      <c r="H297" s="156">
        <v>210.07599999999999</v>
      </c>
      <c r="I297" s="157"/>
      <c r="L297" s="153"/>
      <c r="M297" s="158"/>
      <c r="T297" s="159"/>
      <c r="AT297" s="154" t="s">
        <v>148</v>
      </c>
      <c r="AU297" s="154" t="s">
        <v>91</v>
      </c>
      <c r="AV297" s="13" t="s">
        <v>91</v>
      </c>
      <c r="AW297" s="13" t="s">
        <v>36</v>
      </c>
      <c r="AX297" s="13" t="s">
        <v>89</v>
      </c>
      <c r="AY297" s="154" t="s">
        <v>139</v>
      </c>
    </row>
    <row r="298" spans="2:65" s="1" customFormat="1" ht="24.2" customHeight="1">
      <c r="B298" s="33"/>
      <c r="C298" s="133" t="s">
        <v>316</v>
      </c>
      <c r="D298" s="133" t="s">
        <v>141</v>
      </c>
      <c r="E298" s="134" t="s">
        <v>303</v>
      </c>
      <c r="F298" s="135" t="s">
        <v>304</v>
      </c>
      <c r="G298" s="136" t="s">
        <v>203</v>
      </c>
      <c r="H298" s="137">
        <v>89.456999999999994</v>
      </c>
      <c r="I298" s="138"/>
      <c r="J298" s="139">
        <f>ROUND(I298*H298,2)</f>
        <v>0</v>
      </c>
      <c r="K298" s="135" t="s">
        <v>145</v>
      </c>
      <c r="L298" s="33"/>
      <c r="M298" s="140" t="s">
        <v>1</v>
      </c>
      <c r="N298" s="141" t="s">
        <v>46</v>
      </c>
      <c r="P298" s="142">
        <f>O298*H298</f>
        <v>0</v>
      </c>
      <c r="Q298" s="142">
        <v>0</v>
      </c>
      <c r="R298" s="142">
        <f>Q298*H298</f>
        <v>0</v>
      </c>
      <c r="S298" s="142">
        <v>0</v>
      </c>
      <c r="T298" s="143">
        <f>S298*H298</f>
        <v>0</v>
      </c>
      <c r="AR298" s="144" t="s">
        <v>146</v>
      </c>
      <c r="AT298" s="144" t="s">
        <v>141</v>
      </c>
      <c r="AU298" s="144" t="s">
        <v>91</v>
      </c>
      <c r="AY298" s="18" t="s">
        <v>139</v>
      </c>
      <c r="BE298" s="145">
        <f>IF(N298="základní",J298,0)</f>
        <v>0</v>
      </c>
      <c r="BF298" s="145">
        <f>IF(N298="snížená",J298,0)</f>
        <v>0</v>
      </c>
      <c r="BG298" s="145">
        <f>IF(N298="zákl. přenesená",J298,0)</f>
        <v>0</v>
      </c>
      <c r="BH298" s="145">
        <f>IF(N298="sníž. přenesená",J298,0)</f>
        <v>0</v>
      </c>
      <c r="BI298" s="145">
        <f>IF(N298="nulová",J298,0)</f>
        <v>0</v>
      </c>
      <c r="BJ298" s="18" t="s">
        <v>89</v>
      </c>
      <c r="BK298" s="145">
        <f>ROUND(I298*H298,2)</f>
        <v>0</v>
      </c>
      <c r="BL298" s="18" t="s">
        <v>146</v>
      </c>
      <c r="BM298" s="144" t="s">
        <v>1120</v>
      </c>
    </row>
    <row r="299" spans="2:65" s="1" customFormat="1" ht="29.25">
      <c r="B299" s="33"/>
      <c r="D299" s="147" t="s">
        <v>306</v>
      </c>
      <c r="F299" s="174" t="s">
        <v>307</v>
      </c>
      <c r="I299" s="175"/>
      <c r="L299" s="33"/>
      <c r="M299" s="176"/>
      <c r="T299" s="57"/>
      <c r="AT299" s="18" t="s">
        <v>306</v>
      </c>
      <c r="AU299" s="18" t="s">
        <v>91</v>
      </c>
    </row>
    <row r="300" spans="2:65" s="13" customFormat="1" ht="11.25">
      <c r="B300" s="153"/>
      <c r="D300" s="147" t="s">
        <v>148</v>
      </c>
      <c r="E300" s="154" t="s">
        <v>1</v>
      </c>
      <c r="F300" s="155" t="s">
        <v>1105</v>
      </c>
      <c r="H300" s="156">
        <v>137.61799999999999</v>
      </c>
      <c r="I300" s="157"/>
      <c r="L300" s="153"/>
      <c r="M300" s="158"/>
      <c r="T300" s="159"/>
      <c r="AT300" s="154" t="s">
        <v>148</v>
      </c>
      <c r="AU300" s="154" t="s">
        <v>91</v>
      </c>
      <c r="AV300" s="13" t="s">
        <v>91</v>
      </c>
      <c r="AW300" s="13" t="s">
        <v>36</v>
      </c>
      <c r="AX300" s="13" t="s">
        <v>81</v>
      </c>
      <c r="AY300" s="154" t="s">
        <v>139</v>
      </c>
    </row>
    <row r="301" spans="2:65" s="12" customFormat="1" ht="11.25">
      <c r="B301" s="146"/>
      <c r="D301" s="147" t="s">
        <v>148</v>
      </c>
      <c r="E301" s="148" t="s">
        <v>1</v>
      </c>
      <c r="F301" s="149" t="s">
        <v>332</v>
      </c>
      <c r="H301" s="148" t="s">
        <v>1</v>
      </c>
      <c r="I301" s="150"/>
      <c r="L301" s="146"/>
      <c r="M301" s="151"/>
      <c r="T301" s="152"/>
      <c r="AT301" s="148" t="s">
        <v>148</v>
      </c>
      <c r="AU301" s="148" t="s">
        <v>91</v>
      </c>
      <c r="AV301" s="12" t="s">
        <v>89</v>
      </c>
      <c r="AW301" s="12" t="s">
        <v>36</v>
      </c>
      <c r="AX301" s="12" t="s">
        <v>81</v>
      </c>
      <c r="AY301" s="148" t="s">
        <v>139</v>
      </c>
    </row>
    <row r="302" spans="2:65" s="13" customFormat="1" ht="11.25">
      <c r="B302" s="153"/>
      <c r="D302" s="147" t="s">
        <v>148</v>
      </c>
      <c r="E302" s="154" t="s">
        <v>1</v>
      </c>
      <c r="F302" s="155" t="s">
        <v>1121</v>
      </c>
      <c r="H302" s="156">
        <v>-0.97599999999999998</v>
      </c>
      <c r="I302" s="157"/>
      <c r="L302" s="153"/>
      <c r="M302" s="158"/>
      <c r="T302" s="159"/>
      <c r="AT302" s="154" t="s">
        <v>148</v>
      </c>
      <c r="AU302" s="154" t="s">
        <v>91</v>
      </c>
      <c r="AV302" s="13" t="s">
        <v>91</v>
      </c>
      <c r="AW302" s="13" t="s">
        <v>36</v>
      </c>
      <c r="AX302" s="13" t="s">
        <v>81</v>
      </c>
      <c r="AY302" s="154" t="s">
        <v>139</v>
      </c>
    </row>
    <row r="303" spans="2:65" s="13" customFormat="1" ht="11.25">
      <c r="B303" s="153"/>
      <c r="D303" s="147" t="s">
        <v>148</v>
      </c>
      <c r="E303" s="154" t="s">
        <v>1</v>
      </c>
      <c r="F303" s="155" t="s">
        <v>1122</v>
      </c>
      <c r="H303" s="156">
        <v>-0.04</v>
      </c>
      <c r="I303" s="157"/>
      <c r="L303" s="153"/>
      <c r="M303" s="158"/>
      <c r="T303" s="159"/>
      <c r="AT303" s="154" t="s">
        <v>148</v>
      </c>
      <c r="AU303" s="154" t="s">
        <v>91</v>
      </c>
      <c r="AV303" s="13" t="s">
        <v>91</v>
      </c>
      <c r="AW303" s="13" t="s">
        <v>36</v>
      </c>
      <c r="AX303" s="13" t="s">
        <v>81</v>
      </c>
      <c r="AY303" s="154" t="s">
        <v>139</v>
      </c>
    </row>
    <row r="304" spans="2:65" s="13" customFormat="1" ht="11.25">
      <c r="B304" s="153"/>
      <c r="D304" s="147" t="s">
        <v>148</v>
      </c>
      <c r="E304" s="154" t="s">
        <v>1</v>
      </c>
      <c r="F304" s="155" t="s">
        <v>1123</v>
      </c>
      <c r="H304" s="156">
        <v>-9.1999999999999998E-2</v>
      </c>
      <c r="I304" s="157"/>
      <c r="L304" s="153"/>
      <c r="M304" s="158"/>
      <c r="T304" s="159"/>
      <c r="AT304" s="154" t="s">
        <v>148</v>
      </c>
      <c r="AU304" s="154" t="s">
        <v>91</v>
      </c>
      <c r="AV304" s="13" t="s">
        <v>91</v>
      </c>
      <c r="AW304" s="13" t="s">
        <v>36</v>
      </c>
      <c r="AX304" s="13" t="s">
        <v>81</v>
      </c>
      <c r="AY304" s="154" t="s">
        <v>139</v>
      </c>
    </row>
    <row r="305" spans="2:65" s="13" customFormat="1" ht="11.25">
      <c r="B305" s="153"/>
      <c r="D305" s="147" t="s">
        <v>148</v>
      </c>
      <c r="E305" s="154" t="s">
        <v>1</v>
      </c>
      <c r="F305" s="155" t="s">
        <v>1124</v>
      </c>
      <c r="H305" s="156">
        <v>-5.0000000000000001E-3</v>
      </c>
      <c r="I305" s="157"/>
      <c r="L305" s="153"/>
      <c r="M305" s="158"/>
      <c r="T305" s="159"/>
      <c r="AT305" s="154" t="s">
        <v>148</v>
      </c>
      <c r="AU305" s="154" t="s">
        <v>91</v>
      </c>
      <c r="AV305" s="13" t="s">
        <v>91</v>
      </c>
      <c r="AW305" s="13" t="s">
        <v>36</v>
      </c>
      <c r="AX305" s="13" t="s">
        <v>81</v>
      </c>
      <c r="AY305" s="154" t="s">
        <v>139</v>
      </c>
    </row>
    <row r="306" spans="2:65" s="13" customFormat="1" ht="11.25">
      <c r="B306" s="153"/>
      <c r="D306" s="147" t="s">
        <v>148</v>
      </c>
      <c r="E306" s="154" t="s">
        <v>1</v>
      </c>
      <c r="F306" s="155" t="s">
        <v>1125</v>
      </c>
      <c r="H306" s="156">
        <v>-5.0000000000000001E-3</v>
      </c>
      <c r="I306" s="157"/>
      <c r="L306" s="153"/>
      <c r="M306" s="158"/>
      <c r="T306" s="159"/>
      <c r="AT306" s="154" t="s">
        <v>148</v>
      </c>
      <c r="AU306" s="154" t="s">
        <v>91</v>
      </c>
      <c r="AV306" s="13" t="s">
        <v>91</v>
      </c>
      <c r="AW306" s="13" t="s">
        <v>36</v>
      </c>
      <c r="AX306" s="13" t="s">
        <v>81</v>
      </c>
      <c r="AY306" s="154" t="s">
        <v>139</v>
      </c>
    </row>
    <row r="307" spans="2:65" s="13" customFormat="1" ht="11.25">
      <c r="B307" s="153"/>
      <c r="D307" s="147" t="s">
        <v>148</v>
      </c>
      <c r="E307" s="154" t="s">
        <v>1</v>
      </c>
      <c r="F307" s="155" t="s">
        <v>1126</v>
      </c>
      <c r="H307" s="156">
        <v>-7.0000000000000001E-3</v>
      </c>
      <c r="I307" s="157"/>
      <c r="L307" s="153"/>
      <c r="M307" s="158"/>
      <c r="T307" s="159"/>
      <c r="AT307" s="154" t="s">
        <v>148</v>
      </c>
      <c r="AU307" s="154" t="s">
        <v>91</v>
      </c>
      <c r="AV307" s="13" t="s">
        <v>91</v>
      </c>
      <c r="AW307" s="13" t="s">
        <v>36</v>
      </c>
      <c r="AX307" s="13" t="s">
        <v>81</v>
      </c>
      <c r="AY307" s="154" t="s">
        <v>139</v>
      </c>
    </row>
    <row r="308" spans="2:65" s="13" customFormat="1" ht="11.25">
      <c r="B308" s="153"/>
      <c r="D308" s="147" t="s">
        <v>148</v>
      </c>
      <c r="E308" s="154" t="s">
        <v>1</v>
      </c>
      <c r="F308" s="155" t="s">
        <v>1127</v>
      </c>
      <c r="H308" s="156">
        <v>-5.7000000000000002E-2</v>
      </c>
      <c r="I308" s="157"/>
      <c r="L308" s="153"/>
      <c r="M308" s="158"/>
      <c r="T308" s="159"/>
      <c r="AT308" s="154" t="s">
        <v>148</v>
      </c>
      <c r="AU308" s="154" t="s">
        <v>91</v>
      </c>
      <c r="AV308" s="13" t="s">
        <v>91</v>
      </c>
      <c r="AW308" s="13" t="s">
        <v>36</v>
      </c>
      <c r="AX308" s="13" t="s">
        <v>81</v>
      </c>
      <c r="AY308" s="154" t="s">
        <v>139</v>
      </c>
    </row>
    <row r="309" spans="2:65" s="13" customFormat="1" ht="11.25">
      <c r="B309" s="153"/>
      <c r="D309" s="147" t="s">
        <v>148</v>
      </c>
      <c r="E309" s="154" t="s">
        <v>1</v>
      </c>
      <c r="F309" s="155" t="s">
        <v>1128</v>
      </c>
      <c r="H309" s="156">
        <v>-6.0000000000000001E-3</v>
      </c>
      <c r="I309" s="157"/>
      <c r="L309" s="153"/>
      <c r="M309" s="158"/>
      <c r="T309" s="159"/>
      <c r="AT309" s="154" t="s">
        <v>148</v>
      </c>
      <c r="AU309" s="154" t="s">
        <v>91</v>
      </c>
      <c r="AV309" s="13" t="s">
        <v>91</v>
      </c>
      <c r="AW309" s="13" t="s">
        <v>36</v>
      </c>
      <c r="AX309" s="13" t="s">
        <v>81</v>
      </c>
      <c r="AY309" s="154" t="s">
        <v>139</v>
      </c>
    </row>
    <row r="310" spans="2:65" s="13" customFormat="1" ht="11.25">
      <c r="B310" s="153"/>
      <c r="D310" s="147" t="s">
        <v>148</v>
      </c>
      <c r="E310" s="154" t="s">
        <v>1</v>
      </c>
      <c r="F310" s="155" t="s">
        <v>1129</v>
      </c>
      <c r="H310" s="156">
        <v>-6.0000000000000001E-3</v>
      </c>
      <c r="I310" s="157"/>
      <c r="L310" s="153"/>
      <c r="M310" s="158"/>
      <c r="T310" s="159"/>
      <c r="AT310" s="154" t="s">
        <v>148</v>
      </c>
      <c r="AU310" s="154" t="s">
        <v>91</v>
      </c>
      <c r="AV310" s="13" t="s">
        <v>91</v>
      </c>
      <c r="AW310" s="13" t="s">
        <v>36</v>
      </c>
      <c r="AX310" s="13" t="s">
        <v>81</v>
      </c>
      <c r="AY310" s="154" t="s">
        <v>139</v>
      </c>
    </row>
    <row r="311" spans="2:65" s="13" customFormat="1" ht="11.25">
      <c r="B311" s="153"/>
      <c r="D311" s="147" t="s">
        <v>148</v>
      </c>
      <c r="E311" s="154" t="s">
        <v>1</v>
      </c>
      <c r="F311" s="155" t="s">
        <v>1130</v>
      </c>
      <c r="H311" s="156">
        <v>-7.0000000000000001E-3</v>
      </c>
      <c r="I311" s="157"/>
      <c r="L311" s="153"/>
      <c r="M311" s="158"/>
      <c r="T311" s="159"/>
      <c r="AT311" s="154" t="s">
        <v>148</v>
      </c>
      <c r="AU311" s="154" t="s">
        <v>91</v>
      </c>
      <c r="AV311" s="13" t="s">
        <v>91</v>
      </c>
      <c r="AW311" s="13" t="s">
        <v>36</v>
      </c>
      <c r="AX311" s="13" t="s">
        <v>81</v>
      </c>
      <c r="AY311" s="154" t="s">
        <v>139</v>
      </c>
    </row>
    <row r="312" spans="2:65" s="13" customFormat="1" ht="11.25">
      <c r="B312" s="153"/>
      <c r="D312" s="147" t="s">
        <v>148</v>
      </c>
      <c r="E312" s="154" t="s">
        <v>1</v>
      </c>
      <c r="F312" s="155" t="s">
        <v>1131</v>
      </c>
      <c r="H312" s="156">
        <v>-1.7999999999999999E-2</v>
      </c>
      <c r="I312" s="157"/>
      <c r="L312" s="153"/>
      <c r="M312" s="158"/>
      <c r="T312" s="159"/>
      <c r="AT312" s="154" t="s">
        <v>148</v>
      </c>
      <c r="AU312" s="154" t="s">
        <v>91</v>
      </c>
      <c r="AV312" s="13" t="s">
        <v>91</v>
      </c>
      <c r="AW312" s="13" t="s">
        <v>36</v>
      </c>
      <c r="AX312" s="13" t="s">
        <v>81</v>
      </c>
      <c r="AY312" s="154" t="s">
        <v>139</v>
      </c>
    </row>
    <row r="313" spans="2:65" s="13" customFormat="1" ht="11.25">
      <c r="B313" s="153"/>
      <c r="D313" s="147" t="s">
        <v>148</v>
      </c>
      <c r="E313" s="154" t="s">
        <v>1</v>
      </c>
      <c r="F313" s="155" t="s">
        <v>1132</v>
      </c>
      <c r="H313" s="156">
        <v>-37.591999999999999</v>
      </c>
      <c r="I313" s="157"/>
      <c r="L313" s="153"/>
      <c r="M313" s="158"/>
      <c r="T313" s="159"/>
      <c r="AT313" s="154" t="s">
        <v>148</v>
      </c>
      <c r="AU313" s="154" t="s">
        <v>91</v>
      </c>
      <c r="AV313" s="13" t="s">
        <v>91</v>
      </c>
      <c r="AW313" s="13" t="s">
        <v>36</v>
      </c>
      <c r="AX313" s="13" t="s">
        <v>81</v>
      </c>
      <c r="AY313" s="154" t="s">
        <v>139</v>
      </c>
    </row>
    <row r="314" spans="2:65" s="13" customFormat="1" ht="11.25">
      <c r="B314" s="153"/>
      <c r="D314" s="147" t="s">
        <v>148</v>
      </c>
      <c r="E314" s="154" t="s">
        <v>1</v>
      </c>
      <c r="F314" s="155" t="s">
        <v>1133</v>
      </c>
      <c r="H314" s="156">
        <v>-9.35</v>
      </c>
      <c r="I314" s="157"/>
      <c r="L314" s="153"/>
      <c r="M314" s="158"/>
      <c r="T314" s="159"/>
      <c r="AT314" s="154" t="s">
        <v>148</v>
      </c>
      <c r="AU314" s="154" t="s">
        <v>91</v>
      </c>
      <c r="AV314" s="13" t="s">
        <v>91</v>
      </c>
      <c r="AW314" s="13" t="s">
        <v>36</v>
      </c>
      <c r="AX314" s="13" t="s">
        <v>81</v>
      </c>
      <c r="AY314" s="154" t="s">
        <v>139</v>
      </c>
    </row>
    <row r="315" spans="2:65" s="14" customFormat="1" ht="11.25">
      <c r="B315" s="160"/>
      <c r="D315" s="147" t="s">
        <v>148</v>
      </c>
      <c r="E315" s="161" t="s">
        <v>1</v>
      </c>
      <c r="F315" s="162" t="s">
        <v>151</v>
      </c>
      <c r="H315" s="163">
        <v>89.456999999999994</v>
      </c>
      <c r="I315" s="164"/>
      <c r="L315" s="160"/>
      <c r="M315" s="165"/>
      <c r="T315" s="166"/>
      <c r="AT315" s="161" t="s">
        <v>148</v>
      </c>
      <c r="AU315" s="161" t="s">
        <v>91</v>
      </c>
      <c r="AV315" s="14" t="s">
        <v>146</v>
      </c>
      <c r="AW315" s="14" t="s">
        <v>36</v>
      </c>
      <c r="AX315" s="14" t="s">
        <v>89</v>
      </c>
      <c r="AY315" s="161" t="s">
        <v>139</v>
      </c>
    </row>
    <row r="316" spans="2:65" s="12" customFormat="1" ht="11.25">
      <c r="B316" s="146"/>
      <c r="D316" s="147" t="s">
        <v>148</v>
      </c>
      <c r="E316" s="148" t="s">
        <v>1</v>
      </c>
      <c r="F316" s="149" t="s">
        <v>1134</v>
      </c>
      <c r="H316" s="148" t="s">
        <v>1</v>
      </c>
      <c r="I316" s="150"/>
      <c r="L316" s="146"/>
      <c r="M316" s="151"/>
      <c r="T316" s="152"/>
      <c r="AT316" s="148" t="s">
        <v>148</v>
      </c>
      <c r="AU316" s="148" t="s">
        <v>91</v>
      </c>
      <c r="AV316" s="12" t="s">
        <v>89</v>
      </c>
      <c r="AW316" s="12" t="s">
        <v>36</v>
      </c>
      <c r="AX316" s="12" t="s">
        <v>81</v>
      </c>
      <c r="AY316" s="148" t="s">
        <v>139</v>
      </c>
    </row>
    <row r="317" spans="2:65" s="13" customFormat="1" ht="11.25">
      <c r="B317" s="153"/>
      <c r="D317" s="147" t="s">
        <v>148</v>
      </c>
      <c r="E317" s="154" t="s">
        <v>1</v>
      </c>
      <c r="F317" s="155" t="s">
        <v>1135</v>
      </c>
      <c r="H317" s="156">
        <v>14.044</v>
      </c>
      <c r="I317" s="157"/>
      <c r="L317" s="153"/>
      <c r="M317" s="158"/>
      <c r="T317" s="159"/>
      <c r="AT317" s="154" t="s">
        <v>148</v>
      </c>
      <c r="AU317" s="154" t="s">
        <v>91</v>
      </c>
      <c r="AV317" s="13" t="s">
        <v>91</v>
      </c>
      <c r="AW317" s="13" t="s">
        <v>36</v>
      </c>
      <c r="AX317" s="13" t="s">
        <v>81</v>
      </c>
      <c r="AY317" s="154" t="s">
        <v>139</v>
      </c>
    </row>
    <row r="318" spans="2:65" s="15" customFormat="1" ht="11.25">
      <c r="B318" s="167"/>
      <c r="D318" s="147" t="s">
        <v>148</v>
      </c>
      <c r="E318" s="168" t="s">
        <v>1</v>
      </c>
      <c r="F318" s="169" t="s">
        <v>253</v>
      </c>
      <c r="H318" s="170">
        <v>14.044</v>
      </c>
      <c r="I318" s="171"/>
      <c r="L318" s="167"/>
      <c r="M318" s="172"/>
      <c r="T318" s="173"/>
      <c r="AT318" s="168" t="s">
        <v>148</v>
      </c>
      <c r="AU318" s="168" t="s">
        <v>91</v>
      </c>
      <c r="AV318" s="15" t="s">
        <v>157</v>
      </c>
      <c r="AW318" s="15" t="s">
        <v>36</v>
      </c>
      <c r="AX318" s="15" t="s">
        <v>81</v>
      </c>
      <c r="AY318" s="168" t="s">
        <v>139</v>
      </c>
    </row>
    <row r="319" spans="2:65" s="1" customFormat="1" ht="16.5" customHeight="1">
      <c r="B319" s="33"/>
      <c r="C319" s="177" t="s">
        <v>323</v>
      </c>
      <c r="D319" s="177" t="s">
        <v>317</v>
      </c>
      <c r="E319" s="178" t="s">
        <v>318</v>
      </c>
      <c r="F319" s="179" t="s">
        <v>319</v>
      </c>
      <c r="G319" s="180" t="s">
        <v>299</v>
      </c>
      <c r="H319" s="181">
        <v>139.91900000000001</v>
      </c>
      <c r="I319" s="182"/>
      <c r="J319" s="183">
        <f>ROUND(I319*H319,2)</f>
        <v>0</v>
      </c>
      <c r="K319" s="179" t="s">
        <v>145</v>
      </c>
      <c r="L319" s="184"/>
      <c r="M319" s="185" t="s">
        <v>1</v>
      </c>
      <c r="N319" s="186" t="s">
        <v>46</v>
      </c>
      <c r="P319" s="142">
        <f>O319*H319</f>
        <v>0</v>
      </c>
      <c r="Q319" s="142">
        <v>1</v>
      </c>
      <c r="R319" s="142">
        <f>Q319*H319</f>
        <v>139.91900000000001</v>
      </c>
      <c r="S319" s="142">
        <v>0</v>
      </c>
      <c r="T319" s="143">
        <f>S319*H319</f>
        <v>0</v>
      </c>
      <c r="AR319" s="144" t="s">
        <v>200</v>
      </c>
      <c r="AT319" s="144" t="s">
        <v>317</v>
      </c>
      <c r="AU319" s="144" t="s">
        <v>91</v>
      </c>
      <c r="AY319" s="18" t="s">
        <v>139</v>
      </c>
      <c r="BE319" s="145">
        <f>IF(N319="základní",J319,0)</f>
        <v>0</v>
      </c>
      <c r="BF319" s="145">
        <f>IF(N319="snížená",J319,0)</f>
        <v>0</v>
      </c>
      <c r="BG319" s="145">
        <f>IF(N319="zákl. přenesená",J319,0)</f>
        <v>0</v>
      </c>
      <c r="BH319" s="145">
        <f>IF(N319="sníž. přenesená",J319,0)</f>
        <v>0</v>
      </c>
      <c r="BI319" s="145">
        <f>IF(N319="nulová",J319,0)</f>
        <v>0</v>
      </c>
      <c r="BJ319" s="18" t="s">
        <v>89</v>
      </c>
      <c r="BK319" s="145">
        <f>ROUND(I319*H319,2)</f>
        <v>0</v>
      </c>
      <c r="BL319" s="18" t="s">
        <v>146</v>
      </c>
      <c r="BM319" s="144" t="s">
        <v>1136</v>
      </c>
    </row>
    <row r="320" spans="2:65" s="12" customFormat="1" ht="11.25">
      <c r="B320" s="146"/>
      <c r="D320" s="147" t="s">
        <v>148</v>
      </c>
      <c r="E320" s="148" t="s">
        <v>1</v>
      </c>
      <c r="F320" s="149" t="s">
        <v>1137</v>
      </c>
      <c r="H320" s="148" t="s">
        <v>1</v>
      </c>
      <c r="I320" s="150"/>
      <c r="L320" s="146"/>
      <c r="M320" s="151"/>
      <c r="T320" s="152"/>
      <c r="AT320" s="148" t="s">
        <v>148</v>
      </c>
      <c r="AU320" s="148" t="s">
        <v>91</v>
      </c>
      <c r="AV320" s="12" t="s">
        <v>89</v>
      </c>
      <c r="AW320" s="12" t="s">
        <v>36</v>
      </c>
      <c r="AX320" s="12" t="s">
        <v>81</v>
      </c>
      <c r="AY320" s="148" t="s">
        <v>139</v>
      </c>
    </row>
    <row r="321" spans="2:65" s="13" customFormat="1" ht="11.25">
      <c r="B321" s="153"/>
      <c r="D321" s="147" t="s">
        <v>148</v>
      </c>
      <c r="E321" s="154" t="s">
        <v>1</v>
      </c>
      <c r="F321" s="155" t="s">
        <v>1138</v>
      </c>
      <c r="H321" s="156">
        <v>139.91900000000001</v>
      </c>
      <c r="I321" s="157"/>
      <c r="L321" s="153"/>
      <c r="M321" s="158"/>
      <c r="T321" s="159"/>
      <c r="AT321" s="154" t="s">
        <v>148</v>
      </c>
      <c r="AU321" s="154" t="s">
        <v>91</v>
      </c>
      <c r="AV321" s="13" t="s">
        <v>91</v>
      </c>
      <c r="AW321" s="13" t="s">
        <v>36</v>
      </c>
      <c r="AX321" s="13" t="s">
        <v>81</v>
      </c>
      <c r="AY321" s="154" t="s">
        <v>139</v>
      </c>
    </row>
    <row r="322" spans="2:65" s="14" customFormat="1" ht="11.25">
      <c r="B322" s="160"/>
      <c r="D322" s="147" t="s">
        <v>148</v>
      </c>
      <c r="E322" s="161" t="s">
        <v>1</v>
      </c>
      <c r="F322" s="162" t="s">
        <v>151</v>
      </c>
      <c r="H322" s="163">
        <v>139.91900000000001</v>
      </c>
      <c r="I322" s="164"/>
      <c r="L322" s="160"/>
      <c r="M322" s="165"/>
      <c r="T322" s="166"/>
      <c r="AT322" s="161" t="s">
        <v>148</v>
      </c>
      <c r="AU322" s="161" t="s">
        <v>91</v>
      </c>
      <c r="AV322" s="14" t="s">
        <v>146</v>
      </c>
      <c r="AW322" s="14" t="s">
        <v>36</v>
      </c>
      <c r="AX322" s="14" t="s">
        <v>89</v>
      </c>
      <c r="AY322" s="161" t="s">
        <v>139</v>
      </c>
    </row>
    <row r="323" spans="2:65" s="1" customFormat="1" ht="24.2" customHeight="1">
      <c r="B323" s="33"/>
      <c r="C323" s="133" t="s">
        <v>7</v>
      </c>
      <c r="D323" s="133" t="s">
        <v>141</v>
      </c>
      <c r="E323" s="134" t="s">
        <v>324</v>
      </c>
      <c r="F323" s="135" t="s">
        <v>325</v>
      </c>
      <c r="G323" s="136" t="s">
        <v>203</v>
      </c>
      <c r="H323" s="137">
        <v>37.591999999999999</v>
      </c>
      <c r="I323" s="138"/>
      <c r="J323" s="139">
        <f>ROUND(I323*H323,2)</f>
        <v>0</v>
      </c>
      <c r="K323" s="135" t="s">
        <v>145</v>
      </c>
      <c r="L323" s="33"/>
      <c r="M323" s="140" t="s">
        <v>1</v>
      </c>
      <c r="N323" s="141" t="s">
        <v>46</v>
      </c>
      <c r="P323" s="142">
        <f>O323*H323</f>
        <v>0</v>
      </c>
      <c r="Q323" s="142">
        <v>0</v>
      </c>
      <c r="R323" s="142">
        <f>Q323*H323</f>
        <v>0</v>
      </c>
      <c r="S323" s="142">
        <v>0</v>
      </c>
      <c r="T323" s="143">
        <f>S323*H323</f>
        <v>0</v>
      </c>
      <c r="AR323" s="144" t="s">
        <v>146</v>
      </c>
      <c r="AT323" s="144" t="s">
        <v>141</v>
      </c>
      <c r="AU323" s="144" t="s">
        <v>91</v>
      </c>
      <c r="AY323" s="18" t="s">
        <v>139</v>
      </c>
      <c r="BE323" s="145">
        <f>IF(N323="základní",J323,0)</f>
        <v>0</v>
      </c>
      <c r="BF323" s="145">
        <f>IF(N323="snížená",J323,0)</f>
        <v>0</v>
      </c>
      <c r="BG323" s="145">
        <f>IF(N323="zákl. přenesená",J323,0)</f>
        <v>0</v>
      </c>
      <c r="BH323" s="145">
        <f>IF(N323="sníž. přenesená",J323,0)</f>
        <v>0</v>
      </c>
      <c r="BI323" s="145">
        <f>IF(N323="nulová",J323,0)</f>
        <v>0</v>
      </c>
      <c r="BJ323" s="18" t="s">
        <v>89</v>
      </c>
      <c r="BK323" s="145">
        <f>ROUND(I323*H323,2)</f>
        <v>0</v>
      </c>
      <c r="BL323" s="18" t="s">
        <v>146</v>
      </c>
      <c r="BM323" s="144" t="s">
        <v>1139</v>
      </c>
    </row>
    <row r="324" spans="2:65" s="12" customFormat="1" ht="11.25">
      <c r="B324" s="146"/>
      <c r="D324" s="147" t="s">
        <v>148</v>
      </c>
      <c r="E324" s="148" t="s">
        <v>1</v>
      </c>
      <c r="F324" s="149" t="s">
        <v>1022</v>
      </c>
      <c r="H324" s="148" t="s">
        <v>1</v>
      </c>
      <c r="I324" s="150"/>
      <c r="L324" s="146"/>
      <c r="M324" s="151"/>
      <c r="T324" s="152"/>
      <c r="AT324" s="148" t="s">
        <v>148</v>
      </c>
      <c r="AU324" s="148" t="s">
        <v>91</v>
      </c>
      <c r="AV324" s="12" t="s">
        <v>89</v>
      </c>
      <c r="AW324" s="12" t="s">
        <v>36</v>
      </c>
      <c r="AX324" s="12" t="s">
        <v>81</v>
      </c>
      <c r="AY324" s="148" t="s">
        <v>139</v>
      </c>
    </row>
    <row r="325" spans="2:65" s="12" customFormat="1" ht="22.5">
      <c r="B325" s="146"/>
      <c r="D325" s="147" t="s">
        <v>148</v>
      </c>
      <c r="E325" s="148" t="s">
        <v>1</v>
      </c>
      <c r="F325" s="149" t="s">
        <v>239</v>
      </c>
      <c r="H325" s="148" t="s">
        <v>1</v>
      </c>
      <c r="I325" s="150"/>
      <c r="L325" s="146"/>
      <c r="M325" s="151"/>
      <c r="T325" s="152"/>
      <c r="AT325" s="148" t="s">
        <v>148</v>
      </c>
      <c r="AU325" s="148" t="s">
        <v>91</v>
      </c>
      <c r="AV325" s="12" t="s">
        <v>89</v>
      </c>
      <c r="AW325" s="12" t="s">
        <v>36</v>
      </c>
      <c r="AX325" s="12" t="s">
        <v>81</v>
      </c>
      <c r="AY325" s="148" t="s">
        <v>139</v>
      </c>
    </row>
    <row r="326" spans="2:65" s="13" customFormat="1" ht="11.25">
      <c r="B326" s="153"/>
      <c r="D326" s="147" t="s">
        <v>148</v>
      </c>
      <c r="E326" s="154" t="s">
        <v>1</v>
      </c>
      <c r="F326" s="155" t="s">
        <v>1140</v>
      </c>
      <c r="H326" s="156">
        <v>15.81</v>
      </c>
      <c r="I326" s="157"/>
      <c r="L326" s="153"/>
      <c r="M326" s="158"/>
      <c r="T326" s="159"/>
      <c r="AT326" s="154" t="s">
        <v>148</v>
      </c>
      <c r="AU326" s="154" t="s">
        <v>91</v>
      </c>
      <c r="AV326" s="13" t="s">
        <v>91</v>
      </c>
      <c r="AW326" s="13" t="s">
        <v>36</v>
      </c>
      <c r="AX326" s="13" t="s">
        <v>81</v>
      </c>
      <c r="AY326" s="154" t="s">
        <v>139</v>
      </c>
    </row>
    <row r="327" spans="2:65" s="13" customFormat="1" ht="11.25">
      <c r="B327" s="153"/>
      <c r="D327" s="147" t="s">
        <v>148</v>
      </c>
      <c r="E327" s="154" t="s">
        <v>1</v>
      </c>
      <c r="F327" s="155" t="s">
        <v>1141</v>
      </c>
      <c r="H327" s="156">
        <v>1.7589999999999999</v>
      </c>
      <c r="I327" s="157"/>
      <c r="L327" s="153"/>
      <c r="M327" s="158"/>
      <c r="T327" s="159"/>
      <c r="AT327" s="154" t="s">
        <v>148</v>
      </c>
      <c r="AU327" s="154" t="s">
        <v>91</v>
      </c>
      <c r="AV327" s="13" t="s">
        <v>91</v>
      </c>
      <c r="AW327" s="13" t="s">
        <v>36</v>
      </c>
      <c r="AX327" s="13" t="s">
        <v>81</v>
      </c>
      <c r="AY327" s="154" t="s">
        <v>139</v>
      </c>
    </row>
    <row r="328" spans="2:65" s="13" customFormat="1" ht="11.25">
      <c r="B328" s="153"/>
      <c r="D328" s="147" t="s">
        <v>148</v>
      </c>
      <c r="E328" s="154" t="s">
        <v>1</v>
      </c>
      <c r="F328" s="155" t="s">
        <v>1142</v>
      </c>
      <c r="H328" s="156">
        <v>5.6470000000000002</v>
      </c>
      <c r="I328" s="157"/>
      <c r="L328" s="153"/>
      <c r="M328" s="158"/>
      <c r="T328" s="159"/>
      <c r="AT328" s="154" t="s">
        <v>148</v>
      </c>
      <c r="AU328" s="154" t="s">
        <v>91</v>
      </c>
      <c r="AV328" s="13" t="s">
        <v>91</v>
      </c>
      <c r="AW328" s="13" t="s">
        <v>36</v>
      </c>
      <c r="AX328" s="13" t="s">
        <v>81</v>
      </c>
      <c r="AY328" s="154" t="s">
        <v>139</v>
      </c>
    </row>
    <row r="329" spans="2:65" s="13" customFormat="1" ht="11.25">
      <c r="B329" s="153"/>
      <c r="D329" s="147" t="s">
        <v>148</v>
      </c>
      <c r="E329" s="154" t="s">
        <v>1</v>
      </c>
      <c r="F329" s="155" t="s">
        <v>1143</v>
      </c>
      <c r="H329" s="156">
        <v>1.9219999999999999</v>
      </c>
      <c r="I329" s="157"/>
      <c r="L329" s="153"/>
      <c r="M329" s="158"/>
      <c r="T329" s="159"/>
      <c r="AT329" s="154" t="s">
        <v>148</v>
      </c>
      <c r="AU329" s="154" t="s">
        <v>91</v>
      </c>
      <c r="AV329" s="13" t="s">
        <v>91</v>
      </c>
      <c r="AW329" s="13" t="s">
        <v>36</v>
      </c>
      <c r="AX329" s="13" t="s">
        <v>81</v>
      </c>
      <c r="AY329" s="154" t="s">
        <v>139</v>
      </c>
    </row>
    <row r="330" spans="2:65" s="13" customFormat="1" ht="11.25">
      <c r="B330" s="153"/>
      <c r="D330" s="147" t="s">
        <v>148</v>
      </c>
      <c r="E330" s="154" t="s">
        <v>1</v>
      </c>
      <c r="F330" s="155" t="s">
        <v>1144</v>
      </c>
      <c r="H330" s="156">
        <v>1.9359999999999999</v>
      </c>
      <c r="I330" s="157"/>
      <c r="L330" s="153"/>
      <c r="M330" s="158"/>
      <c r="T330" s="159"/>
      <c r="AT330" s="154" t="s">
        <v>148</v>
      </c>
      <c r="AU330" s="154" t="s">
        <v>91</v>
      </c>
      <c r="AV330" s="13" t="s">
        <v>91</v>
      </c>
      <c r="AW330" s="13" t="s">
        <v>36</v>
      </c>
      <c r="AX330" s="13" t="s">
        <v>81</v>
      </c>
      <c r="AY330" s="154" t="s">
        <v>139</v>
      </c>
    </row>
    <row r="331" spans="2:65" s="13" customFormat="1" ht="11.25">
      <c r="B331" s="153"/>
      <c r="D331" s="147" t="s">
        <v>148</v>
      </c>
      <c r="E331" s="154" t="s">
        <v>1</v>
      </c>
      <c r="F331" s="155" t="s">
        <v>1145</v>
      </c>
      <c r="H331" s="156">
        <v>2.0089999999999999</v>
      </c>
      <c r="I331" s="157"/>
      <c r="L331" s="153"/>
      <c r="M331" s="158"/>
      <c r="T331" s="159"/>
      <c r="AT331" s="154" t="s">
        <v>148</v>
      </c>
      <c r="AU331" s="154" t="s">
        <v>91</v>
      </c>
      <c r="AV331" s="13" t="s">
        <v>91</v>
      </c>
      <c r="AW331" s="13" t="s">
        <v>36</v>
      </c>
      <c r="AX331" s="13" t="s">
        <v>81</v>
      </c>
      <c r="AY331" s="154" t="s">
        <v>139</v>
      </c>
    </row>
    <row r="332" spans="2:65" s="13" customFormat="1" ht="11.25">
      <c r="B332" s="153"/>
      <c r="D332" s="147" t="s">
        <v>148</v>
      </c>
      <c r="E332" s="154" t="s">
        <v>1</v>
      </c>
      <c r="F332" s="155" t="s">
        <v>1146</v>
      </c>
      <c r="H332" s="156">
        <v>2.444</v>
      </c>
      <c r="I332" s="157"/>
      <c r="L332" s="153"/>
      <c r="M332" s="158"/>
      <c r="T332" s="159"/>
      <c r="AT332" s="154" t="s">
        <v>148</v>
      </c>
      <c r="AU332" s="154" t="s">
        <v>91</v>
      </c>
      <c r="AV332" s="13" t="s">
        <v>91</v>
      </c>
      <c r="AW332" s="13" t="s">
        <v>36</v>
      </c>
      <c r="AX332" s="13" t="s">
        <v>81</v>
      </c>
      <c r="AY332" s="154" t="s">
        <v>139</v>
      </c>
    </row>
    <row r="333" spans="2:65" s="13" customFormat="1" ht="11.25">
      <c r="B333" s="153"/>
      <c r="D333" s="147" t="s">
        <v>148</v>
      </c>
      <c r="E333" s="154" t="s">
        <v>1</v>
      </c>
      <c r="F333" s="155" t="s">
        <v>1147</v>
      </c>
      <c r="H333" s="156">
        <v>1.6659999999999999</v>
      </c>
      <c r="I333" s="157"/>
      <c r="L333" s="153"/>
      <c r="M333" s="158"/>
      <c r="T333" s="159"/>
      <c r="AT333" s="154" t="s">
        <v>148</v>
      </c>
      <c r="AU333" s="154" t="s">
        <v>91</v>
      </c>
      <c r="AV333" s="13" t="s">
        <v>91</v>
      </c>
      <c r="AW333" s="13" t="s">
        <v>36</v>
      </c>
      <c r="AX333" s="13" t="s">
        <v>81</v>
      </c>
      <c r="AY333" s="154" t="s">
        <v>139</v>
      </c>
    </row>
    <row r="334" spans="2:65" s="13" customFormat="1" ht="11.25">
      <c r="B334" s="153"/>
      <c r="D334" s="147" t="s">
        <v>148</v>
      </c>
      <c r="E334" s="154" t="s">
        <v>1</v>
      </c>
      <c r="F334" s="155" t="s">
        <v>1148</v>
      </c>
      <c r="H334" s="156">
        <v>1.748</v>
      </c>
      <c r="I334" s="157"/>
      <c r="L334" s="153"/>
      <c r="M334" s="158"/>
      <c r="T334" s="159"/>
      <c r="AT334" s="154" t="s">
        <v>148</v>
      </c>
      <c r="AU334" s="154" t="s">
        <v>91</v>
      </c>
      <c r="AV334" s="13" t="s">
        <v>91</v>
      </c>
      <c r="AW334" s="13" t="s">
        <v>36</v>
      </c>
      <c r="AX334" s="13" t="s">
        <v>81</v>
      </c>
      <c r="AY334" s="154" t="s">
        <v>139</v>
      </c>
    </row>
    <row r="335" spans="2:65" s="13" customFormat="1" ht="11.25">
      <c r="B335" s="153"/>
      <c r="D335" s="147" t="s">
        <v>148</v>
      </c>
      <c r="E335" s="154" t="s">
        <v>1</v>
      </c>
      <c r="F335" s="155" t="s">
        <v>1149</v>
      </c>
      <c r="H335" s="156">
        <v>1.7749999999999999</v>
      </c>
      <c r="I335" s="157"/>
      <c r="L335" s="153"/>
      <c r="M335" s="158"/>
      <c r="T335" s="159"/>
      <c r="AT335" s="154" t="s">
        <v>148</v>
      </c>
      <c r="AU335" s="154" t="s">
        <v>91</v>
      </c>
      <c r="AV335" s="13" t="s">
        <v>91</v>
      </c>
      <c r="AW335" s="13" t="s">
        <v>36</v>
      </c>
      <c r="AX335" s="13" t="s">
        <v>81</v>
      </c>
      <c r="AY335" s="154" t="s">
        <v>139</v>
      </c>
    </row>
    <row r="336" spans="2:65" s="13" customFormat="1" ht="11.25">
      <c r="B336" s="153"/>
      <c r="D336" s="147" t="s">
        <v>148</v>
      </c>
      <c r="E336" s="154" t="s">
        <v>1</v>
      </c>
      <c r="F336" s="155" t="s">
        <v>1150</v>
      </c>
      <c r="H336" s="156">
        <v>2.0950000000000002</v>
      </c>
      <c r="I336" s="157"/>
      <c r="L336" s="153"/>
      <c r="M336" s="158"/>
      <c r="T336" s="159"/>
      <c r="AT336" s="154" t="s">
        <v>148</v>
      </c>
      <c r="AU336" s="154" t="s">
        <v>91</v>
      </c>
      <c r="AV336" s="13" t="s">
        <v>91</v>
      </c>
      <c r="AW336" s="13" t="s">
        <v>36</v>
      </c>
      <c r="AX336" s="13" t="s">
        <v>81</v>
      </c>
      <c r="AY336" s="154" t="s">
        <v>139</v>
      </c>
    </row>
    <row r="337" spans="2:65" s="12" customFormat="1" ht="11.25">
      <c r="B337" s="146"/>
      <c r="D337" s="147" t="s">
        <v>148</v>
      </c>
      <c r="E337" s="148" t="s">
        <v>1</v>
      </c>
      <c r="F337" s="149" t="s">
        <v>332</v>
      </c>
      <c r="H337" s="148" t="s">
        <v>1</v>
      </c>
      <c r="I337" s="150"/>
      <c r="L337" s="146"/>
      <c r="M337" s="151"/>
      <c r="T337" s="152"/>
      <c r="AT337" s="148" t="s">
        <v>148</v>
      </c>
      <c r="AU337" s="148" t="s">
        <v>91</v>
      </c>
      <c r="AV337" s="12" t="s">
        <v>89</v>
      </c>
      <c r="AW337" s="12" t="s">
        <v>36</v>
      </c>
      <c r="AX337" s="12" t="s">
        <v>81</v>
      </c>
      <c r="AY337" s="148" t="s">
        <v>139</v>
      </c>
    </row>
    <row r="338" spans="2:65" s="13" customFormat="1" ht="11.25">
      <c r="B338" s="153"/>
      <c r="D338" s="147" t="s">
        <v>148</v>
      </c>
      <c r="E338" s="154" t="s">
        <v>1</v>
      </c>
      <c r="F338" s="155" t="s">
        <v>1121</v>
      </c>
      <c r="H338" s="156">
        <v>-0.97599999999999998</v>
      </c>
      <c r="I338" s="157"/>
      <c r="L338" s="153"/>
      <c r="M338" s="158"/>
      <c r="T338" s="159"/>
      <c r="AT338" s="154" t="s">
        <v>148</v>
      </c>
      <c r="AU338" s="154" t="s">
        <v>91</v>
      </c>
      <c r="AV338" s="13" t="s">
        <v>91</v>
      </c>
      <c r="AW338" s="13" t="s">
        <v>36</v>
      </c>
      <c r="AX338" s="13" t="s">
        <v>81</v>
      </c>
      <c r="AY338" s="154" t="s">
        <v>139</v>
      </c>
    </row>
    <row r="339" spans="2:65" s="13" customFormat="1" ht="11.25">
      <c r="B339" s="153"/>
      <c r="D339" s="147" t="s">
        <v>148</v>
      </c>
      <c r="E339" s="154" t="s">
        <v>1</v>
      </c>
      <c r="F339" s="155" t="s">
        <v>1122</v>
      </c>
      <c r="H339" s="156">
        <v>-0.04</v>
      </c>
      <c r="I339" s="157"/>
      <c r="L339" s="153"/>
      <c r="M339" s="158"/>
      <c r="T339" s="159"/>
      <c r="AT339" s="154" t="s">
        <v>148</v>
      </c>
      <c r="AU339" s="154" t="s">
        <v>91</v>
      </c>
      <c r="AV339" s="13" t="s">
        <v>91</v>
      </c>
      <c r="AW339" s="13" t="s">
        <v>36</v>
      </c>
      <c r="AX339" s="13" t="s">
        <v>81</v>
      </c>
      <c r="AY339" s="154" t="s">
        <v>139</v>
      </c>
    </row>
    <row r="340" spans="2:65" s="13" customFormat="1" ht="11.25">
      <c r="B340" s="153"/>
      <c r="D340" s="147" t="s">
        <v>148</v>
      </c>
      <c r="E340" s="154" t="s">
        <v>1</v>
      </c>
      <c r="F340" s="155" t="s">
        <v>1123</v>
      </c>
      <c r="H340" s="156">
        <v>-9.1999999999999998E-2</v>
      </c>
      <c r="I340" s="157"/>
      <c r="L340" s="153"/>
      <c r="M340" s="158"/>
      <c r="T340" s="159"/>
      <c r="AT340" s="154" t="s">
        <v>148</v>
      </c>
      <c r="AU340" s="154" t="s">
        <v>91</v>
      </c>
      <c r="AV340" s="13" t="s">
        <v>91</v>
      </c>
      <c r="AW340" s="13" t="s">
        <v>36</v>
      </c>
      <c r="AX340" s="13" t="s">
        <v>81</v>
      </c>
      <c r="AY340" s="154" t="s">
        <v>139</v>
      </c>
    </row>
    <row r="341" spans="2:65" s="13" customFormat="1" ht="11.25">
      <c r="B341" s="153"/>
      <c r="D341" s="147" t="s">
        <v>148</v>
      </c>
      <c r="E341" s="154" t="s">
        <v>1</v>
      </c>
      <c r="F341" s="155" t="s">
        <v>1124</v>
      </c>
      <c r="H341" s="156">
        <v>-5.0000000000000001E-3</v>
      </c>
      <c r="I341" s="157"/>
      <c r="L341" s="153"/>
      <c r="M341" s="158"/>
      <c r="T341" s="159"/>
      <c r="AT341" s="154" t="s">
        <v>148</v>
      </c>
      <c r="AU341" s="154" t="s">
        <v>91</v>
      </c>
      <c r="AV341" s="13" t="s">
        <v>91</v>
      </c>
      <c r="AW341" s="13" t="s">
        <v>36</v>
      </c>
      <c r="AX341" s="13" t="s">
        <v>81</v>
      </c>
      <c r="AY341" s="154" t="s">
        <v>139</v>
      </c>
    </row>
    <row r="342" spans="2:65" s="13" customFormat="1" ht="11.25">
      <c r="B342" s="153"/>
      <c r="D342" s="147" t="s">
        <v>148</v>
      </c>
      <c r="E342" s="154" t="s">
        <v>1</v>
      </c>
      <c r="F342" s="155" t="s">
        <v>1125</v>
      </c>
      <c r="H342" s="156">
        <v>-5.0000000000000001E-3</v>
      </c>
      <c r="I342" s="157"/>
      <c r="L342" s="153"/>
      <c r="M342" s="158"/>
      <c r="T342" s="159"/>
      <c r="AT342" s="154" t="s">
        <v>148</v>
      </c>
      <c r="AU342" s="154" t="s">
        <v>91</v>
      </c>
      <c r="AV342" s="13" t="s">
        <v>91</v>
      </c>
      <c r="AW342" s="13" t="s">
        <v>36</v>
      </c>
      <c r="AX342" s="13" t="s">
        <v>81</v>
      </c>
      <c r="AY342" s="154" t="s">
        <v>139</v>
      </c>
    </row>
    <row r="343" spans="2:65" s="13" customFormat="1" ht="11.25">
      <c r="B343" s="153"/>
      <c r="D343" s="147" t="s">
        <v>148</v>
      </c>
      <c r="E343" s="154" t="s">
        <v>1</v>
      </c>
      <c r="F343" s="155" t="s">
        <v>1126</v>
      </c>
      <c r="H343" s="156">
        <v>-7.0000000000000001E-3</v>
      </c>
      <c r="I343" s="157"/>
      <c r="L343" s="153"/>
      <c r="M343" s="158"/>
      <c r="T343" s="159"/>
      <c r="AT343" s="154" t="s">
        <v>148</v>
      </c>
      <c r="AU343" s="154" t="s">
        <v>91</v>
      </c>
      <c r="AV343" s="13" t="s">
        <v>91</v>
      </c>
      <c r="AW343" s="13" t="s">
        <v>36</v>
      </c>
      <c r="AX343" s="13" t="s">
        <v>81</v>
      </c>
      <c r="AY343" s="154" t="s">
        <v>139</v>
      </c>
    </row>
    <row r="344" spans="2:65" s="13" customFormat="1" ht="11.25">
      <c r="B344" s="153"/>
      <c r="D344" s="147" t="s">
        <v>148</v>
      </c>
      <c r="E344" s="154" t="s">
        <v>1</v>
      </c>
      <c r="F344" s="155" t="s">
        <v>1127</v>
      </c>
      <c r="H344" s="156">
        <v>-5.7000000000000002E-2</v>
      </c>
      <c r="I344" s="157"/>
      <c r="L344" s="153"/>
      <c r="M344" s="158"/>
      <c r="T344" s="159"/>
      <c r="AT344" s="154" t="s">
        <v>148</v>
      </c>
      <c r="AU344" s="154" t="s">
        <v>91</v>
      </c>
      <c r="AV344" s="13" t="s">
        <v>91</v>
      </c>
      <c r="AW344" s="13" t="s">
        <v>36</v>
      </c>
      <c r="AX344" s="13" t="s">
        <v>81</v>
      </c>
      <c r="AY344" s="154" t="s">
        <v>139</v>
      </c>
    </row>
    <row r="345" spans="2:65" s="13" customFormat="1" ht="11.25">
      <c r="B345" s="153"/>
      <c r="D345" s="147" t="s">
        <v>148</v>
      </c>
      <c r="E345" s="154" t="s">
        <v>1</v>
      </c>
      <c r="F345" s="155" t="s">
        <v>1128</v>
      </c>
      <c r="H345" s="156">
        <v>-6.0000000000000001E-3</v>
      </c>
      <c r="I345" s="157"/>
      <c r="L345" s="153"/>
      <c r="M345" s="158"/>
      <c r="T345" s="159"/>
      <c r="AT345" s="154" t="s">
        <v>148</v>
      </c>
      <c r="AU345" s="154" t="s">
        <v>91</v>
      </c>
      <c r="AV345" s="13" t="s">
        <v>91</v>
      </c>
      <c r="AW345" s="13" t="s">
        <v>36</v>
      </c>
      <c r="AX345" s="13" t="s">
        <v>81</v>
      </c>
      <c r="AY345" s="154" t="s">
        <v>139</v>
      </c>
    </row>
    <row r="346" spans="2:65" s="13" customFormat="1" ht="11.25">
      <c r="B346" s="153"/>
      <c r="D346" s="147" t="s">
        <v>148</v>
      </c>
      <c r="E346" s="154" t="s">
        <v>1</v>
      </c>
      <c r="F346" s="155" t="s">
        <v>1129</v>
      </c>
      <c r="H346" s="156">
        <v>-6.0000000000000001E-3</v>
      </c>
      <c r="I346" s="157"/>
      <c r="L346" s="153"/>
      <c r="M346" s="158"/>
      <c r="T346" s="159"/>
      <c r="AT346" s="154" t="s">
        <v>148</v>
      </c>
      <c r="AU346" s="154" t="s">
        <v>91</v>
      </c>
      <c r="AV346" s="13" t="s">
        <v>91</v>
      </c>
      <c r="AW346" s="13" t="s">
        <v>36</v>
      </c>
      <c r="AX346" s="13" t="s">
        <v>81</v>
      </c>
      <c r="AY346" s="154" t="s">
        <v>139</v>
      </c>
    </row>
    <row r="347" spans="2:65" s="13" customFormat="1" ht="11.25">
      <c r="B347" s="153"/>
      <c r="D347" s="147" t="s">
        <v>148</v>
      </c>
      <c r="E347" s="154" t="s">
        <v>1</v>
      </c>
      <c r="F347" s="155" t="s">
        <v>1130</v>
      </c>
      <c r="H347" s="156">
        <v>-7.0000000000000001E-3</v>
      </c>
      <c r="I347" s="157"/>
      <c r="L347" s="153"/>
      <c r="M347" s="158"/>
      <c r="T347" s="159"/>
      <c r="AT347" s="154" t="s">
        <v>148</v>
      </c>
      <c r="AU347" s="154" t="s">
        <v>91</v>
      </c>
      <c r="AV347" s="13" t="s">
        <v>91</v>
      </c>
      <c r="AW347" s="13" t="s">
        <v>36</v>
      </c>
      <c r="AX347" s="13" t="s">
        <v>81</v>
      </c>
      <c r="AY347" s="154" t="s">
        <v>139</v>
      </c>
    </row>
    <row r="348" spans="2:65" s="13" customFormat="1" ht="11.25">
      <c r="B348" s="153"/>
      <c r="D348" s="147" t="s">
        <v>148</v>
      </c>
      <c r="E348" s="154" t="s">
        <v>1</v>
      </c>
      <c r="F348" s="155" t="s">
        <v>1131</v>
      </c>
      <c r="H348" s="156">
        <v>-1.7999999999999999E-2</v>
      </c>
      <c r="I348" s="157"/>
      <c r="L348" s="153"/>
      <c r="M348" s="158"/>
      <c r="T348" s="159"/>
      <c r="AT348" s="154" t="s">
        <v>148</v>
      </c>
      <c r="AU348" s="154" t="s">
        <v>91</v>
      </c>
      <c r="AV348" s="13" t="s">
        <v>91</v>
      </c>
      <c r="AW348" s="13" t="s">
        <v>36</v>
      </c>
      <c r="AX348" s="13" t="s">
        <v>81</v>
      </c>
      <c r="AY348" s="154" t="s">
        <v>139</v>
      </c>
    </row>
    <row r="349" spans="2:65" s="14" customFormat="1" ht="11.25">
      <c r="B349" s="160"/>
      <c r="D349" s="147" t="s">
        <v>148</v>
      </c>
      <c r="E349" s="161" t="s">
        <v>1</v>
      </c>
      <c r="F349" s="162" t="s">
        <v>151</v>
      </c>
      <c r="H349" s="163">
        <v>37.591999999999999</v>
      </c>
      <c r="I349" s="164"/>
      <c r="L349" s="160"/>
      <c r="M349" s="165"/>
      <c r="T349" s="166"/>
      <c r="AT349" s="161" t="s">
        <v>148</v>
      </c>
      <c r="AU349" s="161" t="s">
        <v>91</v>
      </c>
      <c r="AV349" s="14" t="s">
        <v>146</v>
      </c>
      <c r="AW349" s="14" t="s">
        <v>36</v>
      </c>
      <c r="AX349" s="14" t="s">
        <v>89</v>
      </c>
      <c r="AY349" s="161" t="s">
        <v>139</v>
      </c>
    </row>
    <row r="350" spans="2:65" s="1" customFormat="1" ht="16.5" customHeight="1">
      <c r="B350" s="33"/>
      <c r="C350" s="177" t="s">
        <v>339</v>
      </c>
      <c r="D350" s="177" t="s">
        <v>317</v>
      </c>
      <c r="E350" s="178" t="s">
        <v>333</v>
      </c>
      <c r="F350" s="179" t="s">
        <v>334</v>
      </c>
      <c r="G350" s="180" t="s">
        <v>299</v>
      </c>
      <c r="H350" s="181">
        <v>69.747</v>
      </c>
      <c r="I350" s="182"/>
      <c r="J350" s="183">
        <f>ROUND(I350*H350,2)</f>
        <v>0</v>
      </c>
      <c r="K350" s="179" t="s">
        <v>145</v>
      </c>
      <c r="L350" s="184"/>
      <c r="M350" s="185" t="s">
        <v>1</v>
      </c>
      <c r="N350" s="186" t="s">
        <v>46</v>
      </c>
      <c r="P350" s="142">
        <f>O350*H350</f>
        <v>0</v>
      </c>
      <c r="Q350" s="142">
        <v>0</v>
      </c>
      <c r="R350" s="142">
        <f>Q350*H350</f>
        <v>0</v>
      </c>
      <c r="S350" s="142">
        <v>0</v>
      </c>
      <c r="T350" s="143">
        <f>S350*H350</f>
        <v>0</v>
      </c>
      <c r="AR350" s="144" t="s">
        <v>200</v>
      </c>
      <c r="AT350" s="144" t="s">
        <v>317</v>
      </c>
      <c r="AU350" s="144" t="s">
        <v>91</v>
      </c>
      <c r="AY350" s="18" t="s">
        <v>139</v>
      </c>
      <c r="BE350" s="145">
        <f>IF(N350="základní",J350,0)</f>
        <v>0</v>
      </c>
      <c r="BF350" s="145">
        <f>IF(N350="snížená",J350,0)</f>
        <v>0</v>
      </c>
      <c r="BG350" s="145">
        <f>IF(N350="zákl. přenesená",J350,0)</f>
        <v>0</v>
      </c>
      <c r="BH350" s="145">
        <f>IF(N350="sníž. přenesená",J350,0)</f>
        <v>0</v>
      </c>
      <c r="BI350" s="145">
        <f>IF(N350="nulová",J350,0)</f>
        <v>0</v>
      </c>
      <c r="BJ350" s="18" t="s">
        <v>89</v>
      </c>
      <c r="BK350" s="145">
        <f>ROUND(I350*H350,2)</f>
        <v>0</v>
      </c>
      <c r="BL350" s="18" t="s">
        <v>146</v>
      </c>
      <c r="BM350" s="144" t="s">
        <v>1151</v>
      </c>
    </row>
    <row r="351" spans="2:65" s="12" customFormat="1" ht="11.25">
      <c r="B351" s="146"/>
      <c r="D351" s="147" t="s">
        <v>148</v>
      </c>
      <c r="E351" s="148" t="s">
        <v>1</v>
      </c>
      <c r="F351" s="149" t="s">
        <v>336</v>
      </c>
      <c r="H351" s="148" t="s">
        <v>1</v>
      </c>
      <c r="I351" s="150"/>
      <c r="L351" s="146"/>
      <c r="M351" s="151"/>
      <c r="T351" s="152"/>
      <c r="AT351" s="148" t="s">
        <v>148</v>
      </c>
      <c r="AU351" s="148" t="s">
        <v>91</v>
      </c>
      <c r="AV351" s="12" t="s">
        <v>89</v>
      </c>
      <c r="AW351" s="12" t="s">
        <v>36</v>
      </c>
      <c r="AX351" s="12" t="s">
        <v>81</v>
      </c>
      <c r="AY351" s="148" t="s">
        <v>139</v>
      </c>
    </row>
    <row r="352" spans="2:65" s="13" customFormat="1" ht="11.25">
      <c r="B352" s="153"/>
      <c r="D352" s="147" t="s">
        <v>148</v>
      </c>
      <c r="E352" s="154" t="s">
        <v>1</v>
      </c>
      <c r="F352" s="155" t="s">
        <v>1152</v>
      </c>
      <c r="H352" s="156">
        <v>69.747</v>
      </c>
      <c r="I352" s="157"/>
      <c r="L352" s="153"/>
      <c r="M352" s="158"/>
      <c r="T352" s="159"/>
      <c r="AT352" s="154" t="s">
        <v>148</v>
      </c>
      <c r="AU352" s="154" t="s">
        <v>91</v>
      </c>
      <c r="AV352" s="13" t="s">
        <v>91</v>
      </c>
      <c r="AW352" s="13" t="s">
        <v>36</v>
      </c>
      <c r="AX352" s="13" t="s">
        <v>81</v>
      </c>
      <c r="AY352" s="154" t="s">
        <v>139</v>
      </c>
    </row>
    <row r="353" spans="2:65" s="14" customFormat="1" ht="11.25">
      <c r="B353" s="160"/>
      <c r="D353" s="147" t="s">
        <v>148</v>
      </c>
      <c r="E353" s="161" t="s">
        <v>1</v>
      </c>
      <c r="F353" s="162" t="s">
        <v>151</v>
      </c>
      <c r="H353" s="163">
        <v>69.747</v>
      </c>
      <c r="I353" s="164"/>
      <c r="L353" s="160"/>
      <c r="M353" s="165"/>
      <c r="T353" s="166"/>
      <c r="AT353" s="161" t="s">
        <v>148</v>
      </c>
      <c r="AU353" s="161" t="s">
        <v>91</v>
      </c>
      <c r="AV353" s="14" t="s">
        <v>146</v>
      </c>
      <c r="AW353" s="14" t="s">
        <v>36</v>
      </c>
      <c r="AX353" s="14" t="s">
        <v>89</v>
      </c>
      <c r="AY353" s="161" t="s">
        <v>139</v>
      </c>
    </row>
    <row r="354" spans="2:65" s="1" customFormat="1" ht="24.2" customHeight="1">
      <c r="B354" s="33"/>
      <c r="C354" s="133" t="s">
        <v>347</v>
      </c>
      <c r="D354" s="133" t="s">
        <v>141</v>
      </c>
      <c r="E354" s="134" t="s">
        <v>1153</v>
      </c>
      <c r="F354" s="135" t="s">
        <v>1154</v>
      </c>
      <c r="G354" s="136" t="s">
        <v>263</v>
      </c>
      <c r="H354" s="137">
        <v>5.96</v>
      </c>
      <c r="I354" s="138"/>
      <c r="J354" s="139">
        <f>ROUND(I354*H354,2)</f>
        <v>0</v>
      </c>
      <c r="K354" s="135" t="s">
        <v>145</v>
      </c>
      <c r="L354" s="33"/>
      <c r="M354" s="140" t="s">
        <v>1</v>
      </c>
      <c r="N354" s="141" t="s">
        <v>46</v>
      </c>
      <c r="P354" s="142">
        <f>O354*H354</f>
        <v>0</v>
      </c>
      <c r="Q354" s="142">
        <v>0</v>
      </c>
      <c r="R354" s="142">
        <f>Q354*H354</f>
        <v>0</v>
      </c>
      <c r="S354" s="142">
        <v>0</v>
      </c>
      <c r="T354" s="143">
        <f>S354*H354</f>
        <v>0</v>
      </c>
      <c r="AR354" s="144" t="s">
        <v>146</v>
      </c>
      <c r="AT354" s="144" t="s">
        <v>141</v>
      </c>
      <c r="AU354" s="144" t="s">
        <v>91</v>
      </c>
      <c r="AY354" s="18" t="s">
        <v>139</v>
      </c>
      <c r="BE354" s="145">
        <f>IF(N354="základní",J354,0)</f>
        <v>0</v>
      </c>
      <c r="BF354" s="145">
        <f>IF(N354="snížená",J354,0)</f>
        <v>0</v>
      </c>
      <c r="BG354" s="145">
        <f>IF(N354="zákl. přenesená",J354,0)</f>
        <v>0</v>
      </c>
      <c r="BH354" s="145">
        <f>IF(N354="sníž. přenesená",J354,0)</f>
        <v>0</v>
      </c>
      <c r="BI354" s="145">
        <f>IF(N354="nulová",J354,0)</f>
        <v>0</v>
      </c>
      <c r="BJ354" s="18" t="s">
        <v>89</v>
      </c>
      <c r="BK354" s="145">
        <f>ROUND(I354*H354,2)</f>
        <v>0</v>
      </c>
      <c r="BL354" s="18" t="s">
        <v>146</v>
      </c>
      <c r="BM354" s="144" t="s">
        <v>1155</v>
      </c>
    </row>
    <row r="355" spans="2:65" s="12" customFormat="1" ht="11.25">
      <c r="B355" s="146"/>
      <c r="D355" s="147" t="s">
        <v>148</v>
      </c>
      <c r="E355" s="148" t="s">
        <v>1</v>
      </c>
      <c r="F355" s="149" t="s">
        <v>1022</v>
      </c>
      <c r="H355" s="148" t="s">
        <v>1</v>
      </c>
      <c r="I355" s="150"/>
      <c r="L355" s="146"/>
      <c r="M355" s="151"/>
      <c r="T355" s="152"/>
      <c r="AT355" s="148" t="s">
        <v>148</v>
      </c>
      <c r="AU355" s="148" t="s">
        <v>91</v>
      </c>
      <c r="AV355" s="12" t="s">
        <v>89</v>
      </c>
      <c r="AW355" s="12" t="s">
        <v>36</v>
      </c>
      <c r="AX355" s="12" t="s">
        <v>81</v>
      </c>
      <c r="AY355" s="148" t="s">
        <v>139</v>
      </c>
    </row>
    <row r="356" spans="2:65" s="12" customFormat="1" ht="11.25">
      <c r="B356" s="146"/>
      <c r="D356" s="147" t="s">
        <v>148</v>
      </c>
      <c r="E356" s="148" t="s">
        <v>1</v>
      </c>
      <c r="F356" s="149" t="s">
        <v>1023</v>
      </c>
      <c r="H356" s="148" t="s">
        <v>1</v>
      </c>
      <c r="I356" s="150"/>
      <c r="L356" s="146"/>
      <c r="M356" s="151"/>
      <c r="T356" s="152"/>
      <c r="AT356" s="148" t="s">
        <v>148</v>
      </c>
      <c r="AU356" s="148" t="s">
        <v>91</v>
      </c>
      <c r="AV356" s="12" t="s">
        <v>89</v>
      </c>
      <c r="AW356" s="12" t="s">
        <v>36</v>
      </c>
      <c r="AX356" s="12" t="s">
        <v>81</v>
      </c>
      <c r="AY356" s="148" t="s">
        <v>139</v>
      </c>
    </row>
    <row r="357" spans="2:65" s="13" customFormat="1" ht="11.25">
      <c r="B357" s="153"/>
      <c r="D357" s="147" t="s">
        <v>148</v>
      </c>
      <c r="E357" s="154" t="s">
        <v>1</v>
      </c>
      <c r="F357" s="155" t="s">
        <v>1024</v>
      </c>
      <c r="H357" s="156">
        <v>1.8</v>
      </c>
      <c r="I357" s="157"/>
      <c r="L357" s="153"/>
      <c r="M357" s="158"/>
      <c r="T357" s="159"/>
      <c r="AT357" s="154" t="s">
        <v>148</v>
      </c>
      <c r="AU357" s="154" t="s">
        <v>91</v>
      </c>
      <c r="AV357" s="13" t="s">
        <v>91</v>
      </c>
      <c r="AW357" s="13" t="s">
        <v>36</v>
      </c>
      <c r="AX357" s="13" t="s">
        <v>81</v>
      </c>
      <c r="AY357" s="154" t="s">
        <v>139</v>
      </c>
    </row>
    <row r="358" spans="2:65" s="13" customFormat="1" ht="11.25">
      <c r="B358" s="153"/>
      <c r="D358" s="147" t="s">
        <v>148</v>
      </c>
      <c r="E358" s="154" t="s">
        <v>1</v>
      </c>
      <c r="F358" s="155" t="s">
        <v>1025</v>
      </c>
      <c r="H358" s="156">
        <v>4.16</v>
      </c>
      <c r="I358" s="157"/>
      <c r="L358" s="153"/>
      <c r="M358" s="158"/>
      <c r="T358" s="159"/>
      <c r="AT358" s="154" t="s">
        <v>148</v>
      </c>
      <c r="AU358" s="154" t="s">
        <v>91</v>
      </c>
      <c r="AV358" s="13" t="s">
        <v>91</v>
      </c>
      <c r="AW358" s="13" t="s">
        <v>36</v>
      </c>
      <c r="AX358" s="13" t="s">
        <v>81</v>
      </c>
      <c r="AY358" s="154" t="s">
        <v>139</v>
      </c>
    </row>
    <row r="359" spans="2:65" s="14" customFormat="1" ht="11.25">
      <c r="B359" s="160"/>
      <c r="D359" s="147" t="s">
        <v>148</v>
      </c>
      <c r="E359" s="161" t="s">
        <v>1</v>
      </c>
      <c r="F359" s="162" t="s">
        <v>151</v>
      </c>
      <c r="H359" s="163">
        <v>5.96</v>
      </c>
      <c r="I359" s="164"/>
      <c r="L359" s="160"/>
      <c r="M359" s="165"/>
      <c r="T359" s="166"/>
      <c r="AT359" s="161" t="s">
        <v>148</v>
      </c>
      <c r="AU359" s="161" t="s">
        <v>91</v>
      </c>
      <c r="AV359" s="14" t="s">
        <v>146</v>
      </c>
      <c r="AW359" s="14" t="s">
        <v>36</v>
      </c>
      <c r="AX359" s="14" t="s">
        <v>89</v>
      </c>
      <c r="AY359" s="161" t="s">
        <v>139</v>
      </c>
    </row>
    <row r="360" spans="2:65" s="1" customFormat="1" ht="24.2" customHeight="1">
      <c r="B360" s="33"/>
      <c r="C360" s="133" t="s">
        <v>352</v>
      </c>
      <c r="D360" s="133" t="s">
        <v>141</v>
      </c>
      <c r="E360" s="134" t="s">
        <v>1156</v>
      </c>
      <c r="F360" s="135" t="s">
        <v>1157</v>
      </c>
      <c r="G360" s="136" t="s">
        <v>263</v>
      </c>
      <c r="H360" s="137">
        <v>5.96</v>
      </c>
      <c r="I360" s="138"/>
      <c r="J360" s="139">
        <f>ROUND(I360*H360,2)</f>
        <v>0</v>
      </c>
      <c r="K360" s="135" t="s">
        <v>145</v>
      </c>
      <c r="L360" s="33"/>
      <c r="M360" s="140" t="s">
        <v>1</v>
      </c>
      <c r="N360" s="141" t="s">
        <v>46</v>
      </c>
      <c r="P360" s="142">
        <f>O360*H360</f>
        <v>0</v>
      </c>
      <c r="Q360" s="142">
        <v>0</v>
      </c>
      <c r="R360" s="142">
        <f>Q360*H360</f>
        <v>0</v>
      </c>
      <c r="S360" s="142">
        <v>0</v>
      </c>
      <c r="T360" s="143">
        <f>S360*H360</f>
        <v>0</v>
      </c>
      <c r="AR360" s="144" t="s">
        <v>146</v>
      </c>
      <c r="AT360" s="144" t="s">
        <v>141</v>
      </c>
      <c r="AU360" s="144" t="s">
        <v>91</v>
      </c>
      <c r="AY360" s="18" t="s">
        <v>139</v>
      </c>
      <c r="BE360" s="145">
        <f>IF(N360="základní",J360,0)</f>
        <v>0</v>
      </c>
      <c r="BF360" s="145">
        <f>IF(N360="snížená",J360,0)</f>
        <v>0</v>
      </c>
      <c r="BG360" s="145">
        <f>IF(N360="zákl. přenesená",J360,0)</f>
        <v>0</v>
      </c>
      <c r="BH360" s="145">
        <f>IF(N360="sníž. přenesená",J360,0)</f>
        <v>0</v>
      </c>
      <c r="BI360" s="145">
        <f>IF(N360="nulová",J360,0)</f>
        <v>0</v>
      </c>
      <c r="BJ360" s="18" t="s">
        <v>89</v>
      </c>
      <c r="BK360" s="145">
        <f>ROUND(I360*H360,2)</f>
        <v>0</v>
      </c>
      <c r="BL360" s="18" t="s">
        <v>146</v>
      </c>
      <c r="BM360" s="144" t="s">
        <v>1158</v>
      </c>
    </row>
    <row r="361" spans="2:65" s="12" customFormat="1" ht="11.25">
      <c r="B361" s="146"/>
      <c r="D361" s="147" t="s">
        <v>148</v>
      </c>
      <c r="E361" s="148" t="s">
        <v>1</v>
      </c>
      <c r="F361" s="149" t="s">
        <v>1022</v>
      </c>
      <c r="H361" s="148" t="s">
        <v>1</v>
      </c>
      <c r="I361" s="150"/>
      <c r="L361" s="146"/>
      <c r="M361" s="151"/>
      <c r="T361" s="152"/>
      <c r="AT361" s="148" t="s">
        <v>148</v>
      </c>
      <c r="AU361" s="148" t="s">
        <v>91</v>
      </c>
      <c r="AV361" s="12" t="s">
        <v>89</v>
      </c>
      <c r="AW361" s="12" t="s">
        <v>36</v>
      </c>
      <c r="AX361" s="12" t="s">
        <v>81</v>
      </c>
      <c r="AY361" s="148" t="s">
        <v>139</v>
      </c>
    </row>
    <row r="362" spans="2:65" s="12" customFormat="1" ht="11.25">
      <c r="B362" s="146"/>
      <c r="D362" s="147" t="s">
        <v>148</v>
      </c>
      <c r="E362" s="148" t="s">
        <v>1</v>
      </c>
      <c r="F362" s="149" t="s">
        <v>1023</v>
      </c>
      <c r="H362" s="148" t="s">
        <v>1</v>
      </c>
      <c r="I362" s="150"/>
      <c r="L362" s="146"/>
      <c r="M362" s="151"/>
      <c r="T362" s="152"/>
      <c r="AT362" s="148" t="s">
        <v>148</v>
      </c>
      <c r="AU362" s="148" t="s">
        <v>91</v>
      </c>
      <c r="AV362" s="12" t="s">
        <v>89</v>
      </c>
      <c r="AW362" s="12" t="s">
        <v>36</v>
      </c>
      <c r="AX362" s="12" t="s">
        <v>81</v>
      </c>
      <c r="AY362" s="148" t="s">
        <v>139</v>
      </c>
    </row>
    <row r="363" spans="2:65" s="13" customFormat="1" ht="11.25">
      <c r="B363" s="153"/>
      <c r="D363" s="147" t="s">
        <v>148</v>
      </c>
      <c r="E363" s="154" t="s">
        <v>1</v>
      </c>
      <c r="F363" s="155" t="s">
        <v>1024</v>
      </c>
      <c r="H363" s="156">
        <v>1.8</v>
      </c>
      <c r="I363" s="157"/>
      <c r="L363" s="153"/>
      <c r="M363" s="158"/>
      <c r="T363" s="159"/>
      <c r="AT363" s="154" t="s">
        <v>148</v>
      </c>
      <c r="AU363" s="154" t="s">
        <v>91</v>
      </c>
      <c r="AV363" s="13" t="s">
        <v>91</v>
      </c>
      <c r="AW363" s="13" t="s">
        <v>36</v>
      </c>
      <c r="AX363" s="13" t="s">
        <v>81</v>
      </c>
      <c r="AY363" s="154" t="s">
        <v>139</v>
      </c>
    </row>
    <row r="364" spans="2:65" s="13" customFormat="1" ht="11.25">
      <c r="B364" s="153"/>
      <c r="D364" s="147" t="s">
        <v>148</v>
      </c>
      <c r="E364" s="154" t="s">
        <v>1</v>
      </c>
      <c r="F364" s="155" t="s">
        <v>1025</v>
      </c>
      <c r="H364" s="156">
        <v>4.16</v>
      </c>
      <c r="I364" s="157"/>
      <c r="L364" s="153"/>
      <c r="M364" s="158"/>
      <c r="T364" s="159"/>
      <c r="AT364" s="154" t="s">
        <v>148</v>
      </c>
      <c r="AU364" s="154" t="s">
        <v>91</v>
      </c>
      <c r="AV364" s="13" t="s">
        <v>91</v>
      </c>
      <c r="AW364" s="13" t="s">
        <v>36</v>
      </c>
      <c r="AX364" s="13" t="s">
        <v>81</v>
      </c>
      <c r="AY364" s="154" t="s">
        <v>139</v>
      </c>
    </row>
    <row r="365" spans="2:65" s="14" customFormat="1" ht="11.25">
      <c r="B365" s="160"/>
      <c r="D365" s="147" t="s">
        <v>148</v>
      </c>
      <c r="E365" s="161" t="s">
        <v>1</v>
      </c>
      <c r="F365" s="162" t="s">
        <v>151</v>
      </c>
      <c r="H365" s="163">
        <v>5.96</v>
      </c>
      <c r="I365" s="164"/>
      <c r="L365" s="160"/>
      <c r="M365" s="165"/>
      <c r="T365" s="166"/>
      <c r="AT365" s="161" t="s">
        <v>148</v>
      </c>
      <c r="AU365" s="161" t="s">
        <v>91</v>
      </c>
      <c r="AV365" s="14" t="s">
        <v>146</v>
      </c>
      <c r="AW365" s="14" t="s">
        <v>36</v>
      </c>
      <c r="AX365" s="14" t="s">
        <v>89</v>
      </c>
      <c r="AY365" s="161" t="s">
        <v>139</v>
      </c>
    </row>
    <row r="366" spans="2:65" s="1" customFormat="1" ht="16.5" customHeight="1">
      <c r="B366" s="33"/>
      <c r="C366" s="177" t="s">
        <v>357</v>
      </c>
      <c r="D366" s="177" t="s">
        <v>317</v>
      </c>
      <c r="E366" s="178" t="s">
        <v>1159</v>
      </c>
      <c r="F366" s="179" t="s">
        <v>1160</v>
      </c>
      <c r="G366" s="180" t="s">
        <v>1161</v>
      </c>
      <c r="H366" s="181">
        <v>5.0000000000000001E-3</v>
      </c>
      <c r="I366" s="182"/>
      <c r="J366" s="183">
        <f>ROUND(I366*H366,2)</f>
        <v>0</v>
      </c>
      <c r="K366" s="179" t="s">
        <v>145</v>
      </c>
      <c r="L366" s="184"/>
      <c r="M366" s="185" t="s">
        <v>1</v>
      </c>
      <c r="N366" s="186" t="s">
        <v>46</v>
      </c>
      <c r="P366" s="142">
        <f>O366*H366</f>
        <v>0</v>
      </c>
      <c r="Q366" s="142">
        <v>1E-3</v>
      </c>
      <c r="R366" s="142">
        <f>Q366*H366</f>
        <v>5.0000000000000004E-6</v>
      </c>
      <c r="S366" s="142">
        <v>0</v>
      </c>
      <c r="T366" s="143">
        <f>S366*H366</f>
        <v>0</v>
      </c>
      <c r="AR366" s="144" t="s">
        <v>200</v>
      </c>
      <c r="AT366" s="144" t="s">
        <v>317</v>
      </c>
      <c r="AU366" s="144" t="s">
        <v>91</v>
      </c>
      <c r="AY366" s="18" t="s">
        <v>139</v>
      </c>
      <c r="BE366" s="145">
        <f>IF(N366="základní",J366,0)</f>
        <v>0</v>
      </c>
      <c r="BF366" s="145">
        <f>IF(N366="snížená",J366,0)</f>
        <v>0</v>
      </c>
      <c r="BG366" s="145">
        <f>IF(N366="zákl. přenesená",J366,0)</f>
        <v>0</v>
      </c>
      <c r="BH366" s="145">
        <f>IF(N366="sníž. přenesená",J366,0)</f>
        <v>0</v>
      </c>
      <c r="BI366" s="145">
        <f>IF(N366="nulová",J366,0)</f>
        <v>0</v>
      </c>
      <c r="BJ366" s="18" t="s">
        <v>89</v>
      </c>
      <c r="BK366" s="145">
        <f>ROUND(I366*H366,2)</f>
        <v>0</v>
      </c>
      <c r="BL366" s="18" t="s">
        <v>146</v>
      </c>
      <c r="BM366" s="144" t="s">
        <v>1162</v>
      </c>
    </row>
    <row r="367" spans="2:65" s="12" customFormat="1" ht="11.25">
      <c r="B367" s="146"/>
      <c r="D367" s="147" t="s">
        <v>148</v>
      </c>
      <c r="E367" s="148" t="s">
        <v>1</v>
      </c>
      <c r="F367" s="149" t="s">
        <v>1163</v>
      </c>
      <c r="H367" s="148" t="s">
        <v>1</v>
      </c>
      <c r="I367" s="150"/>
      <c r="L367" s="146"/>
      <c r="M367" s="151"/>
      <c r="T367" s="152"/>
      <c r="AT367" s="148" t="s">
        <v>148</v>
      </c>
      <c r="AU367" s="148" t="s">
        <v>91</v>
      </c>
      <c r="AV367" s="12" t="s">
        <v>89</v>
      </c>
      <c r="AW367" s="12" t="s">
        <v>36</v>
      </c>
      <c r="AX367" s="12" t="s">
        <v>81</v>
      </c>
      <c r="AY367" s="148" t="s">
        <v>139</v>
      </c>
    </row>
    <row r="368" spans="2:65" s="13" customFormat="1" ht="11.25">
      <c r="B368" s="153"/>
      <c r="D368" s="147" t="s">
        <v>148</v>
      </c>
      <c r="E368" s="154" t="s">
        <v>1</v>
      </c>
      <c r="F368" s="155" t="s">
        <v>1164</v>
      </c>
      <c r="H368" s="156">
        <v>0.247</v>
      </c>
      <c r="I368" s="157"/>
      <c r="L368" s="153"/>
      <c r="M368" s="158"/>
      <c r="T368" s="159"/>
      <c r="AT368" s="154" t="s">
        <v>148</v>
      </c>
      <c r="AU368" s="154" t="s">
        <v>91</v>
      </c>
      <c r="AV368" s="13" t="s">
        <v>91</v>
      </c>
      <c r="AW368" s="13" t="s">
        <v>36</v>
      </c>
      <c r="AX368" s="13" t="s">
        <v>81</v>
      </c>
      <c r="AY368" s="154" t="s">
        <v>139</v>
      </c>
    </row>
    <row r="369" spans="2:65" s="14" customFormat="1" ht="11.25">
      <c r="B369" s="160"/>
      <c r="D369" s="147" t="s">
        <v>148</v>
      </c>
      <c r="E369" s="161" t="s">
        <v>1</v>
      </c>
      <c r="F369" s="162" t="s">
        <v>151</v>
      </c>
      <c r="H369" s="163">
        <v>0.247</v>
      </c>
      <c r="I369" s="164"/>
      <c r="L369" s="160"/>
      <c r="M369" s="165"/>
      <c r="T369" s="166"/>
      <c r="AT369" s="161" t="s">
        <v>148</v>
      </c>
      <c r="AU369" s="161" t="s">
        <v>91</v>
      </c>
      <c r="AV369" s="14" t="s">
        <v>146</v>
      </c>
      <c r="AW369" s="14" t="s">
        <v>36</v>
      </c>
      <c r="AX369" s="14" t="s">
        <v>89</v>
      </c>
      <c r="AY369" s="161" t="s">
        <v>139</v>
      </c>
    </row>
    <row r="370" spans="2:65" s="13" customFormat="1" ht="11.25">
      <c r="B370" s="153"/>
      <c r="D370" s="147" t="s">
        <v>148</v>
      </c>
      <c r="F370" s="155" t="s">
        <v>1165</v>
      </c>
      <c r="H370" s="156">
        <v>5.0000000000000001E-3</v>
      </c>
      <c r="I370" s="157"/>
      <c r="L370" s="153"/>
      <c r="M370" s="158"/>
      <c r="T370" s="159"/>
      <c r="AT370" s="154" t="s">
        <v>148</v>
      </c>
      <c r="AU370" s="154" t="s">
        <v>91</v>
      </c>
      <c r="AV370" s="13" t="s">
        <v>91</v>
      </c>
      <c r="AW370" s="13" t="s">
        <v>4</v>
      </c>
      <c r="AX370" s="13" t="s">
        <v>89</v>
      </c>
      <c r="AY370" s="154" t="s">
        <v>139</v>
      </c>
    </row>
    <row r="371" spans="2:65" s="11" customFormat="1" ht="20.85" customHeight="1">
      <c r="B371" s="121"/>
      <c r="D371" s="122" t="s">
        <v>80</v>
      </c>
      <c r="E371" s="131" t="s">
        <v>255</v>
      </c>
      <c r="F371" s="131" t="s">
        <v>338</v>
      </c>
      <c r="I371" s="124"/>
      <c r="J371" s="132">
        <f>BK371</f>
        <v>0</v>
      </c>
      <c r="L371" s="121"/>
      <c r="M371" s="126"/>
      <c r="P371" s="127">
        <f>SUM(P372:P574)</f>
        <v>0</v>
      </c>
      <c r="R371" s="127">
        <f>SUM(R372:R574)</f>
        <v>0</v>
      </c>
      <c r="T371" s="128">
        <f>SUM(T372:T574)</f>
        <v>48.608719999999998</v>
      </c>
      <c r="AR371" s="122" t="s">
        <v>89</v>
      </c>
      <c r="AT371" s="129" t="s">
        <v>80</v>
      </c>
      <c r="AU371" s="129" t="s">
        <v>91</v>
      </c>
      <c r="AY371" s="122" t="s">
        <v>139</v>
      </c>
      <c r="BK371" s="130">
        <f>SUM(BK372:BK574)</f>
        <v>0</v>
      </c>
    </row>
    <row r="372" spans="2:65" s="1" customFormat="1" ht="24.2" customHeight="1">
      <c r="B372" s="33"/>
      <c r="C372" s="133" t="s">
        <v>363</v>
      </c>
      <c r="D372" s="133" t="s">
        <v>141</v>
      </c>
      <c r="E372" s="134" t="s">
        <v>1166</v>
      </c>
      <c r="F372" s="135" t="s">
        <v>1167</v>
      </c>
      <c r="G372" s="136" t="s">
        <v>263</v>
      </c>
      <c r="H372" s="137">
        <v>19.059999999999999</v>
      </c>
      <c r="I372" s="138"/>
      <c r="J372" s="139">
        <f>ROUND(I372*H372,2)</f>
        <v>0</v>
      </c>
      <c r="K372" s="135" t="s">
        <v>145</v>
      </c>
      <c r="L372" s="33"/>
      <c r="M372" s="140" t="s">
        <v>1</v>
      </c>
      <c r="N372" s="141" t="s">
        <v>46</v>
      </c>
      <c r="P372" s="142">
        <f>O372*H372</f>
        <v>0</v>
      </c>
      <c r="Q372" s="142">
        <v>0</v>
      </c>
      <c r="R372" s="142">
        <f>Q372*H372</f>
        <v>0</v>
      </c>
      <c r="S372" s="142">
        <v>0.41699999999999998</v>
      </c>
      <c r="T372" s="143">
        <f>S372*H372</f>
        <v>7.9480199999999988</v>
      </c>
      <c r="AR372" s="144" t="s">
        <v>146</v>
      </c>
      <c r="AT372" s="144" t="s">
        <v>141</v>
      </c>
      <c r="AU372" s="144" t="s">
        <v>157</v>
      </c>
      <c r="AY372" s="18" t="s">
        <v>139</v>
      </c>
      <c r="BE372" s="145">
        <f>IF(N372="základní",J372,0)</f>
        <v>0</v>
      </c>
      <c r="BF372" s="145">
        <f>IF(N372="snížená",J372,0)</f>
        <v>0</v>
      </c>
      <c r="BG372" s="145">
        <f>IF(N372="zákl. přenesená",J372,0)</f>
        <v>0</v>
      </c>
      <c r="BH372" s="145">
        <f>IF(N372="sníž. přenesená",J372,0)</f>
        <v>0</v>
      </c>
      <c r="BI372" s="145">
        <f>IF(N372="nulová",J372,0)</f>
        <v>0</v>
      </c>
      <c r="BJ372" s="18" t="s">
        <v>89</v>
      </c>
      <c r="BK372" s="145">
        <f>ROUND(I372*H372,2)</f>
        <v>0</v>
      </c>
      <c r="BL372" s="18" t="s">
        <v>146</v>
      </c>
      <c r="BM372" s="144" t="s">
        <v>1168</v>
      </c>
    </row>
    <row r="373" spans="2:65" s="1" customFormat="1" ht="19.5">
      <c r="B373" s="33"/>
      <c r="D373" s="147" t="s">
        <v>306</v>
      </c>
      <c r="F373" s="174" t="s">
        <v>1169</v>
      </c>
      <c r="I373" s="175"/>
      <c r="L373" s="33"/>
      <c r="M373" s="176"/>
      <c r="T373" s="57"/>
      <c r="AT373" s="18" t="s">
        <v>306</v>
      </c>
      <c r="AU373" s="18" t="s">
        <v>157</v>
      </c>
    </row>
    <row r="374" spans="2:65" s="12" customFormat="1" ht="11.25">
      <c r="B374" s="146"/>
      <c r="D374" s="147" t="s">
        <v>148</v>
      </c>
      <c r="E374" s="148" t="s">
        <v>1</v>
      </c>
      <c r="F374" s="149" t="s">
        <v>1170</v>
      </c>
      <c r="H374" s="148" t="s">
        <v>1</v>
      </c>
      <c r="I374" s="150"/>
      <c r="L374" s="146"/>
      <c r="M374" s="151"/>
      <c r="T374" s="152"/>
      <c r="AT374" s="148" t="s">
        <v>148</v>
      </c>
      <c r="AU374" s="148" t="s">
        <v>157</v>
      </c>
      <c r="AV374" s="12" t="s">
        <v>89</v>
      </c>
      <c r="AW374" s="12" t="s">
        <v>36</v>
      </c>
      <c r="AX374" s="12" t="s">
        <v>81</v>
      </c>
      <c r="AY374" s="148" t="s">
        <v>139</v>
      </c>
    </row>
    <row r="375" spans="2:65" s="12" customFormat="1" ht="11.25">
      <c r="B375" s="146"/>
      <c r="D375" s="147" t="s">
        <v>148</v>
      </c>
      <c r="E375" s="148" t="s">
        <v>1</v>
      </c>
      <c r="F375" s="149" t="s">
        <v>1171</v>
      </c>
      <c r="H375" s="148" t="s">
        <v>1</v>
      </c>
      <c r="I375" s="150"/>
      <c r="L375" s="146"/>
      <c r="M375" s="151"/>
      <c r="T375" s="152"/>
      <c r="AT375" s="148" t="s">
        <v>148</v>
      </c>
      <c r="AU375" s="148" t="s">
        <v>157</v>
      </c>
      <c r="AV375" s="12" t="s">
        <v>89</v>
      </c>
      <c r="AW375" s="12" t="s">
        <v>36</v>
      </c>
      <c r="AX375" s="12" t="s">
        <v>81</v>
      </c>
      <c r="AY375" s="148" t="s">
        <v>139</v>
      </c>
    </row>
    <row r="376" spans="2:65" s="13" customFormat="1" ht="11.25">
      <c r="B376" s="153"/>
      <c r="D376" s="147" t="s">
        <v>148</v>
      </c>
      <c r="E376" s="154" t="s">
        <v>1</v>
      </c>
      <c r="F376" s="155" t="s">
        <v>1172</v>
      </c>
      <c r="H376" s="156">
        <v>8.84</v>
      </c>
      <c r="I376" s="157"/>
      <c r="L376" s="153"/>
      <c r="M376" s="158"/>
      <c r="T376" s="159"/>
      <c r="AT376" s="154" t="s">
        <v>148</v>
      </c>
      <c r="AU376" s="154" t="s">
        <v>157</v>
      </c>
      <c r="AV376" s="13" t="s">
        <v>91</v>
      </c>
      <c r="AW376" s="13" t="s">
        <v>36</v>
      </c>
      <c r="AX376" s="13" t="s">
        <v>81</v>
      </c>
      <c r="AY376" s="154" t="s">
        <v>139</v>
      </c>
    </row>
    <row r="377" spans="2:65" s="13" customFormat="1" ht="11.25">
      <c r="B377" s="153"/>
      <c r="D377" s="147" t="s">
        <v>148</v>
      </c>
      <c r="E377" s="154" t="s">
        <v>1</v>
      </c>
      <c r="F377" s="155" t="s">
        <v>1173</v>
      </c>
      <c r="H377" s="156">
        <v>8.84</v>
      </c>
      <c r="I377" s="157"/>
      <c r="L377" s="153"/>
      <c r="M377" s="158"/>
      <c r="T377" s="159"/>
      <c r="AT377" s="154" t="s">
        <v>148</v>
      </c>
      <c r="AU377" s="154" t="s">
        <v>157</v>
      </c>
      <c r="AV377" s="13" t="s">
        <v>91</v>
      </c>
      <c r="AW377" s="13" t="s">
        <v>36</v>
      </c>
      <c r="AX377" s="13" t="s">
        <v>81</v>
      </c>
      <c r="AY377" s="154" t="s">
        <v>139</v>
      </c>
    </row>
    <row r="378" spans="2:65" s="12" customFormat="1" ht="11.25">
      <c r="B378" s="146"/>
      <c r="D378" s="147" t="s">
        <v>148</v>
      </c>
      <c r="E378" s="148" t="s">
        <v>1</v>
      </c>
      <c r="F378" s="149" t="s">
        <v>1174</v>
      </c>
      <c r="H378" s="148" t="s">
        <v>1</v>
      </c>
      <c r="I378" s="150"/>
      <c r="L378" s="146"/>
      <c r="M378" s="151"/>
      <c r="T378" s="152"/>
      <c r="AT378" s="148" t="s">
        <v>148</v>
      </c>
      <c r="AU378" s="148" t="s">
        <v>157</v>
      </c>
      <c r="AV378" s="12" t="s">
        <v>89</v>
      </c>
      <c r="AW378" s="12" t="s">
        <v>36</v>
      </c>
      <c r="AX378" s="12" t="s">
        <v>81</v>
      </c>
      <c r="AY378" s="148" t="s">
        <v>139</v>
      </c>
    </row>
    <row r="379" spans="2:65" s="13" customFormat="1" ht="11.25">
      <c r="B379" s="153"/>
      <c r="D379" s="147" t="s">
        <v>148</v>
      </c>
      <c r="E379" s="154" t="s">
        <v>1</v>
      </c>
      <c r="F379" s="155" t="s">
        <v>1175</v>
      </c>
      <c r="H379" s="156">
        <v>0.69</v>
      </c>
      <c r="I379" s="157"/>
      <c r="L379" s="153"/>
      <c r="M379" s="158"/>
      <c r="T379" s="159"/>
      <c r="AT379" s="154" t="s">
        <v>148</v>
      </c>
      <c r="AU379" s="154" t="s">
        <v>157</v>
      </c>
      <c r="AV379" s="13" t="s">
        <v>91</v>
      </c>
      <c r="AW379" s="13" t="s">
        <v>36</v>
      </c>
      <c r="AX379" s="13" t="s">
        <v>81</v>
      </c>
      <c r="AY379" s="154" t="s">
        <v>139</v>
      </c>
    </row>
    <row r="380" spans="2:65" s="13" customFormat="1" ht="11.25">
      <c r="B380" s="153"/>
      <c r="D380" s="147" t="s">
        <v>148</v>
      </c>
      <c r="E380" s="154" t="s">
        <v>1</v>
      </c>
      <c r="F380" s="155" t="s">
        <v>1176</v>
      </c>
      <c r="H380" s="156">
        <v>0.69</v>
      </c>
      <c r="I380" s="157"/>
      <c r="L380" s="153"/>
      <c r="M380" s="158"/>
      <c r="T380" s="159"/>
      <c r="AT380" s="154" t="s">
        <v>148</v>
      </c>
      <c r="AU380" s="154" t="s">
        <v>157</v>
      </c>
      <c r="AV380" s="13" t="s">
        <v>91</v>
      </c>
      <c r="AW380" s="13" t="s">
        <v>36</v>
      </c>
      <c r="AX380" s="13" t="s">
        <v>81</v>
      </c>
      <c r="AY380" s="154" t="s">
        <v>139</v>
      </c>
    </row>
    <row r="381" spans="2:65" s="14" customFormat="1" ht="11.25">
      <c r="B381" s="160"/>
      <c r="D381" s="147" t="s">
        <v>148</v>
      </c>
      <c r="E381" s="161" t="s">
        <v>1</v>
      </c>
      <c r="F381" s="162" t="s">
        <v>151</v>
      </c>
      <c r="H381" s="163">
        <v>19.059999999999999</v>
      </c>
      <c r="I381" s="164"/>
      <c r="L381" s="160"/>
      <c r="M381" s="165"/>
      <c r="T381" s="166"/>
      <c r="AT381" s="161" t="s">
        <v>148</v>
      </c>
      <c r="AU381" s="161" t="s">
        <v>157</v>
      </c>
      <c r="AV381" s="14" t="s">
        <v>146</v>
      </c>
      <c r="AW381" s="14" t="s">
        <v>36</v>
      </c>
      <c r="AX381" s="14" t="s">
        <v>89</v>
      </c>
      <c r="AY381" s="161" t="s">
        <v>139</v>
      </c>
    </row>
    <row r="382" spans="2:65" s="1" customFormat="1" ht="24.2" customHeight="1">
      <c r="B382" s="33"/>
      <c r="C382" s="133" t="s">
        <v>368</v>
      </c>
      <c r="D382" s="133" t="s">
        <v>141</v>
      </c>
      <c r="E382" s="134" t="s">
        <v>1177</v>
      </c>
      <c r="F382" s="135" t="s">
        <v>1178</v>
      </c>
      <c r="G382" s="136" t="s">
        <v>263</v>
      </c>
      <c r="H382" s="137">
        <v>6.2</v>
      </c>
      <c r="I382" s="138"/>
      <c r="J382" s="139">
        <f>ROUND(I382*H382,2)</f>
        <v>0</v>
      </c>
      <c r="K382" s="135" t="s">
        <v>145</v>
      </c>
      <c r="L382" s="33"/>
      <c r="M382" s="140" t="s">
        <v>1</v>
      </c>
      <c r="N382" s="141" t="s">
        <v>46</v>
      </c>
      <c r="P382" s="142">
        <f>O382*H382</f>
        <v>0</v>
      </c>
      <c r="Q382" s="142">
        <v>0</v>
      </c>
      <c r="R382" s="142">
        <f>Q382*H382</f>
        <v>0</v>
      </c>
      <c r="S382" s="142">
        <v>0.32</v>
      </c>
      <c r="T382" s="143">
        <f>S382*H382</f>
        <v>1.9840000000000002</v>
      </c>
      <c r="AR382" s="144" t="s">
        <v>146</v>
      </c>
      <c r="AT382" s="144" t="s">
        <v>141</v>
      </c>
      <c r="AU382" s="144" t="s">
        <v>157</v>
      </c>
      <c r="AY382" s="18" t="s">
        <v>139</v>
      </c>
      <c r="BE382" s="145">
        <f>IF(N382="základní",J382,0)</f>
        <v>0</v>
      </c>
      <c r="BF382" s="145">
        <f>IF(N382="snížená",J382,0)</f>
        <v>0</v>
      </c>
      <c r="BG382" s="145">
        <f>IF(N382="zákl. přenesená",J382,0)</f>
        <v>0</v>
      </c>
      <c r="BH382" s="145">
        <f>IF(N382="sníž. přenesená",J382,0)</f>
        <v>0</v>
      </c>
      <c r="BI382" s="145">
        <f>IF(N382="nulová",J382,0)</f>
        <v>0</v>
      </c>
      <c r="BJ382" s="18" t="s">
        <v>89</v>
      </c>
      <c r="BK382" s="145">
        <f>ROUND(I382*H382,2)</f>
        <v>0</v>
      </c>
      <c r="BL382" s="18" t="s">
        <v>146</v>
      </c>
      <c r="BM382" s="144" t="s">
        <v>1179</v>
      </c>
    </row>
    <row r="383" spans="2:65" s="1" customFormat="1" ht="19.5">
      <c r="B383" s="33"/>
      <c r="D383" s="147" t="s">
        <v>306</v>
      </c>
      <c r="F383" s="174" t="s">
        <v>1169</v>
      </c>
      <c r="I383" s="175"/>
      <c r="L383" s="33"/>
      <c r="M383" s="176"/>
      <c r="T383" s="57"/>
      <c r="AT383" s="18" t="s">
        <v>306</v>
      </c>
      <c r="AU383" s="18" t="s">
        <v>157</v>
      </c>
    </row>
    <row r="384" spans="2:65" s="12" customFormat="1" ht="11.25">
      <c r="B384" s="146"/>
      <c r="D384" s="147" t="s">
        <v>148</v>
      </c>
      <c r="E384" s="148" t="s">
        <v>1</v>
      </c>
      <c r="F384" s="149" t="s">
        <v>1180</v>
      </c>
      <c r="H384" s="148" t="s">
        <v>1</v>
      </c>
      <c r="I384" s="150"/>
      <c r="L384" s="146"/>
      <c r="M384" s="151"/>
      <c r="T384" s="152"/>
      <c r="AT384" s="148" t="s">
        <v>148</v>
      </c>
      <c r="AU384" s="148" t="s">
        <v>157</v>
      </c>
      <c r="AV384" s="12" t="s">
        <v>89</v>
      </c>
      <c r="AW384" s="12" t="s">
        <v>36</v>
      </c>
      <c r="AX384" s="12" t="s">
        <v>81</v>
      </c>
      <c r="AY384" s="148" t="s">
        <v>139</v>
      </c>
    </row>
    <row r="385" spans="2:65" s="12" customFormat="1" ht="11.25">
      <c r="B385" s="146"/>
      <c r="D385" s="147" t="s">
        <v>148</v>
      </c>
      <c r="E385" s="148" t="s">
        <v>1</v>
      </c>
      <c r="F385" s="149" t="s">
        <v>1171</v>
      </c>
      <c r="H385" s="148" t="s">
        <v>1</v>
      </c>
      <c r="I385" s="150"/>
      <c r="L385" s="146"/>
      <c r="M385" s="151"/>
      <c r="T385" s="152"/>
      <c r="AT385" s="148" t="s">
        <v>148</v>
      </c>
      <c r="AU385" s="148" t="s">
        <v>157</v>
      </c>
      <c r="AV385" s="12" t="s">
        <v>89</v>
      </c>
      <c r="AW385" s="12" t="s">
        <v>36</v>
      </c>
      <c r="AX385" s="12" t="s">
        <v>81</v>
      </c>
      <c r="AY385" s="148" t="s">
        <v>139</v>
      </c>
    </row>
    <row r="386" spans="2:65" s="13" customFormat="1" ht="11.25">
      <c r="B386" s="153"/>
      <c r="D386" s="147" t="s">
        <v>148</v>
      </c>
      <c r="E386" s="154" t="s">
        <v>1</v>
      </c>
      <c r="F386" s="155" t="s">
        <v>1181</v>
      </c>
      <c r="H386" s="156">
        <v>3.1</v>
      </c>
      <c r="I386" s="157"/>
      <c r="L386" s="153"/>
      <c r="M386" s="158"/>
      <c r="T386" s="159"/>
      <c r="AT386" s="154" t="s">
        <v>148</v>
      </c>
      <c r="AU386" s="154" t="s">
        <v>157</v>
      </c>
      <c r="AV386" s="13" t="s">
        <v>91</v>
      </c>
      <c r="AW386" s="13" t="s">
        <v>36</v>
      </c>
      <c r="AX386" s="13" t="s">
        <v>81</v>
      </c>
      <c r="AY386" s="154" t="s">
        <v>139</v>
      </c>
    </row>
    <row r="387" spans="2:65" s="13" customFormat="1" ht="11.25">
      <c r="B387" s="153"/>
      <c r="D387" s="147" t="s">
        <v>148</v>
      </c>
      <c r="E387" s="154" t="s">
        <v>1</v>
      </c>
      <c r="F387" s="155" t="s">
        <v>1182</v>
      </c>
      <c r="H387" s="156">
        <v>3.1</v>
      </c>
      <c r="I387" s="157"/>
      <c r="L387" s="153"/>
      <c r="M387" s="158"/>
      <c r="T387" s="159"/>
      <c r="AT387" s="154" t="s">
        <v>148</v>
      </c>
      <c r="AU387" s="154" t="s">
        <v>157</v>
      </c>
      <c r="AV387" s="13" t="s">
        <v>91</v>
      </c>
      <c r="AW387" s="13" t="s">
        <v>36</v>
      </c>
      <c r="AX387" s="13" t="s">
        <v>81</v>
      </c>
      <c r="AY387" s="154" t="s">
        <v>139</v>
      </c>
    </row>
    <row r="388" spans="2:65" s="14" customFormat="1" ht="11.25">
      <c r="B388" s="160"/>
      <c r="D388" s="147" t="s">
        <v>148</v>
      </c>
      <c r="E388" s="161" t="s">
        <v>1</v>
      </c>
      <c r="F388" s="162" t="s">
        <v>151</v>
      </c>
      <c r="H388" s="163">
        <v>6.2</v>
      </c>
      <c r="I388" s="164"/>
      <c r="L388" s="160"/>
      <c r="M388" s="165"/>
      <c r="T388" s="166"/>
      <c r="AT388" s="161" t="s">
        <v>148</v>
      </c>
      <c r="AU388" s="161" t="s">
        <v>157</v>
      </c>
      <c r="AV388" s="14" t="s">
        <v>146</v>
      </c>
      <c r="AW388" s="14" t="s">
        <v>36</v>
      </c>
      <c r="AX388" s="14" t="s">
        <v>89</v>
      </c>
      <c r="AY388" s="161" t="s">
        <v>139</v>
      </c>
    </row>
    <row r="389" spans="2:65" s="1" customFormat="1" ht="24.2" customHeight="1">
      <c r="B389" s="33"/>
      <c r="C389" s="133" t="s">
        <v>373</v>
      </c>
      <c r="D389" s="133" t="s">
        <v>141</v>
      </c>
      <c r="E389" s="134" t="s">
        <v>340</v>
      </c>
      <c r="F389" s="135" t="s">
        <v>341</v>
      </c>
      <c r="G389" s="136" t="s">
        <v>263</v>
      </c>
      <c r="H389" s="137">
        <v>51.432000000000002</v>
      </c>
      <c r="I389" s="138"/>
      <c r="J389" s="139">
        <f>ROUND(I389*H389,2)</f>
        <v>0</v>
      </c>
      <c r="K389" s="135" t="s">
        <v>145</v>
      </c>
      <c r="L389" s="33"/>
      <c r="M389" s="140" t="s">
        <v>1</v>
      </c>
      <c r="N389" s="141" t="s">
        <v>46</v>
      </c>
      <c r="P389" s="142">
        <f>O389*H389</f>
        <v>0</v>
      </c>
      <c r="Q389" s="142">
        <v>0</v>
      </c>
      <c r="R389" s="142">
        <f>Q389*H389</f>
        <v>0</v>
      </c>
      <c r="S389" s="142">
        <v>0.29499999999999998</v>
      </c>
      <c r="T389" s="143">
        <f>S389*H389</f>
        <v>15.17244</v>
      </c>
      <c r="AR389" s="144" t="s">
        <v>146</v>
      </c>
      <c r="AT389" s="144" t="s">
        <v>141</v>
      </c>
      <c r="AU389" s="144" t="s">
        <v>157</v>
      </c>
      <c r="AY389" s="18" t="s">
        <v>139</v>
      </c>
      <c r="BE389" s="145">
        <f>IF(N389="základní",J389,0)</f>
        <v>0</v>
      </c>
      <c r="BF389" s="145">
        <f>IF(N389="snížená",J389,0)</f>
        <v>0</v>
      </c>
      <c r="BG389" s="145">
        <f>IF(N389="zákl. přenesená",J389,0)</f>
        <v>0</v>
      </c>
      <c r="BH389" s="145">
        <f>IF(N389="sníž. přenesená",J389,0)</f>
        <v>0</v>
      </c>
      <c r="BI389" s="145">
        <f>IF(N389="nulová",J389,0)</f>
        <v>0</v>
      </c>
      <c r="BJ389" s="18" t="s">
        <v>89</v>
      </c>
      <c r="BK389" s="145">
        <f>ROUND(I389*H389,2)</f>
        <v>0</v>
      </c>
      <c r="BL389" s="18" t="s">
        <v>146</v>
      </c>
      <c r="BM389" s="144" t="s">
        <v>1183</v>
      </c>
    </row>
    <row r="390" spans="2:65" s="1" customFormat="1" ht="39">
      <c r="B390" s="33"/>
      <c r="D390" s="147" t="s">
        <v>306</v>
      </c>
      <c r="F390" s="174" t="s">
        <v>1184</v>
      </c>
      <c r="I390" s="175"/>
      <c r="L390" s="33"/>
      <c r="M390" s="176"/>
      <c r="T390" s="57"/>
      <c r="AT390" s="18" t="s">
        <v>306</v>
      </c>
      <c r="AU390" s="18" t="s">
        <v>157</v>
      </c>
    </row>
    <row r="391" spans="2:65" s="12" customFormat="1" ht="11.25">
      <c r="B391" s="146"/>
      <c r="D391" s="147" t="s">
        <v>148</v>
      </c>
      <c r="E391" s="148" t="s">
        <v>1</v>
      </c>
      <c r="F391" s="149" t="s">
        <v>344</v>
      </c>
      <c r="H391" s="148" t="s">
        <v>1</v>
      </c>
      <c r="I391" s="150"/>
      <c r="L391" s="146"/>
      <c r="M391" s="151"/>
      <c r="T391" s="152"/>
      <c r="AT391" s="148" t="s">
        <v>148</v>
      </c>
      <c r="AU391" s="148" t="s">
        <v>157</v>
      </c>
      <c r="AV391" s="12" t="s">
        <v>89</v>
      </c>
      <c r="AW391" s="12" t="s">
        <v>36</v>
      </c>
      <c r="AX391" s="12" t="s">
        <v>81</v>
      </c>
      <c r="AY391" s="148" t="s">
        <v>139</v>
      </c>
    </row>
    <row r="392" spans="2:65" s="12" customFormat="1" ht="11.25">
      <c r="B392" s="146"/>
      <c r="D392" s="147" t="s">
        <v>148</v>
      </c>
      <c r="E392" s="148" t="s">
        <v>1</v>
      </c>
      <c r="F392" s="149" t="s">
        <v>1061</v>
      </c>
      <c r="H392" s="148" t="s">
        <v>1</v>
      </c>
      <c r="I392" s="150"/>
      <c r="L392" s="146"/>
      <c r="M392" s="151"/>
      <c r="T392" s="152"/>
      <c r="AT392" s="148" t="s">
        <v>148</v>
      </c>
      <c r="AU392" s="148" t="s">
        <v>157</v>
      </c>
      <c r="AV392" s="12" t="s">
        <v>89</v>
      </c>
      <c r="AW392" s="12" t="s">
        <v>36</v>
      </c>
      <c r="AX392" s="12" t="s">
        <v>81</v>
      </c>
      <c r="AY392" s="148" t="s">
        <v>139</v>
      </c>
    </row>
    <row r="393" spans="2:65" s="13" customFormat="1" ht="11.25">
      <c r="B393" s="153"/>
      <c r="D393" s="147" t="s">
        <v>148</v>
      </c>
      <c r="E393" s="154" t="s">
        <v>1</v>
      </c>
      <c r="F393" s="155" t="s">
        <v>1185</v>
      </c>
      <c r="H393" s="156">
        <v>15.297000000000001</v>
      </c>
      <c r="I393" s="157"/>
      <c r="L393" s="153"/>
      <c r="M393" s="158"/>
      <c r="T393" s="159"/>
      <c r="AT393" s="154" t="s">
        <v>148</v>
      </c>
      <c r="AU393" s="154" t="s">
        <v>157</v>
      </c>
      <c r="AV393" s="13" t="s">
        <v>91</v>
      </c>
      <c r="AW393" s="13" t="s">
        <v>36</v>
      </c>
      <c r="AX393" s="13" t="s">
        <v>81</v>
      </c>
      <c r="AY393" s="154" t="s">
        <v>139</v>
      </c>
    </row>
    <row r="394" spans="2:65" s="13" customFormat="1" ht="11.25">
      <c r="B394" s="153"/>
      <c r="D394" s="147" t="s">
        <v>148</v>
      </c>
      <c r="E394" s="154" t="s">
        <v>1</v>
      </c>
      <c r="F394" s="155" t="s">
        <v>1186</v>
      </c>
      <c r="H394" s="156">
        <v>12.9</v>
      </c>
      <c r="I394" s="157"/>
      <c r="L394" s="153"/>
      <c r="M394" s="158"/>
      <c r="T394" s="159"/>
      <c r="AT394" s="154" t="s">
        <v>148</v>
      </c>
      <c r="AU394" s="154" t="s">
        <v>157</v>
      </c>
      <c r="AV394" s="13" t="s">
        <v>91</v>
      </c>
      <c r="AW394" s="13" t="s">
        <v>36</v>
      </c>
      <c r="AX394" s="13" t="s">
        <v>81</v>
      </c>
      <c r="AY394" s="154" t="s">
        <v>139</v>
      </c>
    </row>
    <row r="395" spans="2:65" s="15" customFormat="1" ht="11.25">
      <c r="B395" s="167"/>
      <c r="D395" s="147" t="s">
        <v>148</v>
      </c>
      <c r="E395" s="168" t="s">
        <v>1</v>
      </c>
      <c r="F395" s="169" t="s">
        <v>253</v>
      </c>
      <c r="H395" s="170">
        <v>28.196999999999999</v>
      </c>
      <c r="I395" s="171"/>
      <c r="L395" s="167"/>
      <c r="M395" s="172"/>
      <c r="T395" s="173"/>
      <c r="AT395" s="168" t="s">
        <v>148</v>
      </c>
      <c r="AU395" s="168" t="s">
        <v>157</v>
      </c>
      <c r="AV395" s="15" t="s">
        <v>157</v>
      </c>
      <c r="AW395" s="15" t="s">
        <v>36</v>
      </c>
      <c r="AX395" s="15" t="s">
        <v>81</v>
      </c>
      <c r="AY395" s="168" t="s">
        <v>139</v>
      </c>
    </row>
    <row r="396" spans="2:65" s="12" customFormat="1" ht="11.25">
      <c r="B396" s="146"/>
      <c r="D396" s="147" t="s">
        <v>148</v>
      </c>
      <c r="E396" s="148" t="s">
        <v>1</v>
      </c>
      <c r="F396" s="149" t="s">
        <v>1016</v>
      </c>
      <c r="H396" s="148" t="s">
        <v>1</v>
      </c>
      <c r="I396" s="150"/>
      <c r="L396" s="146"/>
      <c r="M396" s="151"/>
      <c r="T396" s="152"/>
      <c r="AT396" s="148" t="s">
        <v>148</v>
      </c>
      <c r="AU396" s="148" t="s">
        <v>157</v>
      </c>
      <c r="AV396" s="12" t="s">
        <v>89</v>
      </c>
      <c r="AW396" s="12" t="s">
        <v>36</v>
      </c>
      <c r="AX396" s="12" t="s">
        <v>81</v>
      </c>
      <c r="AY396" s="148" t="s">
        <v>139</v>
      </c>
    </row>
    <row r="397" spans="2:65" s="13" customFormat="1" ht="11.25">
      <c r="B397" s="153"/>
      <c r="D397" s="147" t="s">
        <v>148</v>
      </c>
      <c r="E397" s="154" t="s">
        <v>1</v>
      </c>
      <c r="F397" s="155" t="s">
        <v>1187</v>
      </c>
      <c r="H397" s="156">
        <v>10.535</v>
      </c>
      <c r="I397" s="157"/>
      <c r="L397" s="153"/>
      <c r="M397" s="158"/>
      <c r="T397" s="159"/>
      <c r="AT397" s="154" t="s">
        <v>148</v>
      </c>
      <c r="AU397" s="154" t="s">
        <v>157</v>
      </c>
      <c r="AV397" s="13" t="s">
        <v>91</v>
      </c>
      <c r="AW397" s="13" t="s">
        <v>36</v>
      </c>
      <c r="AX397" s="13" t="s">
        <v>81</v>
      </c>
      <c r="AY397" s="154" t="s">
        <v>139</v>
      </c>
    </row>
    <row r="398" spans="2:65" s="13" customFormat="1" ht="11.25">
      <c r="B398" s="153"/>
      <c r="D398" s="147" t="s">
        <v>148</v>
      </c>
      <c r="E398" s="154" t="s">
        <v>1</v>
      </c>
      <c r="F398" s="155" t="s">
        <v>1188</v>
      </c>
      <c r="H398" s="156">
        <v>5.0999999999999996</v>
      </c>
      <c r="I398" s="157"/>
      <c r="L398" s="153"/>
      <c r="M398" s="158"/>
      <c r="T398" s="159"/>
      <c r="AT398" s="154" t="s">
        <v>148</v>
      </c>
      <c r="AU398" s="154" t="s">
        <v>157</v>
      </c>
      <c r="AV398" s="13" t="s">
        <v>91</v>
      </c>
      <c r="AW398" s="13" t="s">
        <v>36</v>
      </c>
      <c r="AX398" s="13" t="s">
        <v>81</v>
      </c>
      <c r="AY398" s="154" t="s">
        <v>139</v>
      </c>
    </row>
    <row r="399" spans="2:65" s="15" customFormat="1" ht="11.25">
      <c r="B399" s="167"/>
      <c r="D399" s="147" t="s">
        <v>148</v>
      </c>
      <c r="E399" s="168" t="s">
        <v>1</v>
      </c>
      <c r="F399" s="169" t="s">
        <v>253</v>
      </c>
      <c r="H399" s="170">
        <v>15.635</v>
      </c>
      <c r="I399" s="171"/>
      <c r="L399" s="167"/>
      <c r="M399" s="172"/>
      <c r="T399" s="173"/>
      <c r="AT399" s="168" t="s">
        <v>148</v>
      </c>
      <c r="AU399" s="168" t="s">
        <v>157</v>
      </c>
      <c r="AV399" s="15" t="s">
        <v>157</v>
      </c>
      <c r="AW399" s="15" t="s">
        <v>36</v>
      </c>
      <c r="AX399" s="15" t="s">
        <v>81</v>
      </c>
      <c r="AY399" s="168" t="s">
        <v>139</v>
      </c>
    </row>
    <row r="400" spans="2:65" s="12" customFormat="1" ht="11.25">
      <c r="B400" s="146"/>
      <c r="D400" s="147" t="s">
        <v>148</v>
      </c>
      <c r="E400" s="148" t="s">
        <v>1</v>
      </c>
      <c r="F400" s="149" t="s">
        <v>1189</v>
      </c>
      <c r="H400" s="148" t="s">
        <v>1</v>
      </c>
      <c r="I400" s="150"/>
      <c r="L400" s="146"/>
      <c r="M400" s="151"/>
      <c r="T400" s="152"/>
      <c r="AT400" s="148" t="s">
        <v>148</v>
      </c>
      <c r="AU400" s="148" t="s">
        <v>157</v>
      </c>
      <c r="AV400" s="12" t="s">
        <v>89</v>
      </c>
      <c r="AW400" s="12" t="s">
        <v>36</v>
      </c>
      <c r="AX400" s="12" t="s">
        <v>81</v>
      </c>
      <c r="AY400" s="148" t="s">
        <v>139</v>
      </c>
    </row>
    <row r="401" spans="2:51" s="13" customFormat="1" ht="11.25">
      <c r="B401" s="153"/>
      <c r="D401" s="147" t="s">
        <v>148</v>
      </c>
      <c r="E401" s="154" t="s">
        <v>1</v>
      </c>
      <c r="F401" s="155" t="s">
        <v>1190</v>
      </c>
      <c r="H401" s="156">
        <v>0.4</v>
      </c>
      <c r="I401" s="157"/>
      <c r="L401" s="153"/>
      <c r="M401" s="158"/>
      <c r="T401" s="159"/>
      <c r="AT401" s="154" t="s">
        <v>148</v>
      </c>
      <c r="AU401" s="154" t="s">
        <v>157</v>
      </c>
      <c r="AV401" s="13" t="s">
        <v>91</v>
      </c>
      <c r="AW401" s="13" t="s">
        <v>36</v>
      </c>
      <c r="AX401" s="13" t="s">
        <v>81</v>
      </c>
      <c r="AY401" s="154" t="s">
        <v>139</v>
      </c>
    </row>
    <row r="402" spans="2:51" s="13" customFormat="1" ht="11.25">
      <c r="B402" s="153"/>
      <c r="D402" s="147" t="s">
        <v>148</v>
      </c>
      <c r="E402" s="154" t="s">
        <v>1</v>
      </c>
      <c r="F402" s="155" t="s">
        <v>1191</v>
      </c>
      <c r="H402" s="156">
        <v>0.4</v>
      </c>
      <c r="I402" s="157"/>
      <c r="L402" s="153"/>
      <c r="M402" s="158"/>
      <c r="T402" s="159"/>
      <c r="AT402" s="154" t="s">
        <v>148</v>
      </c>
      <c r="AU402" s="154" t="s">
        <v>157</v>
      </c>
      <c r="AV402" s="13" t="s">
        <v>91</v>
      </c>
      <c r="AW402" s="13" t="s">
        <v>36</v>
      </c>
      <c r="AX402" s="13" t="s">
        <v>81</v>
      </c>
      <c r="AY402" s="154" t="s">
        <v>139</v>
      </c>
    </row>
    <row r="403" spans="2:51" s="12" customFormat="1" ht="11.25">
      <c r="B403" s="146"/>
      <c r="D403" s="147" t="s">
        <v>148</v>
      </c>
      <c r="E403" s="148" t="s">
        <v>1</v>
      </c>
      <c r="F403" s="149" t="s">
        <v>1192</v>
      </c>
      <c r="H403" s="148" t="s">
        <v>1</v>
      </c>
      <c r="I403" s="150"/>
      <c r="L403" s="146"/>
      <c r="M403" s="151"/>
      <c r="T403" s="152"/>
      <c r="AT403" s="148" t="s">
        <v>148</v>
      </c>
      <c r="AU403" s="148" t="s">
        <v>157</v>
      </c>
      <c r="AV403" s="12" t="s">
        <v>89</v>
      </c>
      <c r="AW403" s="12" t="s">
        <v>36</v>
      </c>
      <c r="AX403" s="12" t="s">
        <v>81</v>
      </c>
      <c r="AY403" s="148" t="s">
        <v>139</v>
      </c>
    </row>
    <row r="404" spans="2:51" s="13" customFormat="1" ht="11.25">
      <c r="B404" s="153"/>
      <c r="D404" s="147" t="s">
        <v>148</v>
      </c>
      <c r="E404" s="154" t="s">
        <v>1</v>
      </c>
      <c r="F404" s="155" t="s">
        <v>1193</v>
      </c>
      <c r="H404" s="156">
        <v>0.44</v>
      </c>
      <c r="I404" s="157"/>
      <c r="L404" s="153"/>
      <c r="M404" s="158"/>
      <c r="T404" s="159"/>
      <c r="AT404" s="154" t="s">
        <v>148</v>
      </c>
      <c r="AU404" s="154" t="s">
        <v>157</v>
      </c>
      <c r="AV404" s="13" t="s">
        <v>91</v>
      </c>
      <c r="AW404" s="13" t="s">
        <v>36</v>
      </c>
      <c r="AX404" s="13" t="s">
        <v>81</v>
      </c>
      <c r="AY404" s="154" t="s">
        <v>139</v>
      </c>
    </row>
    <row r="405" spans="2:51" s="13" customFormat="1" ht="11.25">
      <c r="B405" s="153"/>
      <c r="D405" s="147" t="s">
        <v>148</v>
      </c>
      <c r="E405" s="154" t="s">
        <v>1</v>
      </c>
      <c r="F405" s="155" t="s">
        <v>1194</v>
      </c>
      <c r="H405" s="156">
        <v>0.44</v>
      </c>
      <c r="I405" s="157"/>
      <c r="L405" s="153"/>
      <c r="M405" s="158"/>
      <c r="T405" s="159"/>
      <c r="AT405" s="154" t="s">
        <v>148</v>
      </c>
      <c r="AU405" s="154" t="s">
        <v>157</v>
      </c>
      <c r="AV405" s="13" t="s">
        <v>91</v>
      </c>
      <c r="AW405" s="13" t="s">
        <v>36</v>
      </c>
      <c r="AX405" s="13" t="s">
        <v>81</v>
      </c>
      <c r="AY405" s="154" t="s">
        <v>139</v>
      </c>
    </row>
    <row r="406" spans="2:51" s="12" customFormat="1" ht="11.25">
      <c r="B406" s="146"/>
      <c r="D406" s="147" t="s">
        <v>148</v>
      </c>
      <c r="E406" s="148" t="s">
        <v>1</v>
      </c>
      <c r="F406" s="149" t="s">
        <v>1195</v>
      </c>
      <c r="H406" s="148" t="s">
        <v>1</v>
      </c>
      <c r="I406" s="150"/>
      <c r="L406" s="146"/>
      <c r="M406" s="151"/>
      <c r="T406" s="152"/>
      <c r="AT406" s="148" t="s">
        <v>148</v>
      </c>
      <c r="AU406" s="148" t="s">
        <v>157</v>
      </c>
      <c r="AV406" s="12" t="s">
        <v>89</v>
      </c>
      <c r="AW406" s="12" t="s">
        <v>36</v>
      </c>
      <c r="AX406" s="12" t="s">
        <v>81</v>
      </c>
      <c r="AY406" s="148" t="s">
        <v>139</v>
      </c>
    </row>
    <row r="407" spans="2:51" s="13" customFormat="1" ht="11.25">
      <c r="B407" s="153"/>
      <c r="D407" s="147" t="s">
        <v>148</v>
      </c>
      <c r="E407" s="154" t="s">
        <v>1</v>
      </c>
      <c r="F407" s="155" t="s">
        <v>1196</v>
      </c>
      <c r="H407" s="156">
        <v>0.54</v>
      </c>
      <c r="I407" s="157"/>
      <c r="L407" s="153"/>
      <c r="M407" s="158"/>
      <c r="T407" s="159"/>
      <c r="AT407" s="154" t="s">
        <v>148</v>
      </c>
      <c r="AU407" s="154" t="s">
        <v>157</v>
      </c>
      <c r="AV407" s="13" t="s">
        <v>91</v>
      </c>
      <c r="AW407" s="13" t="s">
        <v>36</v>
      </c>
      <c r="AX407" s="13" t="s">
        <v>81</v>
      </c>
      <c r="AY407" s="154" t="s">
        <v>139</v>
      </c>
    </row>
    <row r="408" spans="2:51" s="13" customFormat="1" ht="11.25">
      <c r="B408" s="153"/>
      <c r="D408" s="147" t="s">
        <v>148</v>
      </c>
      <c r="E408" s="154" t="s">
        <v>1</v>
      </c>
      <c r="F408" s="155" t="s">
        <v>1197</v>
      </c>
      <c r="H408" s="156">
        <v>0.54</v>
      </c>
      <c r="I408" s="157"/>
      <c r="L408" s="153"/>
      <c r="M408" s="158"/>
      <c r="T408" s="159"/>
      <c r="AT408" s="154" t="s">
        <v>148</v>
      </c>
      <c r="AU408" s="154" t="s">
        <v>157</v>
      </c>
      <c r="AV408" s="13" t="s">
        <v>91</v>
      </c>
      <c r="AW408" s="13" t="s">
        <v>36</v>
      </c>
      <c r="AX408" s="13" t="s">
        <v>81</v>
      </c>
      <c r="AY408" s="154" t="s">
        <v>139</v>
      </c>
    </row>
    <row r="409" spans="2:51" s="12" customFormat="1" ht="11.25">
      <c r="B409" s="146"/>
      <c r="D409" s="147" t="s">
        <v>148</v>
      </c>
      <c r="E409" s="148" t="s">
        <v>1</v>
      </c>
      <c r="F409" s="149" t="s">
        <v>1198</v>
      </c>
      <c r="H409" s="148" t="s">
        <v>1</v>
      </c>
      <c r="I409" s="150"/>
      <c r="L409" s="146"/>
      <c r="M409" s="151"/>
      <c r="T409" s="152"/>
      <c r="AT409" s="148" t="s">
        <v>148</v>
      </c>
      <c r="AU409" s="148" t="s">
        <v>157</v>
      </c>
      <c r="AV409" s="12" t="s">
        <v>89</v>
      </c>
      <c r="AW409" s="12" t="s">
        <v>36</v>
      </c>
      <c r="AX409" s="12" t="s">
        <v>81</v>
      </c>
      <c r="AY409" s="148" t="s">
        <v>139</v>
      </c>
    </row>
    <row r="410" spans="2:51" s="13" customFormat="1" ht="11.25">
      <c r="B410" s="153"/>
      <c r="D410" s="147" t="s">
        <v>148</v>
      </c>
      <c r="E410" s="154" t="s">
        <v>1</v>
      </c>
      <c r="F410" s="155" t="s">
        <v>1199</v>
      </c>
      <c r="H410" s="156">
        <v>0.48</v>
      </c>
      <c r="I410" s="157"/>
      <c r="L410" s="153"/>
      <c r="M410" s="158"/>
      <c r="T410" s="159"/>
      <c r="AT410" s="154" t="s">
        <v>148</v>
      </c>
      <c r="AU410" s="154" t="s">
        <v>157</v>
      </c>
      <c r="AV410" s="13" t="s">
        <v>91</v>
      </c>
      <c r="AW410" s="13" t="s">
        <v>36</v>
      </c>
      <c r="AX410" s="13" t="s">
        <v>81</v>
      </c>
      <c r="AY410" s="154" t="s">
        <v>139</v>
      </c>
    </row>
    <row r="411" spans="2:51" s="13" customFormat="1" ht="11.25">
      <c r="B411" s="153"/>
      <c r="D411" s="147" t="s">
        <v>148</v>
      </c>
      <c r="E411" s="154" t="s">
        <v>1</v>
      </c>
      <c r="F411" s="155" t="s">
        <v>1200</v>
      </c>
      <c r="H411" s="156">
        <v>0.48</v>
      </c>
      <c r="I411" s="157"/>
      <c r="L411" s="153"/>
      <c r="M411" s="158"/>
      <c r="T411" s="159"/>
      <c r="AT411" s="154" t="s">
        <v>148</v>
      </c>
      <c r="AU411" s="154" t="s">
        <v>157</v>
      </c>
      <c r="AV411" s="13" t="s">
        <v>91</v>
      </c>
      <c r="AW411" s="13" t="s">
        <v>36</v>
      </c>
      <c r="AX411" s="13" t="s">
        <v>81</v>
      </c>
      <c r="AY411" s="154" t="s">
        <v>139</v>
      </c>
    </row>
    <row r="412" spans="2:51" s="12" customFormat="1" ht="11.25">
      <c r="B412" s="146"/>
      <c r="D412" s="147" t="s">
        <v>148</v>
      </c>
      <c r="E412" s="148" t="s">
        <v>1</v>
      </c>
      <c r="F412" s="149" t="s">
        <v>1201</v>
      </c>
      <c r="H412" s="148" t="s">
        <v>1</v>
      </c>
      <c r="I412" s="150"/>
      <c r="L412" s="146"/>
      <c r="M412" s="151"/>
      <c r="T412" s="152"/>
      <c r="AT412" s="148" t="s">
        <v>148</v>
      </c>
      <c r="AU412" s="148" t="s">
        <v>157</v>
      </c>
      <c r="AV412" s="12" t="s">
        <v>89</v>
      </c>
      <c r="AW412" s="12" t="s">
        <v>36</v>
      </c>
      <c r="AX412" s="12" t="s">
        <v>81</v>
      </c>
      <c r="AY412" s="148" t="s">
        <v>139</v>
      </c>
    </row>
    <row r="413" spans="2:51" s="13" customFormat="1" ht="11.25">
      <c r="B413" s="153"/>
      <c r="D413" s="147" t="s">
        <v>148</v>
      </c>
      <c r="E413" s="154" t="s">
        <v>1</v>
      </c>
      <c r="F413" s="155" t="s">
        <v>1202</v>
      </c>
      <c r="H413" s="156">
        <v>0.65</v>
      </c>
      <c r="I413" s="157"/>
      <c r="L413" s="153"/>
      <c r="M413" s="158"/>
      <c r="T413" s="159"/>
      <c r="AT413" s="154" t="s">
        <v>148</v>
      </c>
      <c r="AU413" s="154" t="s">
        <v>157</v>
      </c>
      <c r="AV413" s="13" t="s">
        <v>91</v>
      </c>
      <c r="AW413" s="13" t="s">
        <v>36</v>
      </c>
      <c r="AX413" s="13" t="s">
        <v>81</v>
      </c>
      <c r="AY413" s="154" t="s">
        <v>139</v>
      </c>
    </row>
    <row r="414" spans="2:51" s="13" customFormat="1" ht="11.25">
      <c r="B414" s="153"/>
      <c r="D414" s="147" t="s">
        <v>148</v>
      </c>
      <c r="E414" s="154" t="s">
        <v>1</v>
      </c>
      <c r="F414" s="155" t="s">
        <v>1203</v>
      </c>
      <c r="H414" s="156">
        <v>0.65</v>
      </c>
      <c r="I414" s="157"/>
      <c r="L414" s="153"/>
      <c r="M414" s="158"/>
      <c r="T414" s="159"/>
      <c r="AT414" s="154" t="s">
        <v>148</v>
      </c>
      <c r="AU414" s="154" t="s">
        <v>157</v>
      </c>
      <c r="AV414" s="13" t="s">
        <v>91</v>
      </c>
      <c r="AW414" s="13" t="s">
        <v>36</v>
      </c>
      <c r="AX414" s="13" t="s">
        <v>81</v>
      </c>
      <c r="AY414" s="154" t="s">
        <v>139</v>
      </c>
    </row>
    <row r="415" spans="2:51" s="12" customFormat="1" ht="11.25">
      <c r="B415" s="146"/>
      <c r="D415" s="147" t="s">
        <v>148</v>
      </c>
      <c r="E415" s="148" t="s">
        <v>1</v>
      </c>
      <c r="F415" s="149" t="s">
        <v>1204</v>
      </c>
      <c r="H415" s="148" t="s">
        <v>1</v>
      </c>
      <c r="I415" s="150"/>
      <c r="L415" s="146"/>
      <c r="M415" s="151"/>
      <c r="T415" s="152"/>
      <c r="AT415" s="148" t="s">
        <v>148</v>
      </c>
      <c r="AU415" s="148" t="s">
        <v>157</v>
      </c>
      <c r="AV415" s="12" t="s">
        <v>89</v>
      </c>
      <c r="AW415" s="12" t="s">
        <v>36</v>
      </c>
      <c r="AX415" s="12" t="s">
        <v>81</v>
      </c>
      <c r="AY415" s="148" t="s">
        <v>139</v>
      </c>
    </row>
    <row r="416" spans="2:51" s="13" customFormat="1" ht="11.25">
      <c r="B416" s="153"/>
      <c r="D416" s="147" t="s">
        <v>148</v>
      </c>
      <c r="E416" s="154" t="s">
        <v>1</v>
      </c>
      <c r="F416" s="155" t="s">
        <v>1205</v>
      </c>
      <c r="H416" s="156">
        <v>0.72</v>
      </c>
      <c r="I416" s="157"/>
      <c r="L416" s="153"/>
      <c r="M416" s="158"/>
      <c r="T416" s="159"/>
      <c r="AT416" s="154" t="s">
        <v>148</v>
      </c>
      <c r="AU416" s="154" t="s">
        <v>157</v>
      </c>
      <c r="AV416" s="13" t="s">
        <v>91</v>
      </c>
      <c r="AW416" s="13" t="s">
        <v>36</v>
      </c>
      <c r="AX416" s="13" t="s">
        <v>81</v>
      </c>
      <c r="AY416" s="154" t="s">
        <v>139</v>
      </c>
    </row>
    <row r="417" spans="2:65" s="13" customFormat="1" ht="11.25">
      <c r="B417" s="153"/>
      <c r="D417" s="147" t="s">
        <v>148</v>
      </c>
      <c r="E417" s="154" t="s">
        <v>1</v>
      </c>
      <c r="F417" s="155" t="s">
        <v>1206</v>
      </c>
      <c r="H417" s="156">
        <v>0.72</v>
      </c>
      <c r="I417" s="157"/>
      <c r="L417" s="153"/>
      <c r="M417" s="158"/>
      <c r="T417" s="159"/>
      <c r="AT417" s="154" t="s">
        <v>148</v>
      </c>
      <c r="AU417" s="154" t="s">
        <v>157</v>
      </c>
      <c r="AV417" s="13" t="s">
        <v>91</v>
      </c>
      <c r="AW417" s="13" t="s">
        <v>36</v>
      </c>
      <c r="AX417" s="13" t="s">
        <v>81</v>
      </c>
      <c r="AY417" s="154" t="s">
        <v>139</v>
      </c>
    </row>
    <row r="418" spans="2:65" s="12" customFormat="1" ht="11.25">
      <c r="B418" s="146"/>
      <c r="D418" s="147" t="s">
        <v>148</v>
      </c>
      <c r="E418" s="148" t="s">
        <v>1</v>
      </c>
      <c r="F418" s="149" t="s">
        <v>1207</v>
      </c>
      <c r="H418" s="148" t="s">
        <v>1</v>
      </c>
      <c r="I418" s="150"/>
      <c r="L418" s="146"/>
      <c r="M418" s="151"/>
      <c r="T418" s="152"/>
      <c r="AT418" s="148" t="s">
        <v>148</v>
      </c>
      <c r="AU418" s="148" t="s">
        <v>157</v>
      </c>
      <c r="AV418" s="12" t="s">
        <v>89</v>
      </c>
      <c r="AW418" s="12" t="s">
        <v>36</v>
      </c>
      <c r="AX418" s="12" t="s">
        <v>81</v>
      </c>
      <c r="AY418" s="148" t="s">
        <v>139</v>
      </c>
    </row>
    <row r="419" spans="2:65" s="13" customFormat="1" ht="11.25">
      <c r="B419" s="153"/>
      <c r="D419" s="147" t="s">
        <v>148</v>
      </c>
      <c r="E419" s="154" t="s">
        <v>1</v>
      </c>
      <c r="F419" s="155" t="s">
        <v>1208</v>
      </c>
      <c r="H419" s="156">
        <v>0.56999999999999995</v>
      </c>
      <c r="I419" s="157"/>
      <c r="L419" s="153"/>
      <c r="M419" s="158"/>
      <c r="T419" s="159"/>
      <c r="AT419" s="154" t="s">
        <v>148</v>
      </c>
      <c r="AU419" s="154" t="s">
        <v>157</v>
      </c>
      <c r="AV419" s="13" t="s">
        <v>91</v>
      </c>
      <c r="AW419" s="13" t="s">
        <v>36</v>
      </c>
      <c r="AX419" s="13" t="s">
        <v>81</v>
      </c>
      <c r="AY419" s="154" t="s">
        <v>139</v>
      </c>
    </row>
    <row r="420" spans="2:65" s="13" customFormat="1" ht="11.25">
      <c r="B420" s="153"/>
      <c r="D420" s="147" t="s">
        <v>148</v>
      </c>
      <c r="E420" s="154" t="s">
        <v>1</v>
      </c>
      <c r="F420" s="155" t="s">
        <v>1209</v>
      </c>
      <c r="H420" s="156">
        <v>0.56999999999999995</v>
      </c>
      <c r="I420" s="157"/>
      <c r="L420" s="153"/>
      <c r="M420" s="158"/>
      <c r="T420" s="159"/>
      <c r="AT420" s="154" t="s">
        <v>148</v>
      </c>
      <c r="AU420" s="154" t="s">
        <v>157</v>
      </c>
      <c r="AV420" s="13" t="s">
        <v>91</v>
      </c>
      <c r="AW420" s="13" t="s">
        <v>36</v>
      </c>
      <c r="AX420" s="13" t="s">
        <v>81</v>
      </c>
      <c r="AY420" s="154" t="s">
        <v>139</v>
      </c>
    </row>
    <row r="421" spans="2:65" s="15" customFormat="1" ht="11.25">
      <c r="B421" s="167"/>
      <c r="D421" s="147" t="s">
        <v>148</v>
      </c>
      <c r="E421" s="168" t="s">
        <v>1</v>
      </c>
      <c r="F421" s="169" t="s">
        <v>253</v>
      </c>
      <c r="H421" s="170">
        <v>7.6</v>
      </c>
      <c r="I421" s="171"/>
      <c r="L421" s="167"/>
      <c r="M421" s="172"/>
      <c r="T421" s="173"/>
      <c r="AT421" s="168" t="s">
        <v>148</v>
      </c>
      <c r="AU421" s="168" t="s">
        <v>157</v>
      </c>
      <c r="AV421" s="15" t="s">
        <v>157</v>
      </c>
      <c r="AW421" s="15" t="s">
        <v>36</v>
      </c>
      <c r="AX421" s="15" t="s">
        <v>81</v>
      </c>
      <c r="AY421" s="168" t="s">
        <v>139</v>
      </c>
    </row>
    <row r="422" spans="2:65" s="14" customFormat="1" ht="11.25">
      <c r="B422" s="160"/>
      <c r="D422" s="147" t="s">
        <v>148</v>
      </c>
      <c r="E422" s="161" t="s">
        <v>1</v>
      </c>
      <c r="F422" s="162" t="s">
        <v>151</v>
      </c>
      <c r="H422" s="163">
        <v>51.432000000000002</v>
      </c>
      <c r="I422" s="164"/>
      <c r="L422" s="160"/>
      <c r="M422" s="165"/>
      <c r="T422" s="166"/>
      <c r="AT422" s="161" t="s">
        <v>148</v>
      </c>
      <c r="AU422" s="161" t="s">
        <v>157</v>
      </c>
      <c r="AV422" s="14" t="s">
        <v>146</v>
      </c>
      <c r="AW422" s="14" t="s">
        <v>36</v>
      </c>
      <c r="AX422" s="14" t="s">
        <v>89</v>
      </c>
      <c r="AY422" s="161" t="s">
        <v>139</v>
      </c>
    </row>
    <row r="423" spans="2:65" s="1" customFormat="1" ht="24.2" customHeight="1">
      <c r="B423" s="33"/>
      <c r="C423" s="133" t="s">
        <v>379</v>
      </c>
      <c r="D423" s="133" t="s">
        <v>141</v>
      </c>
      <c r="E423" s="134" t="s">
        <v>348</v>
      </c>
      <c r="F423" s="135" t="s">
        <v>349</v>
      </c>
      <c r="G423" s="136" t="s">
        <v>263</v>
      </c>
      <c r="H423" s="137">
        <v>42.262</v>
      </c>
      <c r="I423" s="138"/>
      <c r="J423" s="139">
        <f>ROUND(I423*H423,2)</f>
        <v>0</v>
      </c>
      <c r="K423" s="135" t="s">
        <v>145</v>
      </c>
      <c r="L423" s="33"/>
      <c r="M423" s="140" t="s">
        <v>1</v>
      </c>
      <c r="N423" s="141" t="s">
        <v>46</v>
      </c>
      <c r="P423" s="142">
        <f>O423*H423</f>
        <v>0</v>
      </c>
      <c r="Q423" s="142">
        <v>0</v>
      </c>
      <c r="R423" s="142">
        <f>Q423*H423</f>
        <v>0</v>
      </c>
      <c r="S423" s="142">
        <v>0.18</v>
      </c>
      <c r="T423" s="143">
        <f>S423*H423</f>
        <v>7.6071599999999995</v>
      </c>
      <c r="AR423" s="144" t="s">
        <v>146</v>
      </c>
      <c r="AT423" s="144" t="s">
        <v>141</v>
      </c>
      <c r="AU423" s="144" t="s">
        <v>157</v>
      </c>
      <c r="AY423" s="18" t="s">
        <v>139</v>
      </c>
      <c r="BE423" s="145">
        <f>IF(N423="základní",J423,0)</f>
        <v>0</v>
      </c>
      <c r="BF423" s="145">
        <f>IF(N423="snížená",J423,0)</f>
        <v>0</v>
      </c>
      <c r="BG423" s="145">
        <f>IF(N423="zákl. přenesená",J423,0)</f>
        <v>0</v>
      </c>
      <c r="BH423" s="145">
        <f>IF(N423="sníž. přenesená",J423,0)</f>
        <v>0</v>
      </c>
      <c r="BI423" s="145">
        <f>IF(N423="nulová",J423,0)</f>
        <v>0</v>
      </c>
      <c r="BJ423" s="18" t="s">
        <v>89</v>
      </c>
      <c r="BK423" s="145">
        <f>ROUND(I423*H423,2)</f>
        <v>0</v>
      </c>
      <c r="BL423" s="18" t="s">
        <v>146</v>
      </c>
      <c r="BM423" s="144" t="s">
        <v>1210</v>
      </c>
    </row>
    <row r="424" spans="2:65" s="12" customFormat="1" ht="11.25">
      <c r="B424" s="146"/>
      <c r="D424" s="147" t="s">
        <v>148</v>
      </c>
      <c r="E424" s="148" t="s">
        <v>1</v>
      </c>
      <c r="F424" s="149" t="s">
        <v>1170</v>
      </c>
      <c r="H424" s="148" t="s">
        <v>1</v>
      </c>
      <c r="I424" s="150"/>
      <c r="L424" s="146"/>
      <c r="M424" s="151"/>
      <c r="T424" s="152"/>
      <c r="AT424" s="148" t="s">
        <v>148</v>
      </c>
      <c r="AU424" s="148" t="s">
        <v>157</v>
      </c>
      <c r="AV424" s="12" t="s">
        <v>89</v>
      </c>
      <c r="AW424" s="12" t="s">
        <v>36</v>
      </c>
      <c r="AX424" s="12" t="s">
        <v>81</v>
      </c>
      <c r="AY424" s="148" t="s">
        <v>139</v>
      </c>
    </row>
    <row r="425" spans="2:65" s="12" customFormat="1" ht="11.25">
      <c r="B425" s="146"/>
      <c r="D425" s="147" t="s">
        <v>148</v>
      </c>
      <c r="E425" s="148" t="s">
        <v>1</v>
      </c>
      <c r="F425" s="149" t="s">
        <v>351</v>
      </c>
      <c r="H425" s="148" t="s">
        <v>1</v>
      </c>
      <c r="I425" s="150"/>
      <c r="L425" s="146"/>
      <c r="M425" s="151"/>
      <c r="T425" s="152"/>
      <c r="AT425" s="148" t="s">
        <v>148</v>
      </c>
      <c r="AU425" s="148" t="s">
        <v>157</v>
      </c>
      <c r="AV425" s="12" t="s">
        <v>89</v>
      </c>
      <c r="AW425" s="12" t="s">
        <v>36</v>
      </c>
      <c r="AX425" s="12" t="s">
        <v>81</v>
      </c>
      <c r="AY425" s="148" t="s">
        <v>139</v>
      </c>
    </row>
    <row r="426" spans="2:65" s="12" customFormat="1" ht="11.25">
      <c r="B426" s="146"/>
      <c r="D426" s="147" t="s">
        <v>148</v>
      </c>
      <c r="E426" s="148" t="s">
        <v>1</v>
      </c>
      <c r="F426" s="149" t="s">
        <v>1171</v>
      </c>
      <c r="H426" s="148" t="s">
        <v>1</v>
      </c>
      <c r="I426" s="150"/>
      <c r="L426" s="146"/>
      <c r="M426" s="151"/>
      <c r="T426" s="152"/>
      <c r="AT426" s="148" t="s">
        <v>148</v>
      </c>
      <c r="AU426" s="148" t="s">
        <v>157</v>
      </c>
      <c r="AV426" s="12" t="s">
        <v>89</v>
      </c>
      <c r="AW426" s="12" t="s">
        <v>36</v>
      </c>
      <c r="AX426" s="12" t="s">
        <v>81</v>
      </c>
      <c r="AY426" s="148" t="s">
        <v>139</v>
      </c>
    </row>
    <row r="427" spans="2:65" s="13" customFormat="1" ht="11.25">
      <c r="B427" s="153"/>
      <c r="D427" s="147" t="s">
        <v>148</v>
      </c>
      <c r="E427" s="154" t="s">
        <v>1</v>
      </c>
      <c r="F427" s="155" t="s">
        <v>1172</v>
      </c>
      <c r="H427" s="156">
        <v>8.84</v>
      </c>
      <c r="I427" s="157"/>
      <c r="L427" s="153"/>
      <c r="M427" s="158"/>
      <c r="T427" s="159"/>
      <c r="AT427" s="154" t="s">
        <v>148</v>
      </c>
      <c r="AU427" s="154" t="s">
        <v>157</v>
      </c>
      <c r="AV427" s="13" t="s">
        <v>91</v>
      </c>
      <c r="AW427" s="13" t="s">
        <v>36</v>
      </c>
      <c r="AX427" s="13" t="s">
        <v>81</v>
      </c>
      <c r="AY427" s="154" t="s">
        <v>139</v>
      </c>
    </row>
    <row r="428" spans="2:65" s="12" customFormat="1" ht="11.25">
      <c r="B428" s="146"/>
      <c r="D428" s="147" t="s">
        <v>148</v>
      </c>
      <c r="E428" s="148" t="s">
        <v>1</v>
      </c>
      <c r="F428" s="149" t="s">
        <v>1174</v>
      </c>
      <c r="H428" s="148" t="s">
        <v>1</v>
      </c>
      <c r="I428" s="150"/>
      <c r="L428" s="146"/>
      <c r="M428" s="151"/>
      <c r="T428" s="152"/>
      <c r="AT428" s="148" t="s">
        <v>148</v>
      </c>
      <c r="AU428" s="148" t="s">
        <v>157</v>
      </c>
      <c r="AV428" s="12" t="s">
        <v>89</v>
      </c>
      <c r="AW428" s="12" t="s">
        <v>36</v>
      </c>
      <c r="AX428" s="12" t="s">
        <v>81</v>
      </c>
      <c r="AY428" s="148" t="s">
        <v>139</v>
      </c>
    </row>
    <row r="429" spans="2:65" s="13" customFormat="1" ht="11.25">
      <c r="B429" s="153"/>
      <c r="D429" s="147" t="s">
        <v>148</v>
      </c>
      <c r="E429" s="154" t="s">
        <v>1</v>
      </c>
      <c r="F429" s="155" t="s">
        <v>1175</v>
      </c>
      <c r="H429" s="156">
        <v>0.69</v>
      </c>
      <c r="I429" s="157"/>
      <c r="L429" s="153"/>
      <c r="M429" s="158"/>
      <c r="T429" s="159"/>
      <c r="AT429" s="154" t="s">
        <v>148</v>
      </c>
      <c r="AU429" s="154" t="s">
        <v>157</v>
      </c>
      <c r="AV429" s="13" t="s">
        <v>91</v>
      </c>
      <c r="AW429" s="13" t="s">
        <v>36</v>
      </c>
      <c r="AX429" s="13" t="s">
        <v>81</v>
      </c>
      <c r="AY429" s="154" t="s">
        <v>139</v>
      </c>
    </row>
    <row r="430" spans="2:65" s="15" customFormat="1" ht="11.25">
      <c r="B430" s="167"/>
      <c r="D430" s="147" t="s">
        <v>148</v>
      </c>
      <c r="E430" s="168" t="s">
        <v>1</v>
      </c>
      <c r="F430" s="169" t="s">
        <v>253</v>
      </c>
      <c r="H430" s="170">
        <v>9.5299999999999994</v>
      </c>
      <c r="I430" s="171"/>
      <c r="L430" s="167"/>
      <c r="M430" s="172"/>
      <c r="T430" s="173"/>
      <c r="AT430" s="168" t="s">
        <v>148</v>
      </c>
      <c r="AU430" s="168" t="s">
        <v>157</v>
      </c>
      <c r="AV430" s="15" t="s">
        <v>157</v>
      </c>
      <c r="AW430" s="15" t="s">
        <v>36</v>
      </c>
      <c r="AX430" s="15" t="s">
        <v>81</v>
      </c>
      <c r="AY430" s="168" t="s">
        <v>139</v>
      </c>
    </row>
    <row r="431" spans="2:65" s="12" customFormat="1" ht="11.25">
      <c r="B431" s="146"/>
      <c r="D431" s="147" t="s">
        <v>148</v>
      </c>
      <c r="E431" s="148" t="s">
        <v>1</v>
      </c>
      <c r="F431" s="149" t="s">
        <v>1180</v>
      </c>
      <c r="H431" s="148" t="s">
        <v>1</v>
      </c>
      <c r="I431" s="150"/>
      <c r="L431" s="146"/>
      <c r="M431" s="151"/>
      <c r="T431" s="152"/>
      <c r="AT431" s="148" t="s">
        <v>148</v>
      </c>
      <c r="AU431" s="148" t="s">
        <v>157</v>
      </c>
      <c r="AV431" s="12" t="s">
        <v>89</v>
      </c>
      <c r="AW431" s="12" t="s">
        <v>36</v>
      </c>
      <c r="AX431" s="12" t="s">
        <v>81</v>
      </c>
      <c r="AY431" s="148" t="s">
        <v>139</v>
      </c>
    </row>
    <row r="432" spans="2:65" s="12" customFormat="1" ht="11.25">
      <c r="B432" s="146"/>
      <c r="D432" s="147" t="s">
        <v>148</v>
      </c>
      <c r="E432" s="148" t="s">
        <v>1</v>
      </c>
      <c r="F432" s="149" t="s">
        <v>351</v>
      </c>
      <c r="H432" s="148" t="s">
        <v>1</v>
      </c>
      <c r="I432" s="150"/>
      <c r="L432" s="146"/>
      <c r="M432" s="151"/>
      <c r="T432" s="152"/>
      <c r="AT432" s="148" t="s">
        <v>148</v>
      </c>
      <c r="AU432" s="148" t="s">
        <v>157</v>
      </c>
      <c r="AV432" s="12" t="s">
        <v>89</v>
      </c>
      <c r="AW432" s="12" t="s">
        <v>36</v>
      </c>
      <c r="AX432" s="12" t="s">
        <v>81</v>
      </c>
      <c r="AY432" s="148" t="s">
        <v>139</v>
      </c>
    </row>
    <row r="433" spans="2:51" s="12" customFormat="1" ht="11.25">
      <c r="B433" s="146"/>
      <c r="D433" s="147" t="s">
        <v>148</v>
      </c>
      <c r="E433" s="148" t="s">
        <v>1</v>
      </c>
      <c r="F433" s="149" t="s">
        <v>1171</v>
      </c>
      <c r="H433" s="148" t="s">
        <v>1</v>
      </c>
      <c r="I433" s="150"/>
      <c r="L433" s="146"/>
      <c r="M433" s="151"/>
      <c r="T433" s="152"/>
      <c r="AT433" s="148" t="s">
        <v>148</v>
      </c>
      <c r="AU433" s="148" t="s">
        <v>157</v>
      </c>
      <c r="AV433" s="12" t="s">
        <v>89</v>
      </c>
      <c r="AW433" s="12" t="s">
        <v>36</v>
      </c>
      <c r="AX433" s="12" t="s">
        <v>81</v>
      </c>
      <c r="AY433" s="148" t="s">
        <v>139</v>
      </c>
    </row>
    <row r="434" spans="2:51" s="13" customFormat="1" ht="11.25">
      <c r="B434" s="153"/>
      <c r="D434" s="147" t="s">
        <v>148</v>
      </c>
      <c r="E434" s="154" t="s">
        <v>1</v>
      </c>
      <c r="F434" s="155" t="s">
        <v>1181</v>
      </c>
      <c r="H434" s="156">
        <v>3.1</v>
      </c>
      <c r="I434" s="157"/>
      <c r="L434" s="153"/>
      <c r="M434" s="158"/>
      <c r="T434" s="159"/>
      <c r="AT434" s="154" t="s">
        <v>148</v>
      </c>
      <c r="AU434" s="154" t="s">
        <v>157</v>
      </c>
      <c r="AV434" s="13" t="s">
        <v>91</v>
      </c>
      <c r="AW434" s="13" t="s">
        <v>36</v>
      </c>
      <c r="AX434" s="13" t="s">
        <v>81</v>
      </c>
      <c r="AY434" s="154" t="s">
        <v>139</v>
      </c>
    </row>
    <row r="435" spans="2:51" s="15" customFormat="1" ht="11.25">
      <c r="B435" s="167"/>
      <c r="D435" s="147" t="s">
        <v>148</v>
      </c>
      <c r="E435" s="168" t="s">
        <v>1</v>
      </c>
      <c r="F435" s="169" t="s">
        <v>253</v>
      </c>
      <c r="H435" s="170">
        <v>3.1</v>
      </c>
      <c r="I435" s="171"/>
      <c r="L435" s="167"/>
      <c r="M435" s="172"/>
      <c r="T435" s="173"/>
      <c r="AT435" s="168" t="s">
        <v>148</v>
      </c>
      <c r="AU435" s="168" t="s">
        <v>157</v>
      </c>
      <c r="AV435" s="15" t="s">
        <v>157</v>
      </c>
      <c r="AW435" s="15" t="s">
        <v>36</v>
      </c>
      <c r="AX435" s="15" t="s">
        <v>81</v>
      </c>
      <c r="AY435" s="168" t="s">
        <v>139</v>
      </c>
    </row>
    <row r="436" spans="2:51" s="12" customFormat="1" ht="11.25">
      <c r="B436" s="146"/>
      <c r="D436" s="147" t="s">
        <v>148</v>
      </c>
      <c r="E436" s="148" t="s">
        <v>1</v>
      </c>
      <c r="F436" s="149" t="s">
        <v>344</v>
      </c>
      <c r="H436" s="148" t="s">
        <v>1</v>
      </c>
      <c r="I436" s="150"/>
      <c r="L436" s="146"/>
      <c r="M436" s="151"/>
      <c r="T436" s="152"/>
      <c r="AT436" s="148" t="s">
        <v>148</v>
      </c>
      <c r="AU436" s="148" t="s">
        <v>157</v>
      </c>
      <c r="AV436" s="12" t="s">
        <v>89</v>
      </c>
      <c r="AW436" s="12" t="s">
        <v>36</v>
      </c>
      <c r="AX436" s="12" t="s">
        <v>81</v>
      </c>
      <c r="AY436" s="148" t="s">
        <v>139</v>
      </c>
    </row>
    <row r="437" spans="2:51" s="12" customFormat="1" ht="11.25">
      <c r="B437" s="146"/>
      <c r="D437" s="147" t="s">
        <v>148</v>
      </c>
      <c r="E437" s="148" t="s">
        <v>1</v>
      </c>
      <c r="F437" s="149" t="s">
        <v>351</v>
      </c>
      <c r="H437" s="148" t="s">
        <v>1</v>
      </c>
      <c r="I437" s="150"/>
      <c r="L437" s="146"/>
      <c r="M437" s="151"/>
      <c r="T437" s="152"/>
      <c r="AT437" s="148" t="s">
        <v>148</v>
      </c>
      <c r="AU437" s="148" t="s">
        <v>157</v>
      </c>
      <c r="AV437" s="12" t="s">
        <v>89</v>
      </c>
      <c r="AW437" s="12" t="s">
        <v>36</v>
      </c>
      <c r="AX437" s="12" t="s">
        <v>81</v>
      </c>
      <c r="AY437" s="148" t="s">
        <v>139</v>
      </c>
    </row>
    <row r="438" spans="2:51" s="12" customFormat="1" ht="11.25">
      <c r="B438" s="146"/>
      <c r="D438" s="147" t="s">
        <v>148</v>
      </c>
      <c r="E438" s="148" t="s">
        <v>1</v>
      </c>
      <c r="F438" s="149" t="s">
        <v>1061</v>
      </c>
      <c r="H438" s="148" t="s">
        <v>1</v>
      </c>
      <c r="I438" s="150"/>
      <c r="L438" s="146"/>
      <c r="M438" s="151"/>
      <c r="T438" s="152"/>
      <c r="AT438" s="148" t="s">
        <v>148</v>
      </c>
      <c r="AU438" s="148" t="s">
        <v>157</v>
      </c>
      <c r="AV438" s="12" t="s">
        <v>89</v>
      </c>
      <c r="AW438" s="12" t="s">
        <v>36</v>
      </c>
      <c r="AX438" s="12" t="s">
        <v>81</v>
      </c>
      <c r="AY438" s="148" t="s">
        <v>139</v>
      </c>
    </row>
    <row r="439" spans="2:51" s="13" customFormat="1" ht="11.25">
      <c r="B439" s="153"/>
      <c r="D439" s="147" t="s">
        <v>148</v>
      </c>
      <c r="E439" s="154" t="s">
        <v>1</v>
      </c>
      <c r="F439" s="155" t="s">
        <v>1185</v>
      </c>
      <c r="H439" s="156">
        <v>15.297000000000001</v>
      </c>
      <c r="I439" s="157"/>
      <c r="L439" s="153"/>
      <c r="M439" s="158"/>
      <c r="T439" s="159"/>
      <c r="AT439" s="154" t="s">
        <v>148</v>
      </c>
      <c r="AU439" s="154" t="s">
        <v>157</v>
      </c>
      <c r="AV439" s="13" t="s">
        <v>91</v>
      </c>
      <c r="AW439" s="13" t="s">
        <v>36</v>
      </c>
      <c r="AX439" s="13" t="s">
        <v>81</v>
      </c>
      <c r="AY439" s="154" t="s">
        <v>139</v>
      </c>
    </row>
    <row r="440" spans="2:51" s="12" customFormat="1" ht="11.25">
      <c r="B440" s="146"/>
      <c r="D440" s="147" t="s">
        <v>148</v>
      </c>
      <c r="E440" s="148" t="s">
        <v>1</v>
      </c>
      <c r="F440" s="149" t="s">
        <v>1016</v>
      </c>
      <c r="H440" s="148" t="s">
        <v>1</v>
      </c>
      <c r="I440" s="150"/>
      <c r="L440" s="146"/>
      <c r="M440" s="151"/>
      <c r="T440" s="152"/>
      <c r="AT440" s="148" t="s">
        <v>148</v>
      </c>
      <c r="AU440" s="148" t="s">
        <v>157</v>
      </c>
      <c r="AV440" s="12" t="s">
        <v>89</v>
      </c>
      <c r="AW440" s="12" t="s">
        <v>36</v>
      </c>
      <c r="AX440" s="12" t="s">
        <v>81</v>
      </c>
      <c r="AY440" s="148" t="s">
        <v>139</v>
      </c>
    </row>
    <row r="441" spans="2:51" s="13" customFormat="1" ht="11.25">
      <c r="B441" s="153"/>
      <c r="D441" s="147" t="s">
        <v>148</v>
      </c>
      <c r="E441" s="154" t="s">
        <v>1</v>
      </c>
      <c r="F441" s="155" t="s">
        <v>1187</v>
      </c>
      <c r="H441" s="156">
        <v>10.535</v>
      </c>
      <c r="I441" s="157"/>
      <c r="L441" s="153"/>
      <c r="M441" s="158"/>
      <c r="T441" s="159"/>
      <c r="AT441" s="154" t="s">
        <v>148</v>
      </c>
      <c r="AU441" s="154" t="s">
        <v>157</v>
      </c>
      <c r="AV441" s="13" t="s">
        <v>91</v>
      </c>
      <c r="AW441" s="13" t="s">
        <v>36</v>
      </c>
      <c r="AX441" s="13" t="s">
        <v>81</v>
      </c>
      <c r="AY441" s="154" t="s">
        <v>139</v>
      </c>
    </row>
    <row r="442" spans="2:51" s="12" customFormat="1" ht="11.25">
      <c r="B442" s="146"/>
      <c r="D442" s="147" t="s">
        <v>148</v>
      </c>
      <c r="E442" s="148" t="s">
        <v>1</v>
      </c>
      <c r="F442" s="149" t="s">
        <v>1189</v>
      </c>
      <c r="H442" s="148" t="s">
        <v>1</v>
      </c>
      <c r="I442" s="150"/>
      <c r="L442" s="146"/>
      <c r="M442" s="151"/>
      <c r="T442" s="152"/>
      <c r="AT442" s="148" t="s">
        <v>148</v>
      </c>
      <c r="AU442" s="148" t="s">
        <v>157</v>
      </c>
      <c r="AV442" s="12" t="s">
        <v>89</v>
      </c>
      <c r="AW442" s="12" t="s">
        <v>36</v>
      </c>
      <c r="AX442" s="12" t="s">
        <v>81</v>
      </c>
      <c r="AY442" s="148" t="s">
        <v>139</v>
      </c>
    </row>
    <row r="443" spans="2:51" s="13" customFormat="1" ht="11.25">
      <c r="B443" s="153"/>
      <c r="D443" s="147" t="s">
        <v>148</v>
      </c>
      <c r="E443" s="154" t="s">
        <v>1</v>
      </c>
      <c r="F443" s="155" t="s">
        <v>1190</v>
      </c>
      <c r="H443" s="156">
        <v>0.4</v>
      </c>
      <c r="I443" s="157"/>
      <c r="L443" s="153"/>
      <c r="M443" s="158"/>
      <c r="T443" s="159"/>
      <c r="AT443" s="154" t="s">
        <v>148</v>
      </c>
      <c r="AU443" s="154" t="s">
        <v>157</v>
      </c>
      <c r="AV443" s="13" t="s">
        <v>91</v>
      </c>
      <c r="AW443" s="13" t="s">
        <v>36</v>
      </c>
      <c r="AX443" s="13" t="s">
        <v>81</v>
      </c>
      <c r="AY443" s="154" t="s">
        <v>139</v>
      </c>
    </row>
    <row r="444" spans="2:51" s="12" customFormat="1" ht="11.25">
      <c r="B444" s="146"/>
      <c r="D444" s="147" t="s">
        <v>148</v>
      </c>
      <c r="E444" s="148" t="s">
        <v>1</v>
      </c>
      <c r="F444" s="149" t="s">
        <v>1192</v>
      </c>
      <c r="H444" s="148" t="s">
        <v>1</v>
      </c>
      <c r="I444" s="150"/>
      <c r="L444" s="146"/>
      <c r="M444" s="151"/>
      <c r="T444" s="152"/>
      <c r="AT444" s="148" t="s">
        <v>148</v>
      </c>
      <c r="AU444" s="148" t="s">
        <v>157</v>
      </c>
      <c r="AV444" s="12" t="s">
        <v>89</v>
      </c>
      <c r="AW444" s="12" t="s">
        <v>36</v>
      </c>
      <c r="AX444" s="12" t="s">
        <v>81</v>
      </c>
      <c r="AY444" s="148" t="s">
        <v>139</v>
      </c>
    </row>
    <row r="445" spans="2:51" s="13" customFormat="1" ht="11.25">
      <c r="B445" s="153"/>
      <c r="D445" s="147" t="s">
        <v>148</v>
      </c>
      <c r="E445" s="154" t="s">
        <v>1</v>
      </c>
      <c r="F445" s="155" t="s">
        <v>1193</v>
      </c>
      <c r="H445" s="156">
        <v>0.44</v>
      </c>
      <c r="I445" s="157"/>
      <c r="L445" s="153"/>
      <c r="M445" s="158"/>
      <c r="T445" s="159"/>
      <c r="AT445" s="154" t="s">
        <v>148</v>
      </c>
      <c r="AU445" s="154" t="s">
        <v>157</v>
      </c>
      <c r="AV445" s="13" t="s">
        <v>91</v>
      </c>
      <c r="AW445" s="13" t="s">
        <v>36</v>
      </c>
      <c r="AX445" s="13" t="s">
        <v>81</v>
      </c>
      <c r="AY445" s="154" t="s">
        <v>139</v>
      </c>
    </row>
    <row r="446" spans="2:51" s="12" customFormat="1" ht="11.25">
      <c r="B446" s="146"/>
      <c r="D446" s="147" t="s">
        <v>148</v>
      </c>
      <c r="E446" s="148" t="s">
        <v>1</v>
      </c>
      <c r="F446" s="149" t="s">
        <v>1195</v>
      </c>
      <c r="H446" s="148" t="s">
        <v>1</v>
      </c>
      <c r="I446" s="150"/>
      <c r="L446" s="146"/>
      <c r="M446" s="151"/>
      <c r="T446" s="152"/>
      <c r="AT446" s="148" t="s">
        <v>148</v>
      </c>
      <c r="AU446" s="148" t="s">
        <v>157</v>
      </c>
      <c r="AV446" s="12" t="s">
        <v>89</v>
      </c>
      <c r="AW446" s="12" t="s">
        <v>36</v>
      </c>
      <c r="AX446" s="12" t="s">
        <v>81</v>
      </c>
      <c r="AY446" s="148" t="s">
        <v>139</v>
      </c>
    </row>
    <row r="447" spans="2:51" s="13" customFormat="1" ht="11.25">
      <c r="B447" s="153"/>
      <c r="D447" s="147" t="s">
        <v>148</v>
      </c>
      <c r="E447" s="154" t="s">
        <v>1</v>
      </c>
      <c r="F447" s="155" t="s">
        <v>1196</v>
      </c>
      <c r="H447" s="156">
        <v>0.54</v>
      </c>
      <c r="I447" s="157"/>
      <c r="L447" s="153"/>
      <c r="M447" s="158"/>
      <c r="T447" s="159"/>
      <c r="AT447" s="154" t="s">
        <v>148</v>
      </c>
      <c r="AU447" s="154" t="s">
        <v>157</v>
      </c>
      <c r="AV447" s="13" t="s">
        <v>91</v>
      </c>
      <c r="AW447" s="13" t="s">
        <v>36</v>
      </c>
      <c r="AX447" s="13" t="s">
        <v>81</v>
      </c>
      <c r="AY447" s="154" t="s">
        <v>139</v>
      </c>
    </row>
    <row r="448" spans="2:51" s="12" customFormat="1" ht="11.25">
      <c r="B448" s="146"/>
      <c r="D448" s="147" t="s">
        <v>148</v>
      </c>
      <c r="E448" s="148" t="s">
        <v>1</v>
      </c>
      <c r="F448" s="149" t="s">
        <v>1198</v>
      </c>
      <c r="H448" s="148" t="s">
        <v>1</v>
      </c>
      <c r="I448" s="150"/>
      <c r="L448" s="146"/>
      <c r="M448" s="151"/>
      <c r="T448" s="152"/>
      <c r="AT448" s="148" t="s">
        <v>148</v>
      </c>
      <c r="AU448" s="148" t="s">
        <v>157</v>
      </c>
      <c r="AV448" s="12" t="s">
        <v>89</v>
      </c>
      <c r="AW448" s="12" t="s">
        <v>36</v>
      </c>
      <c r="AX448" s="12" t="s">
        <v>81</v>
      </c>
      <c r="AY448" s="148" t="s">
        <v>139</v>
      </c>
    </row>
    <row r="449" spans="2:65" s="13" customFormat="1" ht="11.25">
      <c r="B449" s="153"/>
      <c r="D449" s="147" t="s">
        <v>148</v>
      </c>
      <c r="E449" s="154" t="s">
        <v>1</v>
      </c>
      <c r="F449" s="155" t="s">
        <v>1199</v>
      </c>
      <c r="H449" s="156">
        <v>0.48</v>
      </c>
      <c r="I449" s="157"/>
      <c r="L449" s="153"/>
      <c r="M449" s="158"/>
      <c r="T449" s="159"/>
      <c r="AT449" s="154" t="s">
        <v>148</v>
      </c>
      <c r="AU449" s="154" t="s">
        <v>157</v>
      </c>
      <c r="AV449" s="13" t="s">
        <v>91</v>
      </c>
      <c r="AW449" s="13" t="s">
        <v>36</v>
      </c>
      <c r="AX449" s="13" t="s">
        <v>81</v>
      </c>
      <c r="AY449" s="154" t="s">
        <v>139</v>
      </c>
    </row>
    <row r="450" spans="2:65" s="12" customFormat="1" ht="11.25">
      <c r="B450" s="146"/>
      <c r="D450" s="147" t="s">
        <v>148</v>
      </c>
      <c r="E450" s="148" t="s">
        <v>1</v>
      </c>
      <c r="F450" s="149" t="s">
        <v>1201</v>
      </c>
      <c r="H450" s="148" t="s">
        <v>1</v>
      </c>
      <c r="I450" s="150"/>
      <c r="L450" s="146"/>
      <c r="M450" s="151"/>
      <c r="T450" s="152"/>
      <c r="AT450" s="148" t="s">
        <v>148</v>
      </c>
      <c r="AU450" s="148" t="s">
        <v>157</v>
      </c>
      <c r="AV450" s="12" t="s">
        <v>89</v>
      </c>
      <c r="AW450" s="12" t="s">
        <v>36</v>
      </c>
      <c r="AX450" s="12" t="s">
        <v>81</v>
      </c>
      <c r="AY450" s="148" t="s">
        <v>139</v>
      </c>
    </row>
    <row r="451" spans="2:65" s="13" customFormat="1" ht="11.25">
      <c r="B451" s="153"/>
      <c r="D451" s="147" t="s">
        <v>148</v>
      </c>
      <c r="E451" s="154" t="s">
        <v>1</v>
      </c>
      <c r="F451" s="155" t="s">
        <v>1202</v>
      </c>
      <c r="H451" s="156">
        <v>0.65</v>
      </c>
      <c r="I451" s="157"/>
      <c r="L451" s="153"/>
      <c r="M451" s="158"/>
      <c r="T451" s="159"/>
      <c r="AT451" s="154" t="s">
        <v>148</v>
      </c>
      <c r="AU451" s="154" t="s">
        <v>157</v>
      </c>
      <c r="AV451" s="13" t="s">
        <v>91</v>
      </c>
      <c r="AW451" s="13" t="s">
        <v>36</v>
      </c>
      <c r="AX451" s="13" t="s">
        <v>81</v>
      </c>
      <c r="AY451" s="154" t="s">
        <v>139</v>
      </c>
    </row>
    <row r="452" spans="2:65" s="12" customFormat="1" ht="11.25">
      <c r="B452" s="146"/>
      <c r="D452" s="147" t="s">
        <v>148</v>
      </c>
      <c r="E452" s="148" t="s">
        <v>1</v>
      </c>
      <c r="F452" s="149" t="s">
        <v>1204</v>
      </c>
      <c r="H452" s="148" t="s">
        <v>1</v>
      </c>
      <c r="I452" s="150"/>
      <c r="L452" s="146"/>
      <c r="M452" s="151"/>
      <c r="T452" s="152"/>
      <c r="AT452" s="148" t="s">
        <v>148</v>
      </c>
      <c r="AU452" s="148" t="s">
        <v>157</v>
      </c>
      <c r="AV452" s="12" t="s">
        <v>89</v>
      </c>
      <c r="AW452" s="12" t="s">
        <v>36</v>
      </c>
      <c r="AX452" s="12" t="s">
        <v>81</v>
      </c>
      <c r="AY452" s="148" t="s">
        <v>139</v>
      </c>
    </row>
    <row r="453" spans="2:65" s="13" customFormat="1" ht="11.25">
      <c r="B453" s="153"/>
      <c r="D453" s="147" t="s">
        <v>148</v>
      </c>
      <c r="E453" s="154" t="s">
        <v>1</v>
      </c>
      <c r="F453" s="155" t="s">
        <v>1205</v>
      </c>
      <c r="H453" s="156">
        <v>0.72</v>
      </c>
      <c r="I453" s="157"/>
      <c r="L453" s="153"/>
      <c r="M453" s="158"/>
      <c r="T453" s="159"/>
      <c r="AT453" s="154" t="s">
        <v>148</v>
      </c>
      <c r="AU453" s="154" t="s">
        <v>157</v>
      </c>
      <c r="AV453" s="13" t="s">
        <v>91</v>
      </c>
      <c r="AW453" s="13" t="s">
        <v>36</v>
      </c>
      <c r="AX453" s="13" t="s">
        <v>81</v>
      </c>
      <c r="AY453" s="154" t="s">
        <v>139</v>
      </c>
    </row>
    <row r="454" spans="2:65" s="12" customFormat="1" ht="11.25">
      <c r="B454" s="146"/>
      <c r="D454" s="147" t="s">
        <v>148</v>
      </c>
      <c r="E454" s="148" t="s">
        <v>1</v>
      </c>
      <c r="F454" s="149" t="s">
        <v>1207</v>
      </c>
      <c r="H454" s="148" t="s">
        <v>1</v>
      </c>
      <c r="I454" s="150"/>
      <c r="L454" s="146"/>
      <c r="M454" s="151"/>
      <c r="T454" s="152"/>
      <c r="AT454" s="148" t="s">
        <v>148</v>
      </c>
      <c r="AU454" s="148" t="s">
        <v>157</v>
      </c>
      <c r="AV454" s="12" t="s">
        <v>89</v>
      </c>
      <c r="AW454" s="12" t="s">
        <v>36</v>
      </c>
      <c r="AX454" s="12" t="s">
        <v>81</v>
      </c>
      <c r="AY454" s="148" t="s">
        <v>139</v>
      </c>
    </row>
    <row r="455" spans="2:65" s="13" customFormat="1" ht="11.25">
      <c r="B455" s="153"/>
      <c r="D455" s="147" t="s">
        <v>148</v>
      </c>
      <c r="E455" s="154" t="s">
        <v>1</v>
      </c>
      <c r="F455" s="155" t="s">
        <v>1208</v>
      </c>
      <c r="H455" s="156">
        <v>0.56999999999999995</v>
      </c>
      <c r="I455" s="157"/>
      <c r="L455" s="153"/>
      <c r="M455" s="158"/>
      <c r="T455" s="159"/>
      <c r="AT455" s="154" t="s">
        <v>148</v>
      </c>
      <c r="AU455" s="154" t="s">
        <v>157</v>
      </c>
      <c r="AV455" s="13" t="s">
        <v>91</v>
      </c>
      <c r="AW455" s="13" t="s">
        <v>36</v>
      </c>
      <c r="AX455" s="13" t="s">
        <v>81</v>
      </c>
      <c r="AY455" s="154" t="s">
        <v>139</v>
      </c>
    </row>
    <row r="456" spans="2:65" s="15" customFormat="1" ht="11.25">
      <c r="B456" s="167"/>
      <c r="D456" s="147" t="s">
        <v>148</v>
      </c>
      <c r="E456" s="168" t="s">
        <v>1</v>
      </c>
      <c r="F456" s="169" t="s">
        <v>253</v>
      </c>
      <c r="H456" s="170">
        <v>29.632000000000001</v>
      </c>
      <c r="I456" s="171"/>
      <c r="L456" s="167"/>
      <c r="M456" s="172"/>
      <c r="T456" s="173"/>
      <c r="AT456" s="168" t="s">
        <v>148</v>
      </c>
      <c r="AU456" s="168" t="s">
        <v>157</v>
      </c>
      <c r="AV456" s="15" t="s">
        <v>157</v>
      </c>
      <c r="AW456" s="15" t="s">
        <v>36</v>
      </c>
      <c r="AX456" s="15" t="s">
        <v>81</v>
      </c>
      <c r="AY456" s="168" t="s">
        <v>139</v>
      </c>
    </row>
    <row r="457" spans="2:65" s="14" customFormat="1" ht="11.25">
      <c r="B457" s="160"/>
      <c r="D457" s="147" t="s">
        <v>148</v>
      </c>
      <c r="E457" s="161" t="s">
        <v>1</v>
      </c>
      <c r="F457" s="162" t="s">
        <v>151</v>
      </c>
      <c r="H457" s="163">
        <v>42.262</v>
      </c>
      <c r="I457" s="164"/>
      <c r="L457" s="160"/>
      <c r="M457" s="165"/>
      <c r="T457" s="166"/>
      <c r="AT457" s="161" t="s">
        <v>148</v>
      </c>
      <c r="AU457" s="161" t="s">
        <v>157</v>
      </c>
      <c r="AV457" s="14" t="s">
        <v>146</v>
      </c>
      <c r="AW457" s="14" t="s">
        <v>36</v>
      </c>
      <c r="AX457" s="14" t="s">
        <v>89</v>
      </c>
      <c r="AY457" s="161" t="s">
        <v>139</v>
      </c>
    </row>
    <row r="458" spans="2:65" s="1" customFormat="1" ht="24.2" customHeight="1">
      <c r="B458" s="33"/>
      <c r="C458" s="133" t="s">
        <v>385</v>
      </c>
      <c r="D458" s="133" t="s">
        <v>141</v>
      </c>
      <c r="E458" s="134" t="s">
        <v>353</v>
      </c>
      <c r="F458" s="135" t="s">
        <v>354</v>
      </c>
      <c r="G458" s="136" t="s">
        <v>263</v>
      </c>
      <c r="H458" s="137">
        <v>42.262</v>
      </c>
      <c r="I458" s="138"/>
      <c r="J458" s="139">
        <f>ROUND(I458*H458,2)</f>
        <v>0</v>
      </c>
      <c r="K458" s="135" t="s">
        <v>145</v>
      </c>
      <c r="L458" s="33"/>
      <c r="M458" s="140" t="s">
        <v>1</v>
      </c>
      <c r="N458" s="141" t="s">
        <v>46</v>
      </c>
      <c r="P458" s="142">
        <f>O458*H458</f>
        <v>0</v>
      </c>
      <c r="Q458" s="142">
        <v>0</v>
      </c>
      <c r="R458" s="142">
        <f>Q458*H458</f>
        <v>0</v>
      </c>
      <c r="S458" s="142">
        <v>0.3</v>
      </c>
      <c r="T458" s="143">
        <f>S458*H458</f>
        <v>12.678599999999999</v>
      </c>
      <c r="AR458" s="144" t="s">
        <v>146</v>
      </c>
      <c r="AT458" s="144" t="s">
        <v>141</v>
      </c>
      <c r="AU458" s="144" t="s">
        <v>157</v>
      </c>
      <c r="AY458" s="18" t="s">
        <v>139</v>
      </c>
      <c r="BE458" s="145">
        <f>IF(N458="základní",J458,0)</f>
        <v>0</v>
      </c>
      <c r="BF458" s="145">
        <f>IF(N458="snížená",J458,0)</f>
        <v>0</v>
      </c>
      <c r="BG458" s="145">
        <f>IF(N458="zákl. přenesená",J458,0)</f>
        <v>0</v>
      </c>
      <c r="BH458" s="145">
        <f>IF(N458="sníž. přenesená",J458,0)</f>
        <v>0</v>
      </c>
      <c r="BI458" s="145">
        <f>IF(N458="nulová",J458,0)</f>
        <v>0</v>
      </c>
      <c r="BJ458" s="18" t="s">
        <v>89</v>
      </c>
      <c r="BK458" s="145">
        <f>ROUND(I458*H458,2)</f>
        <v>0</v>
      </c>
      <c r="BL458" s="18" t="s">
        <v>146</v>
      </c>
      <c r="BM458" s="144" t="s">
        <v>1211</v>
      </c>
    </row>
    <row r="459" spans="2:65" s="12" customFormat="1" ht="11.25">
      <c r="B459" s="146"/>
      <c r="D459" s="147" t="s">
        <v>148</v>
      </c>
      <c r="E459" s="148" t="s">
        <v>1</v>
      </c>
      <c r="F459" s="149" t="s">
        <v>1170</v>
      </c>
      <c r="H459" s="148" t="s">
        <v>1</v>
      </c>
      <c r="I459" s="150"/>
      <c r="L459" s="146"/>
      <c r="M459" s="151"/>
      <c r="T459" s="152"/>
      <c r="AT459" s="148" t="s">
        <v>148</v>
      </c>
      <c r="AU459" s="148" t="s">
        <v>157</v>
      </c>
      <c r="AV459" s="12" t="s">
        <v>89</v>
      </c>
      <c r="AW459" s="12" t="s">
        <v>36</v>
      </c>
      <c r="AX459" s="12" t="s">
        <v>81</v>
      </c>
      <c r="AY459" s="148" t="s">
        <v>139</v>
      </c>
    </row>
    <row r="460" spans="2:65" s="12" customFormat="1" ht="11.25">
      <c r="B460" s="146"/>
      <c r="D460" s="147" t="s">
        <v>148</v>
      </c>
      <c r="E460" s="148" t="s">
        <v>1</v>
      </c>
      <c r="F460" s="149" t="s">
        <v>351</v>
      </c>
      <c r="H460" s="148" t="s">
        <v>1</v>
      </c>
      <c r="I460" s="150"/>
      <c r="L460" s="146"/>
      <c r="M460" s="151"/>
      <c r="T460" s="152"/>
      <c r="AT460" s="148" t="s">
        <v>148</v>
      </c>
      <c r="AU460" s="148" t="s">
        <v>157</v>
      </c>
      <c r="AV460" s="12" t="s">
        <v>89</v>
      </c>
      <c r="AW460" s="12" t="s">
        <v>36</v>
      </c>
      <c r="AX460" s="12" t="s">
        <v>81</v>
      </c>
      <c r="AY460" s="148" t="s">
        <v>139</v>
      </c>
    </row>
    <row r="461" spans="2:65" s="12" customFormat="1" ht="11.25">
      <c r="B461" s="146"/>
      <c r="D461" s="147" t="s">
        <v>148</v>
      </c>
      <c r="E461" s="148" t="s">
        <v>1</v>
      </c>
      <c r="F461" s="149" t="s">
        <v>1171</v>
      </c>
      <c r="H461" s="148" t="s">
        <v>1</v>
      </c>
      <c r="I461" s="150"/>
      <c r="L461" s="146"/>
      <c r="M461" s="151"/>
      <c r="T461" s="152"/>
      <c r="AT461" s="148" t="s">
        <v>148</v>
      </c>
      <c r="AU461" s="148" t="s">
        <v>157</v>
      </c>
      <c r="AV461" s="12" t="s">
        <v>89</v>
      </c>
      <c r="AW461" s="12" t="s">
        <v>36</v>
      </c>
      <c r="AX461" s="12" t="s">
        <v>81</v>
      </c>
      <c r="AY461" s="148" t="s">
        <v>139</v>
      </c>
    </row>
    <row r="462" spans="2:65" s="13" customFormat="1" ht="11.25">
      <c r="B462" s="153"/>
      <c r="D462" s="147" t="s">
        <v>148</v>
      </c>
      <c r="E462" s="154" t="s">
        <v>1</v>
      </c>
      <c r="F462" s="155" t="s">
        <v>1172</v>
      </c>
      <c r="H462" s="156">
        <v>8.84</v>
      </c>
      <c r="I462" s="157"/>
      <c r="L462" s="153"/>
      <c r="M462" s="158"/>
      <c r="T462" s="159"/>
      <c r="AT462" s="154" t="s">
        <v>148</v>
      </c>
      <c r="AU462" s="154" t="s">
        <v>157</v>
      </c>
      <c r="AV462" s="13" t="s">
        <v>91</v>
      </c>
      <c r="AW462" s="13" t="s">
        <v>36</v>
      </c>
      <c r="AX462" s="13" t="s">
        <v>81</v>
      </c>
      <c r="AY462" s="154" t="s">
        <v>139</v>
      </c>
    </row>
    <row r="463" spans="2:65" s="12" customFormat="1" ht="11.25">
      <c r="B463" s="146"/>
      <c r="D463" s="147" t="s">
        <v>148</v>
      </c>
      <c r="E463" s="148" t="s">
        <v>1</v>
      </c>
      <c r="F463" s="149" t="s">
        <v>1174</v>
      </c>
      <c r="H463" s="148" t="s">
        <v>1</v>
      </c>
      <c r="I463" s="150"/>
      <c r="L463" s="146"/>
      <c r="M463" s="151"/>
      <c r="T463" s="152"/>
      <c r="AT463" s="148" t="s">
        <v>148</v>
      </c>
      <c r="AU463" s="148" t="s">
        <v>157</v>
      </c>
      <c r="AV463" s="12" t="s">
        <v>89</v>
      </c>
      <c r="AW463" s="12" t="s">
        <v>36</v>
      </c>
      <c r="AX463" s="12" t="s">
        <v>81</v>
      </c>
      <c r="AY463" s="148" t="s">
        <v>139</v>
      </c>
    </row>
    <row r="464" spans="2:65" s="13" customFormat="1" ht="11.25">
      <c r="B464" s="153"/>
      <c r="D464" s="147" t="s">
        <v>148</v>
      </c>
      <c r="E464" s="154" t="s">
        <v>1</v>
      </c>
      <c r="F464" s="155" t="s">
        <v>1175</v>
      </c>
      <c r="H464" s="156">
        <v>0.69</v>
      </c>
      <c r="I464" s="157"/>
      <c r="L464" s="153"/>
      <c r="M464" s="158"/>
      <c r="T464" s="159"/>
      <c r="AT464" s="154" t="s">
        <v>148</v>
      </c>
      <c r="AU464" s="154" t="s">
        <v>157</v>
      </c>
      <c r="AV464" s="13" t="s">
        <v>91</v>
      </c>
      <c r="AW464" s="13" t="s">
        <v>36</v>
      </c>
      <c r="AX464" s="13" t="s">
        <v>81</v>
      </c>
      <c r="AY464" s="154" t="s">
        <v>139</v>
      </c>
    </row>
    <row r="465" spans="2:51" s="15" customFormat="1" ht="11.25">
      <c r="B465" s="167"/>
      <c r="D465" s="147" t="s">
        <v>148</v>
      </c>
      <c r="E465" s="168" t="s">
        <v>1</v>
      </c>
      <c r="F465" s="169" t="s">
        <v>253</v>
      </c>
      <c r="H465" s="170">
        <v>9.5299999999999994</v>
      </c>
      <c r="I465" s="171"/>
      <c r="L465" s="167"/>
      <c r="M465" s="172"/>
      <c r="T465" s="173"/>
      <c r="AT465" s="168" t="s">
        <v>148</v>
      </c>
      <c r="AU465" s="168" t="s">
        <v>157</v>
      </c>
      <c r="AV465" s="15" t="s">
        <v>157</v>
      </c>
      <c r="AW465" s="15" t="s">
        <v>36</v>
      </c>
      <c r="AX465" s="15" t="s">
        <v>81</v>
      </c>
      <c r="AY465" s="168" t="s">
        <v>139</v>
      </c>
    </row>
    <row r="466" spans="2:51" s="12" customFormat="1" ht="11.25">
      <c r="B466" s="146"/>
      <c r="D466" s="147" t="s">
        <v>148</v>
      </c>
      <c r="E466" s="148" t="s">
        <v>1</v>
      </c>
      <c r="F466" s="149" t="s">
        <v>1180</v>
      </c>
      <c r="H466" s="148" t="s">
        <v>1</v>
      </c>
      <c r="I466" s="150"/>
      <c r="L466" s="146"/>
      <c r="M466" s="151"/>
      <c r="T466" s="152"/>
      <c r="AT466" s="148" t="s">
        <v>148</v>
      </c>
      <c r="AU466" s="148" t="s">
        <v>157</v>
      </c>
      <c r="AV466" s="12" t="s">
        <v>89</v>
      </c>
      <c r="AW466" s="12" t="s">
        <v>36</v>
      </c>
      <c r="AX466" s="12" t="s">
        <v>81</v>
      </c>
      <c r="AY466" s="148" t="s">
        <v>139</v>
      </c>
    </row>
    <row r="467" spans="2:51" s="12" customFormat="1" ht="11.25">
      <c r="B467" s="146"/>
      <c r="D467" s="147" t="s">
        <v>148</v>
      </c>
      <c r="E467" s="148" t="s">
        <v>1</v>
      </c>
      <c r="F467" s="149" t="s">
        <v>351</v>
      </c>
      <c r="H467" s="148" t="s">
        <v>1</v>
      </c>
      <c r="I467" s="150"/>
      <c r="L467" s="146"/>
      <c r="M467" s="151"/>
      <c r="T467" s="152"/>
      <c r="AT467" s="148" t="s">
        <v>148</v>
      </c>
      <c r="AU467" s="148" t="s">
        <v>157</v>
      </c>
      <c r="AV467" s="12" t="s">
        <v>89</v>
      </c>
      <c r="AW467" s="12" t="s">
        <v>36</v>
      </c>
      <c r="AX467" s="12" t="s">
        <v>81</v>
      </c>
      <c r="AY467" s="148" t="s">
        <v>139</v>
      </c>
    </row>
    <row r="468" spans="2:51" s="12" customFormat="1" ht="11.25">
      <c r="B468" s="146"/>
      <c r="D468" s="147" t="s">
        <v>148</v>
      </c>
      <c r="E468" s="148" t="s">
        <v>1</v>
      </c>
      <c r="F468" s="149" t="s">
        <v>1171</v>
      </c>
      <c r="H468" s="148" t="s">
        <v>1</v>
      </c>
      <c r="I468" s="150"/>
      <c r="L468" s="146"/>
      <c r="M468" s="151"/>
      <c r="T468" s="152"/>
      <c r="AT468" s="148" t="s">
        <v>148</v>
      </c>
      <c r="AU468" s="148" t="s">
        <v>157</v>
      </c>
      <c r="AV468" s="12" t="s">
        <v>89</v>
      </c>
      <c r="AW468" s="12" t="s">
        <v>36</v>
      </c>
      <c r="AX468" s="12" t="s">
        <v>81</v>
      </c>
      <c r="AY468" s="148" t="s">
        <v>139</v>
      </c>
    </row>
    <row r="469" spans="2:51" s="13" customFormat="1" ht="11.25">
      <c r="B469" s="153"/>
      <c r="D469" s="147" t="s">
        <v>148</v>
      </c>
      <c r="E469" s="154" t="s">
        <v>1</v>
      </c>
      <c r="F469" s="155" t="s">
        <v>1181</v>
      </c>
      <c r="H469" s="156">
        <v>3.1</v>
      </c>
      <c r="I469" s="157"/>
      <c r="L469" s="153"/>
      <c r="M469" s="158"/>
      <c r="T469" s="159"/>
      <c r="AT469" s="154" t="s">
        <v>148</v>
      </c>
      <c r="AU469" s="154" t="s">
        <v>157</v>
      </c>
      <c r="AV469" s="13" t="s">
        <v>91</v>
      </c>
      <c r="AW469" s="13" t="s">
        <v>36</v>
      </c>
      <c r="AX469" s="13" t="s">
        <v>81</v>
      </c>
      <c r="AY469" s="154" t="s">
        <v>139</v>
      </c>
    </row>
    <row r="470" spans="2:51" s="15" customFormat="1" ht="11.25">
      <c r="B470" s="167"/>
      <c r="D470" s="147" t="s">
        <v>148</v>
      </c>
      <c r="E470" s="168" t="s">
        <v>1</v>
      </c>
      <c r="F470" s="169" t="s">
        <v>253</v>
      </c>
      <c r="H470" s="170">
        <v>3.1</v>
      </c>
      <c r="I470" s="171"/>
      <c r="L470" s="167"/>
      <c r="M470" s="172"/>
      <c r="T470" s="173"/>
      <c r="AT470" s="168" t="s">
        <v>148</v>
      </c>
      <c r="AU470" s="168" t="s">
        <v>157</v>
      </c>
      <c r="AV470" s="15" t="s">
        <v>157</v>
      </c>
      <c r="AW470" s="15" t="s">
        <v>36</v>
      </c>
      <c r="AX470" s="15" t="s">
        <v>81</v>
      </c>
      <c r="AY470" s="168" t="s">
        <v>139</v>
      </c>
    </row>
    <row r="471" spans="2:51" s="12" customFormat="1" ht="11.25">
      <c r="B471" s="146"/>
      <c r="D471" s="147" t="s">
        <v>148</v>
      </c>
      <c r="E471" s="148" t="s">
        <v>1</v>
      </c>
      <c r="F471" s="149" t="s">
        <v>344</v>
      </c>
      <c r="H471" s="148" t="s">
        <v>1</v>
      </c>
      <c r="I471" s="150"/>
      <c r="L471" s="146"/>
      <c r="M471" s="151"/>
      <c r="T471" s="152"/>
      <c r="AT471" s="148" t="s">
        <v>148</v>
      </c>
      <c r="AU471" s="148" t="s">
        <v>157</v>
      </c>
      <c r="AV471" s="12" t="s">
        <v>89</v>
      </c>
      <c r="AW471" s="12" t="s">
        <v>36</v>
      </c>
      <c r="AX471" s="12" t="s">
        <v>81</v>
      </c>
      <c r="AY471" s="148" t="s">
        <v>139</v>
      </c>
    </row>
    <row r="472" spans="2:51" s="12" customFormat="1" ht="11.25">
      <c r="B472" s="146"/>
      <c r="D472" s="147" t="s">
        <v>148</v>
      </c>
      <c r="E472" s="148" t="s">
        <v>1</v>
      </c>
      <c r="F472" s="149" t="s">
        <v>351</v>
      </c>
      <c r="H472" s="148" t="s">
        <v>1</v>
      </c>
      <c r="I472" s="150"/>
      <c r="L472" s="146"/>
      <c r="M472" s="151"/>
      <c r="T472" s="152"/>
      <c r="AT472" s="148" t="s">
        <v>148</v>
      </c>
      <c r="AU472" s="148" t="s">
        <v>157</v>
      </c>
      <c r="AV472" s="12" t="s">
        <v>89</v>
      </c>
      <c r="AW472" s="12" t="s">
        <v>36</v>
      </c>
      <c r="AX472" s="12" t="s">
        <v>81</v>
      </c>
      <c r="AY472" s="148" t="s">
        <v>139</v>
      </c>
    </row>
    <row r="473" spans="2:51" s="12" customFormat="1" ht="11.25">
      <c r="B473" s="146"/>
      <c r="D473" s="147" t="s">
        <v>148</v>
      </c>
      <c r="E473" s="148" t="s">
        <v>1</v>
      </c>
      <c r="F473" s="149" t="s">
        <v>1061</v>
      </c>
      <c r="H473" s="148" t="s">
        <v>1</v>
      </c>
      <c r="I473" s="150"/>
      <c r="L473" s="146"/>
      <c r="M473" s="151"/>
      <c r="T473" s="152"/>
      <c r="AT473" s="148" t="s">
        <v>148</v>
      </c>
      <c r="AU473" s="148" t="s">
        <v>157</v>
      </c>
      <c r="AV473" s="12" t="s">
        <v>89</v>
      </c>
      <c r="AW473" s="12" t="s">
        <v>36</v>
      </c>
      <c r="AX473" s="12" t="s">
        <v>81</v>
      </c>
      <c r="AY473" s="148" t="s">
        <v>139</v>
      </c>
    </row>
    <row r="474" spans="2:51" s="13" customFormat="1" ht="11.25">
      <c r="B474" s="153"/>
      <c r="D474" s="147" t="s">
        <v>148</v>
      </c>
      <c r="E474" s="154" t="s">
        <v>1</v>
      </c>
      <c r="F474" s="155" t="s">
        <v>1185</v>
      </c>
      <c r="H474" s="156">
        <v>15.297000000000001</v>
      </c>
      <c r="I474" s="157"/>
      <c r="L474" s="153"/>
      <c r="M474" s="158"/>
      <c r="T474" s="159"/>
      <c r="AT474" s="154" t="s">
        <v>148</v>
      </c>
      <c r="AU474" s="154" t="s">
        <v>157</v>
      </c>
      <c r="AV474" s="13" t="s">
        <v>91</v>
      </c>
      <c r="AW474" s="13" t="s">
        <v>36</v>
      </c>
      <c r="AX474" s="13" t="s">
        <v>81</v>
      </c>
      <c r="AY474" s="154" t="s">
        <v>139</v>
      </c>
    </row>
    <row r="475" spans="2:51" s="12" customFormat="1" ht="11.25">
      <c r="B475" s="146"/>
      <c r="D475" s="147" t="s">
        <v>148</v>
      </c>
      <c r="E475" s="148" t="s">
        <v>1</v>
      </c>
      <c r="F475" s="149" t="s">
        <v>1016</v>
      </c>
      <c r="H475" s="148" t="s">
        <v>1</v>
      </c>
      <c r="I475" s="150"/>
      <c r="L475" s="146"/>
      <c r="M475" s="151"/>
      <c r="T475" s="152"/>
      <c r="AT475" s="148" t="s">
        <v>148</v>
      </c>
      <c r="AU475" s="148" t="s">
        <v>157</v>
      </c>
      <c r="AV475" s="12" t="s">
        <v>89</v>
      </c>
      <c r="AW475" s="12" t="s">
        <v>36</v>
      </c>
      <c r="AX475" s="12" t="s">
        <v>81</v>
      </c>
      <c r="AY475" s="148" t="s">
        <v>139</v>
      </c>
    </row>
    <row r="476" spans="2:51" s="13" customFormat="1" ht="11.25">
      <c r="B476" s="153"/>
      <c r="D476" s="147" t="s">
        <v>148</v>
      </c>
      <c r="E476" s="154" t="s">
        <v>1</v>
      </c>
      <c r="F476" s="155" t="s">
        <v>1187</v>
      </c>
      <c r="H476" s="156">
        <v>10.535</v>
      </c>
      <c r="I476" s="157"/>
      <c r="L476" s="153"/>
      <c r="M476" s="158"/>
      <c r="T476" s="159"/>
      <c r="AT476" s="154" t="s">
        <v>148</v>
      </c>
      <c r="AU476" s="154" t="s">
        <v>157</v>
      </c>
      <c r="AV476" s="13" t="s">
        <v>91</v>
      </c>
      <c r="AW476" s="13" t="s">
        <v>36</v>
      </c>
      <c r="AX476" s="13" t="s">
        <v>81</v>
      </c>
      <c r="AY476" s="154" t="s">
        <v>139</v>
      </c>
    </row>
    <row r="477" spans="2:51" s="12" customFormat="1" ht="11.25">
      <c r="B477" s="146"/>
      <c r="D477" s="147" t="s">
        <v>148</v>
      </c>
      <c r="E477" s="148" t="s">
        <v>1</v>
      </c>
      <c r="F477" s="149" t="s">
        <v>1189</v>
      </c>
      <c r="H477" s="148" t="s">
        <v>1</v>
      </c>
      <c r="I477" s="150"/>
      <c r="L477" s="146"/>
      <c r="M477" s="151"/>
      <c r="T477" s="152"/>
      <c r="AT477" s="148" t="s">
        <v>148</v>
      </c>
      <c r="AU477" s="148" t="s">
        <v>157</v>
      </c>
      <c r="AV477" s="12" t="s">
        <v>89</v>
      </c>
      <c r="AW477" s="12" t="s">
        <v>36</v>
      </c>
      <c r="AX477" s="12" t="s">
        <v>81</v>
      </c>
      <c r="AY477" s="148" t="s">
        <v>139</v>
      </c>
    </row>
    <row r="478" spans="2:51" s="13" customFormat="1" ht="11.25">
      <c r="B478" s="153"/>
      <c r="D478" s="147" t="s">
        <v>148</v>
      </c>
      <c r="E478" s="154" t="s">
        <v>1</v>
      </c>
      <c r="F478" s="155" t="s">
        <v>1190</v>
      </c>
      <c r="H478" s="156">
        <v>0.4</v>
      </c>
      <c r="I478" s="157"/>
      <c r="L478" s="153"/>
      <c r="M478" s="158"/>
      <c r="T478" s="159"/>
      <c r="AT478" s="154" t="s">
        <v>148</v>
      </c>
      <c r="AU478" s="154" t="s">
        <v>157</v>
      </c>
      <c r="AV478" s="13" t="s">
        <v>91</v>
      </c>
      <c r="AW478" s="13" t="s">
        <v>36</v>
      </c>
      <c r="AX478" s="13" t="s">
        <v>81</v>
      </c>
      <c r="AY478" s="154" t="s">
        <v>139</v>
      </c>
    </row>
    <row r="479" spans="2:51" s="12" customFormat="1" ht="11.25">
      <c r="B479" s="146"/>
      <c r="D479" s="147" t="s">
        <v>148</v>
      </c>
      <c r="E479" s="148" t="s">
        <v>1</v>
      </c>
      <c r="F479" s="149" t="s">
        <v>1192</v>
      </c>
      <c r="H479" s="148" t="s">
        <v>1</v>
      </c>
      <c r="I479" s="150"/>
      <c r="L479" s="146"/>
      <c r="M479" s="151"/>
      <c r="T479" s="152"/>
      <c r="AT479" s="148" t="s">
        <v>148</v>
      </c>
      <c r="AU479" s="148" t="s">
        <v>157</v>
      </c>
      <c r="AV479" s="12" t="s">
        <v>89</v>
      </c>
      <c r="AW479" s="12" t="s">
        <v>36</v>
      </c>
      <c r="AX479" s="12" t="s">
        <v>81</v>
      </c>
      <c r="AY479" s="148" t="s">
        <v>139</v>
      </c>
    </row>
    <row r="480" spans="2:51" s="13" customFormat="1" ht="11.25">
      <c r="B480" s="153"/>
      <c r="D480" s="147" t="s">
        <v>148</v>
      </c>
      <c r="E480" s="154" t="s">
        <v>1</v>
      </c>
      <c r="F480" s="155" t="s">
        <v>1193</v>
      </c>
      <c r="H480" s="156">
        <v>0.44</v>
      </c>
      <c r="I480" s="157"/>
      <c r="L480" s="153"/>
      <c r="M480" s="158"/>
      <c r="T480" s="159"/>
      <c r="AT480" s="154" t="s">
        <v>148</v>
      </c>
      <c r="AU480" s="154" t="s">
        <v>157</v>
      </c>
      <c r="AV480" s="13" t="s">
        <v>91</v>
      </c>
      <c r="AW480" s="13" t="s">
        <v>36</v>
      </c>
      <c r="AX480" s="13" t="s">
        <v>81</v>
      </c>
      <c r="AY480" s="154" t="s">
        <v>139</v>
      </c>
    </row>
    <row r="481" spans="2:65" s="12" customFormat="1" ht="11.25">
      <c r="B481" s="146"/>
      <c r="D481" s="147" t="s">
        <v>148</v>
      </c>
      <c r="E481" s="148" t="s">
        <v>1</v>
      </c>
      <c r="F481" s="149" t="s">
        <v>1195</v>
      </c>
      <c r="H481" s="148" t="s">
        <v>1</v>
      </c>
      <c r="I481" s="150"/>
      <c r="L481" s="146"/>
      <c r="M481" s="151"/>
      <c r="T481" s="152"/>
      <c r="AT481" s="148" t="s">
        <v>148</v>
      </c>
      <c r="AU481" s="148" t="s">
        <v>157</v>
      </c>
      <c r="AV481" s="12" t="s">
        <v>89</v>
      </c>
      <c r="AW481" s="12" t="s">
        <v>36</v>
      </c>
      <c r="AX481" s="12" t="s">
        <v>81</v>
      </c>
      <c r="AY481" s="148" t="s">
        <v>139</v>
      </c>
    </row>
    <row r="482" spans="2:65" s="13" customFormat="1" ht="11.25">
      <c r="B482" s="153"/>
      <c r="D482" s="147" t="s">
        <v>148</v>
      </c>
      <c r="E482" s="154" t="s">
        <v>1</v>
      </c>
      <c r="F482" s="155" t="s">
        <v>1196</v>
      </c>
      <c r="H482" s="156">
        <v>0.54</v>
      </c>
      <c r="I482" s="157"/>
      <c r="L482" s="153"/>
      <c r="M482" s="158"/>
      <c r="T482" s="159"/>
      <c r="AT482" s="154" t="s">
        <v>148</v>
      </c>
      <c r="AU482" s="154" t="s">
        <v>157</v>
      </c>
      <c r="AV482" s="13" t="s">
        <v>91</v>
      </c>
      <c r="AW482" s="13" t="s">
        <v>36</v>
      </c>
      <c r="AX482" s="13" t="s">
        <v>81</v>
      </c>
      <c r="AY482" s="154" t="s">
        <v>139</v>
      </c>
    </row>
    <row r="483" spans="2:65" s="12" customFormat="1" ht="11.25">
      <c r="B483" s="146"/>
      <c r="D483" s="147" t="s">
        <v>148</v>
      </c>
      <c r="E483" s="148" t="s">
        <v>1</v>
      </c>
      <c r="F483" s="149" t="s">
        <v>1198</v>
      </c>
      <c r="H483" s="148" t="s">
        <v>1</v>
      </c>
      <c r="I483" s="150"/>
      <c r="L483" s="146"/>
      <c r="M483" s="151"/>
      <c r="T483" s="152"/>
      <c r="AT483" s="148" t="s">
        <v>148</v>
      </c>
      <c r="AU483" s="148" t="s">
        <v>157</v>
      </c>
      <c r="AV483" s="12" t="s">
        <v>89</v>
      </c>
      <c r="AW483" s="12" t="s">
        <v>36</v>
      </c>
      <c r="AX483" s="12" t="s">
        <v>81</v>
      </c>
      <c r="AY483" s="148" t="s">
        <v>139</v>
      </c>
    </row>
    <row r="484" spans="2:65" s="13" customFormat="1" ht="11.25">
      <c r="B484" s="153"/>
      <c r="D484" s="147" t="s">
        <v>148</v>
      </c>
      <c r="E484" s="154" t="s">
        <v>1</v>
      </c>
      <c r="F484" s="155" t="s">
        <v>1199</v>
      </c>
      <c r="H484" s="156">
        <v>0.48</v>
      </c>
      <c r="I484" s="157"/>
      <c r="L484" s="153"/>
      <c r="M484" s="158"/>
      <c r="T484" s="159"/>
      <c r="AT484" s="154" t="s">
        <v>148</v>
      </c>
      <c r="AU484" s="154" t="s">
        <v>157</v>
      </c>
      <c r="AV484" s="13" t="s">
        <v>91</v>
      </c>
      <c r="AW484" s="13" t="s">
        <v>36</v>
      </c>
      <c r="AX484" s="13" t="s">
        <v>81</v>
      </c>
      <c r="AY484" s="154" t="s">
        <v>139</v>
      </c>
    </row>
    <row r="485" spans="2:65" s="12" customFormat="1" ht="11.25">
      <c r="B485" s="146"/>
      <c r="D485" s="147" t="s">
        <v>148</v>
      </c>
      <c r="E485" s="148" t="s">
        <v>1</v>
      </c>
      <c r="F485" s="149" t="s">
        <v>1201</v>
      </c>
      <c r="H485" s="148" t="s">
        <v>1</v>
      </c>
      <c r="I485" s="150"/>
      <c r="L485" s="146"/>
      <c r="M485" s="151"/>
      <c r="T485" s="152"/>
      <c r="AT485" s="148" t="s">
        <v>148</v>
      </c>
      <c r="AU485" s="148" t="s">
        <v>157</v>
      </c>
      <c r="AV485" s="12" t="s">
        <v>89</v>
      </c>
      <c r="AW485" s="12" t="s">
        <v>36</v>
      </c>
      <c r="AX485" s="12" t="s">
        <v>81</v>
      </c>
      <c r="AY485" s="148" t="s">
        <v>139</v>
      </c>
    </row>
    <row r="486" spans="2:65" s="13" customFormat="1" ht="11.25">
      <c r="B486" s="153"/>
      <c r="D486" s="147" t="s">
        <v>148</v>
      </c>
      <c r="E486" s="154" t="s">
        <v>1</v>
      </c>
      <c r="F486" s="155" t="s">
        <v>1202</v>
      </c>
      <c r="H486" s="156">
        <v>0.65</v>
      </c>
      <c r="I486" s="157"/>
      <c r="L486" s="153"/>
      <c r="M486" s="158"/>
      <c r="T486" s="159"/>
      <c r="AT486" s="154" t="s">
        <v>148</v>
      </c>
      <c r="AU486" s="154" t="s">
        <v>157</v>
      </c>
      <c r="AV486" s="13" t="s">
        <v>91</v>
      </c>
      <c r="AW486" s="13" t="s">
        <v>36</v>
      </c>
      <c r="AX486" s="13" t="s">
        <v>81</v>
      </c>
      <c r="AY486" s="154" t="s">
        <v>139</v>
      </c>
    </row>
    <row r="487" spans="2:65" s="12" customFormat="1" ht="11.25">
      <c r="B487" s="146"/>
      <c r="D487" s="147" t="s">
        <v>148</v>
      </c>
      <c r="E487" s="148" t="s">
        <v>1</v>
      </c>
      <c r="F487" s="149" t="s">
        <v>1204</v>
      </c>
      <c r="H487" s="148" t="s">
        <v>1</v>
      </c>
      <c r="I487" s="150"/>
      <c r="L487" s="146"/>
      <c r="M487" s="151"/>
      <c r="T487" s="152"/>
      <c r="AT487" s="148" t="s">
        <v>148</v>
      </c>
      <c r="AU487" s="148" t="s">
        <v>157</v>
      </c>
      <c r="AV487" s="12" t="s">
        <v>89</v>
      </c>
      <c r="AW487" s="12" t="s">
        <v>36</v>
      </c>
      <c r="AX487" s="12" t="s">
        <v>81</v>
      </c>
      <c r="AY487" s="148" t="s">
        <v>139</v>
      </c>
    </row>
    <row r="488" spans="2:65" s="13" customFormat="1" ht="11.25">
      <c r="B488" s="153"/>
      <c r="D488" s="147" t="s">
        <v>148</v>
      </c>
      <c r="E488" s="154" t="s">
        <v>1</v>
      </c>
      <c r="F488" s="155" t="s">
        <v>1205</v>
      </c>
      <c r="H488" s="156">
        <v>0.72</v>
      </c>
      <c r="I488" s="157"/>
      <c r="L488" s="153"/>
      <c r="M488" s="158"/>
      <c r="T488" s="159"/>
      <c r="AT488" s="154" t="s">
        <v>148</v>
      </c>
      <c r="AU488" s="154" t="s">
        <v>157</v>
      </c>
      <c r="AV488" s="13" t="s">
        <v>91</v>
      </c>
      <c r="AW488" s="13" t="s">
        <v>36</v>
      </c>
      <c r="AX488" s="13" t="s">
        <v>81</v>
      </c>
      <c r="AY488" s="154" t="s">
        <v>139</v>
      </c>
    </row>
    <row r="489" spans="2:65" s="12" customFormat="1" ht="11.25">
      <c r="B489" s="146"/>
      <c r="D489" s="147" t="s">
        <v>148</v>
      </c>
      <c r="E489" s="148" t="s">
        <v>1</v>
      </c>
      <c r="F489" s="149" t="s">
        <v>1207</v>
      </c>
      <c r="H489" s="148" t="s">
        <v>1</v>
      </c>
      <c r="I489" s="150"/>
      <c r="L489" s="146"/>
      <c r="M489" s="151"/>
      <c r="T489" s="152"/>
      <c r="AT489" s="148" t="s">
        <v>148</v>
      </c>
      <c r="AU489" s="148" t="s">
        <v>157</v>
      </c>
      <c r="AV489" s="12" t="s">
        <v>89</v>
      </c>
      <c r="AW489" s="12" t="s">
        <v>36</v>
      </c>
      <c r="AX489" s="12" t="s">
        <v>81</v>
      </c>
      <c r="AY489" s="148" t="s">
        <v>139</v>
      </c>
    </row>
    <row r="490" spans="2:65" s="13" customFormat="1" ht="11.25">
      <c r="B490" s="153"/>
      <c r="D490" s="147" t="s">
        <v>148</v>
      </c>
      <c r="E490" s="154" t="s">
        <v>1</v>
      </c>
      <c r="F490" s="155" t="s">
        <v>1208</v>
      </c>
      <c r="H490" s="156">
        <v>0.56999999999999995</v>
      </c>
      <c r="I490" s="157"/>
      <c r="L490" s="153"/>
      <c r="M490" s="158"/>
      <c r="T490" s="159"/>
      <c r="AT490" s="154" t="s">
        <v>148</v>
      </c>
      <c r="AU490" s="154" t="s">
        <v>157</v>
      </c>
      <c r="AV490" s="13" t="s">
        <v>91</v>
      </c>
      <c r="AW490" s="13" t="s">
        <v>36</v>
      </c>
      <c r="AX490" s="13" t="s">
        <v>81</v>
      </c>
      <c r="AY490" s="154" t="s">
        <v>139</v>
      </c>
    </row>
    <row r="491" spans="2:65" s="15" customFormat="1" ht="11.25">
      <c r="B491" s="167"/>
      <c r="D491" s="147" t="s">
        <v>148</v>
      </c>
      <c r="E491" s="168" t="s">
        <v>1</v>
      </c>
      <c r="F491" s="169" t="s">
        <v>253</v>
      </c>
      <c r="H491" s="170">
        <v>29.632000000000001</v>
      </c>
      <c r="I491" s="171"/>
      <c r="L491" s="167"/>
      <c r="M491" s="172"/>
      <c r="T491" s="173"/>
      <c r="AT491" s="168" t="s">
        <v>148</v>
      </c>
      <c r="AU491" s="168" t="s">
        <v>157</v>
      </c>
      <c r="AV491" s="15" t="s">
        <v>157</v>
      </c>
      <c r="AW491" s="15" t="s">
        <v>36</v>
      </c>
      <c r="AX491" s="15" t="s">
        <v>81</v>
      </c>
      <c r="AY491" s="168" t="s">
        <v>139</v>
      </c>
    </row>
    <row r="492" spans="2:65" s="14" customFormat="1" ht="11.25">
      <c r="B492" s="160"/>
      <c r="D492" s="147" t="s">
        <v>148</v>
      </c>
      <c r="E492" s="161" t="s">
        <v>1</v>
      </c>
      <c r="F492" s="162" t="s">
        <v>151</v>
      </c>
      <c r="H492" s="163">
        <v>42.262</v>
      </c>
      <c r="I492" s="164"/>
      <c r="L492" s="160"/>
      <c r="M492" s="165"/>
      <c r="T492" s="166"/>
      <c r="AT492" s="161" t="s">
        <v>148</v>
      </c>
      <c r="AU492" s="161" t="s">
        <v>157</v>
      </c>
      <c r="AV492" s="14" t="s">
        <v>146</v>
      </c>
      <c r="AW492" s="14" t="s">
        <v>36</v>
      </c>
      <c r="AX492" s="14" t="s">
        <v>89</v>
      </c>
      <c r="AY492" s="161" t="s">
        <v>139</v>
      </c>
    </row>
    <row r="493" spans="2:65" s="1" customFormat="1" ht="16.5" customHeight="1">
      <c r="B493" s="33"/>
      <c r="C493" s="133" t="s">
        <v>394</v>
      </c>
      <c r="D493" s="133" t="s">
        <v>141</v>
      </c>
      <c r="E493" s="134" t="s">
        <v>358</v>
      </c>
      <c r="F493" s="135" t="s">
        <v>359</v>
      </c>
      <c r="G493" s="136" t="s">
        <v>160</v>
      </c>
      <c r="H493" s="137">
        <v>15.7</v>
      </c>
      <c r="I493" s="138"/>
      <c r="J493" s="139">
        <f>ROUND(I493*H493,2)</f>
        <v>0</v>
      </c>
      <c r="K493" s="135" t="s">
        <v>145</v>
      </c>
      <c r="L493" s="33"/>
      <c r="M493" s="140" t="s">
        <v>1</v>
      </c>
      <c r="N493" s="141" t="s">
        <v>46</v>
      </c>
      <c r="P493" s="142">
        <f>O493*H493</f>
        <v>0</v>
      </c>
      <c r="Q493" s="142">
        <v>0</v>
      </c>
      <c r="R493" s="142">
        <f>Q493*H493</f>
        <v>0</v>
      </c>
      <c r="S493" s="142">
        <v>0.20499999999999999</v>
      </c>
      <c r="T493" s="143">
        <f>S493*H493</f>
        <v>3.2184999999999997</v>
      </c>
      <c r="AR493" s="144" t="s">
        <v>146</v>
      </c>
      <c r="AT493" s="144" t="s">
        <v>141</v>
      </c>
      <c r="AU493" s="144" t="s">
        <v>157</v>
      </c>
      <c r="AY493" s="18" t="s">
        <v>139</v>
      </c>
      <c r="BE493" s="145">
        <f>IF(N493="základní",J493,0)</f>
        <v>0</v>
      </c>
      <c r="BF493" s="145">
        <f>IF(N493="snížená",J493,0)</f>
        <v>0</v>
      </c>
      <c r="BG493" s="145">
        <f>IF(N493="zákl. přenesená",J493,0)</f>
        <v>0</v>
      </c>
      <c r="BH493" s="145">
        <f>IF(N493="sníž. přenesená",J493,0)</f>
        <v>0</v>
      </c>
      <c r="BI493" s="145">
        <f>IF(N493="nulová",J493,0)</f>
        <v>0</v>
      </c>
      <c r="BJ493" s="18" t="s">
        <v>89</v>
      </c>
      <c r="BK493" s="145">
        <f>ROUND(I493*H493,2)</f>
        <v>0</v>
      </c>
      <c r="BL493" s="18" t="s">
        <v>146</v>
      </c>
      <c r="BM493" s="144" t="s">
        <v>1212</v>
      </c>
    </row>
    <row r="494" spans="2:65" s="1" customFormat="1" ht="39">
      <c r="B494" s="33"/>
      <c r="D494" s="147" t="s">
        <v>306</v>
      </c>
      <c r="F494" s="174" t="s">
        <v>1213</v>
      </c>
      <c r="I494" s="175"/>
      <c r="L494" s="33"/>
      <c r="M494" s="176"/>
      <c r="T494" s="57"/>
      <c r="AT494" s="18" t="s">
        <v>306</v>
      </c>
      <c r="AU494" s="18" t="s">
        <v>157</v>
      </c>
    </row>
    <row r="495" spans="2:65" s="12" customFormat="1" ht="11.25">
      <c r="B495" s="146"/>
      <c r="D495" s="147" t="s">
        <v>148</v>
      </c>
      <c r="E495" s="148" t="s">
        <v>1</v>
      </c>
      <c r="F495" s="149" t="s">
        <v>1061</v>
      </c>
      <c r="H495" s="148" t="s">
        <v>1</v>
      </c>
      <c r="I495" s="150"/>
      <c r="L495" s="146"/>
      <c r="M495" s="151"/>
      <c r="T495" s="152"/>
      <c r="AT495" s="148" t="s">
        <v>148</v>
      </c>
      <c r="AU495" s="148" t="s">
        <v>157</v>
      </c>
      <c r="AV495" s="12" t="s">
        <v>89</v>
      </c>
      <c r="AW495" s="12" t="s">
        <v>36</v>
      </c>
      <c r="AX495" s="12" t="s">
        <v>81</v>
      </c>
      <c r="AY495" s="148" t="s">
        <v>139</v>
      </c>
    </row>
    <row r="496" spans="2:65" s="13" customFormat="1" ht="11.25">
      <c r="B496" s="153"/>
      <c r="D496" s="147" t="s">
        <v>148</v>
      </c>
      <c r="E496" s="154" t="s">
        <v>1</v>
      </c>
      <c r="F496" s="155" t="s">
        <v>1214</v>
      </c>
      <c r="H496" s="156">
        <v>2.4</v>
      </c>
      <c r="I496" s="157"/>
      <c r="L496" s="153"/>
      <c r="M496" s="158"/>
      <c r="T496" s="159"/>
      <c r="AT496" s="154" t="s">
        <v>148</v>
      </c>
      <c r="AU496" s="154" t="s">
        <v>157</v>
      </c>
      <c r="AV496" s="13" t="s">
        <v>91</v>
      </c>
      <c r="AW496" s="13" t="s">
        <v>36</v>
      </c>
      <c r="AX496" s="13" t="s">
        <v>81</v>
      </c>
      <c r="AY496" s="154" t="s">
        <v>139</v>
      </c>
    </row>
    <row r="497" spans="2:51" s="15" customFormat="1" ht="11.25">
      <c r="B497" s="167"/>
      <c r="D497" s="147" t="s">
        <v>148</v>
      </c>
      <c r="E497" s="168" t="s">
        <v>1</v>
      </c>
      <c r="F497" s="169" t="s">
        <v>253</v>
      </c>
      <c r="H497" s="170">
        <v>2.4</v>
      </c>
      <c r="I497" s="171"/>
      <c r="L497" s="167"/>
      <c r="M497" s="172"/>
      <c r="T497" s="173"/>
      <c r="AT497" s="168" t="s">
        <v>148</v>
      </c>
      <c r="AU497" s="168" t="s">
        <v>157</v>
      </c>
      <c r="AV497" s="15" t="s">
        <v>157</v>
      </c>
      <c r="AW497" s="15" t="s">
        <v>36</v>
      </c>
      <c r="AX497" s="15" t="s">
        <v>81</v>
      </c>
      <c r="AY497" s="168" t="s">
        <v>139</v>
      </c>
    </row>
    <row r="498" spans="2:51" s="12" customFormat="1" ht="11.25">
      <c r="B498" s="146"/>
      <c r="D498" s="147" t="s">
        <v>148</v>
      </c>
      <c r="E498" s="148" t="s">
        <v>1</v>
      </c>
      <c r="F498" s="149" t="s">
        <v>1016</v>
      </c>
      <c r="H498" s="148" t="s">
        <v>1</v>
      </c>
      <c r="I498" s="150"/>
      <c r="L498" s="146"/>
      <c r="M498" s="151"/>
      <c r="T498" s="152"/>
      <c r="AT498" s="148" t="s">
        <v>148</v>
      </c>
      <c r="AU498" s="148" t="s">
        <v>157</v>
      </c>
      <c r="AV498" s="12" t="s">
        <v>89</v>
      </c>
      <c r="AW498" s="12" t="s">
        <v>36</v>
      </c>
      <c r="AX498" s="12" t="s">
        <v>81</v>
      </c>
      <c r="AY498" s="148" t="s">
        <v>139</v>
      </c>
    </row>
    <row r="499" spans="2:51" s="13" customFormat="1" ht="11.25">
      <c r="B499" s="153"/>
      <c r="D499" s="147" t="s">
        <v>148</v>
      </c>
      <c r="E499" s="154" t="s">
        <v>1</v>
      </c>
      <c r="F499" s="155" t="s">
        <v>1215</v>
      </c>
      <c r="H499" s="156">
        <v>4.3</v>
      </c>
      <c r="I499" s="157"/>
      <c r="L499" s="153"/>
      <c r="M499" s="158"/>
      <c r="T499" s="159"/>
      <c r="AT499" s="154" t="s">
        <v>148</v>
      </c>
      <c r="AU499" s="154" t="s">
        <v>157</v>
      </c>
      <c r="AV499" s="13" t="s">
        <v>91</v>
      </c>
      <c r="AW499" s="13" t="s">
        <v>36</v>
      </c>
      <c r="AX499" s="13" t="s">
        <v>81</v>
      </c>
      <c r="AY499" s="154" t="s">
        <v>139</v>
      </c>
    </row>
    <row r="500" spans="2:51" s="15" customFormat="1" ht="11.25">
      <c r="B500" s="167"/>
      <c r="D500" s="147" t="s">
        <v>148</v>
      </c>
      <c r="E500" s="168" t="s">
        <v>1</v>
      </c>
      <c r="F500" s="169" t="s">
        <v>253</v>
      </c>
      <c r="H500" s="170">
        <v>4.3</v>
      </c>
      <c r="I500" s="171"/>
      <c r="L500" s="167"/>
      <c r="M500" s="172"/>
      <c r="T500" s="173"/>
      <c r="AT500" s="168" t="s">
        <v>148</v>
      </c>
      <c r="AU500" s="168" t="s">
        <v>157</v>
      </c>
      <c r="AV500" s="15" t="s">
        <v>157</v>
      </c>
      <c r="AW500" s="15" t="s">
        <v>36</v>
      </c>
      <c r="AX500" s="15" t="s">
        <v>81</v>
      </c>
      <c r="AY500" s="168" t="s">
        <v>139</v>
      </c>
    </row>
    <row r="501" spans="2:51" s="12" customFormat="1" ht="11.25">
      <c r="B501" s="146"/>
      <c r="D501" s="147" t="s">
        <v>148</v>
      </c>
      <c r="E501" s="148" t="s">
        <v>1</v>
      </c>
      <c r="F501" s="149" t="s">
        <v>1171</v>
      </c>
      <c r="H501" s="148" t="s">
        <v>1</v>
      </c>
      <c r="I501" s="150"/>
      <c r="L501" s="146"/>
      <c r="M501" s="151"/>
      <c r="T501" s="152"/>
      <c r="AT501" s="148" t="s">
        <v>148</v>
      </c>
      <c r="AU501" s="148" t="s">
        <v>157</v>
      </c>
      <c r="AV501" s="12" t="s">
        <v>89</v>
      </c>
      <c r="AW501" s="12" t="s">
        <v>36</v>
      </c>
      <c r="AX501" s="12" t="s">
        <v>81</v>
      </c>
      <c r="AY501" s="148" t="s">
        <v>139</v>
      </c>
    </row>
    <row r="502" spans="2:51" s="13" customFormat="1" ht="11.25">
      <c r="B502" s="153"/>
      <c r="D502" s="147" t="s">
        <v>148</v>
      </c>
      <c r="E502" s="154" t="s">
        <v>1</v>
      </c>
      <c r="F502" s="155" t="s">
        <v>1216</v>
      </c>
      <c r="H502" s="156">
        <v>1</v>
      </c>
      <c r="I502" s="157"/>
      <c r="L502" s="153"/>
      <c r="M502" s="158"/>
      <c r="T502" s="159"/>
      <c r="AT502" s="154" t="s">
        <v>148</v>
      </c>
      <c r="AU502" s="154" t="s">
        <v>157</v>
      </c>
      <c r="AV502" s="13" t="s">
        <v>91</v>
      </c>
      <c r="AW502" s="13" t="s">
        <v>36</v>
      </c>
      <c r="AX502" s="13" t="s">
        <v>81</v>
      </c>
      <c r="AY502" s="154" t="s">
        <v>139</v>
      </c>
    </row>
    <row r="503" spans="2:51" s="12" customFormat="1" ht="11.25">
      <c r="B503" s="146"/>
      <c r="D503" s="147" t="s">
        <v>148</v>
      </c>
      <c r="E503" s="148" t="s">
        <v>1</v>
      </c>
      <c r="F503" s="149" t="s">
        <v>1189</v>
      </c>
      <c r="H503" s="148" t="s">
        <v>1</v>
      </c>
      <c r="I503" s="150"/>
      <c r="L503" s="146"/>
      <c r="M503" s="151"/>
      <c r="T503" s="152"/>
      <c r="AT503" s="148" t="s">
        <v>148</v>
      </c>
      <c r="AU503" s="148" t="s">
        <v>157</v>
      </c>
      <c r="AV503" s="12" t="s">
        <v>89</v>
      </c>
      <c r="AW503" s="12" t="s">
        <v>36</v>
      </c>
      <c r="AX503" s="12" t="s">
        <v>81</v>
      </c>
      <c r="AY503" s="148" t="s">
        <v>139</v>
      </c>
    </row>
    <row r="504" spans="2:51" s="13" customFormat="1" ht="11.25">
      <c r="B504" s="153"/>
      <c r="D504" s="147" t="s">
        <v>148</v>
      </c>
      <c r="E504" s="154" t="s">
        <v>1</v>
      </c>
      <c r="F504" s="155" t="s">
        <v>1216</v>
      </c>
      <c r="H504" s="156">
        <v>1</v>
      </c>
      <c r="I504" s="157"/>
      <c r="L504" s="153"/>
      <c r="M504" s="158"/>
      <c r="T504" s="159"/>
      <c r="AT504" s="154" t="s">
        <v>148</v>
      </c>
      <c r="AU504" s="154" t="s">
        <v>157</v>
      </c>
      <c r="AV504" s="13" t="s">
        <v>91</v>
      </c>
      <c r="AW504" s="13" t="s">
        <v>36</v>
      </c>
      <c r="AX504" s="13" t="s">
        <v>81</v>
      </c>
      <c r="AY504" s="154" t="s">
        <v>139</v>
      </c>
    </row>
    <row r="505" spans="2:51" s="12" customFormat="1" ht="11.25">
      <c r="B505" s="146"/>
      <c r="D505" s="147" t="s">
        <v>148</v>
      </c>
      <c r="E505" s="148" t="s">
        <v>1</v>
      </c>
      <c r="F505" s="149" t="s">
        <v>1192</v>
      </c>
      <c r="H505" s="148" t="s">
        <v>1</v>
      </c>
      <c r="I505" s="150"/>
      <c r="L505" s="146"/>
      <c r="M505" s="151"/>
      <c r="T505" s="152"/>
      <c r="AT505" s="148" t="s">
        <v>148</v>
      </c>
      <c r="AU505" s="148" t="s">
        <v>157</v>
      </c>
      <c r="AV505" s="12" t="s">
        <v>89</v>
      </c>
      <c r="AW505" s="12" t="s">
        <v>36</v>
      </c>
      <c r="AX505" s="12" t="s">
        <v>81</v>
      </c>
      <c r="AY505" s="148" t="s">
        <v>139</v>
      </c>
    </row>
    <row r="506" spans="2:51" s="13" customFormat="1" ht="11.25">
      <c r="B506" s="153"/>
      <c r="D506" s="147" t="s">
        <v>148</v>
      </c>
      <c r="E506" s="154" t="s">
        <v>1</v>
      </c>
      <c r="F506" s="155" t="s">
        <v>1216</v>
      </c>
      <c r="H506" s="156">
        <v>1</v>
      </c>
      <c r="I506" s="157"/>
      <c r="L506" s="153"/>
      <c r="M506" s="158"/>
      <c r="T506" s="159"/>
      <c r="AT506" s="154" t="s">
        <v>148</v>
      </c>
      <c r="AU506" s="154" t="s">
        <v>157</v>
      </c>
      <c r="AV506" s="13" t="s">
        <v>91</v>
      </c>
      <c r="AW506" s="13" t="s">
        <v>36</v>
      </c>
      <c r="AX506" s="13" t="s">
        <v>81</v>
      </c>
      <c r="AY506" s="154" t="s">
        <v>139</v>
      </c>
    </row>
    <row r="507" spans="2:51" s="12" customFormat="1" ht="11.25">
      <c r="B507" s="146"/>
      <c r="D507" s="147" t="s">
        <v>148</v>
      </c>
      <c r="E507" s="148" t="s">
        <v>1</v>
      </c>
      <c r="F507" s="149" t="s">
        <v>1195</v>
      </c>
      <c r="H507" s="148" t="s">
        <v>1</v>
      </c>
      <c r="I507" s="150"/>
      <c r="L507" s="146"/>
      <c r="M507" s="151"/>
      <c r="T507" s="152"/>
      <c r="AT507" s="148" t="s">
        <v>148</v>
      </c>
      <c r="AU507" s="148" t="s">
        <v>157</v>
      </c>
      <c r="AV507" s="12" t="s">
        <v>89</v>
      </c>
      <c r="AW507" s="12" t="s">
        <v>36</v>
      </c>
      <c r="AX507" s="12" t="s">
        <v>81</v>
      </c>
      <c r="AY507" s="148" t="s">
        <v>139</v>
      </c>
    </row>
    <row r="508" spans="2:51" s="13" customFormat="1" ht="11.25">
      <c r="B508" s="153"/>
      <c r="D508" s="147" t="s">
        <v>148</v>
      </c>
      <c r="E508" s="154" t="s">
        <v>1</v>
      </c>
      <c r="F508" s="155" t="s">
        <v>1216</v>
      </c>
      <c r="H508" s="156">
        <v>1</v>
      </c>
      <c r="I508" s="157"/>
      <c r="L508" s="153"/>
      <c r="M508" s="158"/>
      <c r="T508" s="159"/>
      <c r="AT508" s="154" t="s">
        <v>148</v>
      </c>
      <c r="AU508" s="154" t="s">
        <v>157</v>
      </c>
      <c r="AV508" s="13" t="s">
        <v>91</v>
      </c>
      <c r="AW508" s="13" t="s">
        <v>36</v>
      </c>
      <c r="AX508" s="13" t="s">
        <v>81</v>
      </c>
      <c r="AY508" s="154" t="s">
        <v>139</v>
      </c>
    </row>
    <row r="509" spans="2:51" s="12" customFormat="1" ht="11.25">
      <c r="B509" s="146"/>
      <c r="D509" s="147" t="s">
        <v>148</v>
      </c>
      <c r="E509" s="148" t="s">
        <v>1</v>
      </c>
      <c r="F509" s="149" t="s">
        <v>1174</v>
      </c>
      <c r="H509" s="148" t="s">
        <v>1</v>
      </c>
      <c r="I509" s="150"/>
      <c r="L509" s="146"/>
      <c r="M509" s="151"/>
      <c r="T509" s="152"/>
      <c r="AT509" s="148" t="s">
        <v>148</v>
      </c>
      <c r="AU509" s="148" t="s">
        <v>157</v>
      </c>
      <c r="AV509" s="12" t="s">
        <v>89</v>
      </c>
      <c r="AW509" s="12" t="s">
        <v>36</v>
      </c>
      <c r="AX509" s="12" t="s">
        <v>81</v>
      </c>
      <c r="AY509" s="148" t="s">
        <v>139</v>
      </c>
    </row>
    <row r="510" spans="2:51" s="13" customFormat="1" ht="11.25">
      <c r="B510" s="153"/>
      <c r="D510" s="147" t="s">
        <v>148</v>
      </c>
      <c r="E510" s="154" t="s">
        <v>1</v>
      </c>
      <c r="F510" s="155" t="s">
        <v>1216</v>
      </c>
      <c r="H510" s="156">
        <v>1</v>
      </c>
      <c r="I510" s="157"/>
      <c r="L510" s="153"/>
      <c r="M510" s="158"/>
      <c r="T510" s="159"/>
      <c r="AT510" s="154" t="s">
        <v>148</v>
      </c>
      <c r="AU510" s="154" t="s">
        <v>157</v>
      </c>
      <c r="AV510" s="13" t="s">
        <v>91</v>
      </c>
      <c r="AW510" s="13" t="s">
        <v>36</v>
      </c>
      <c r="AX510" s="13" t="s">
        <v>81</v>
      </c>
      <c r="AY510" s="154" t="s">
        <v>139</v>
      </c>
    </row>
    <row r="511" spans="2:51" s="12" customFormat="1" ht="11.25">
      <c r="B511" s="146"/>
      <c r="D511" s="147" t="s">
        <v>148</v>
      </c>
      <c r="E511" s="148" t="s">
        <v>1</v>
      </c>
      <c r="F511" s="149" t="s">
        <v>1198</v>
      </c>
      <c r="H511" s="148" t="s">
        <v>1</v>
      </c>
      <c r="I511" s="150"/>
      <c r="L511" s="146"/>
      <c r="M511" s="151"/>
      <c r="T511" s="152"/>
      <c r="AT511" s="148" t="s">
        <v>148</v>
      </c>
      <c r="AU511" s="148" t="s">
        <v>157</v>
      </c>
      <c r="AV511" s="12" t="s">
        <v>89</v>
      </c>
      <c r="AW511" s="12" t="s">
        <v>36</v>
      </c>
      <c r="AX511" s="12" t="s">
        <v>81</v>
      </c>
      <c r="AY511" s="148" t="s">
        <v>139</v>
      </c>
    </row>
    <row r="512" spans="2:51" s="13" customFormat="1" ht="11.25">
      <c r="B512" s="153"/>
      <c r="D512" s="147" t="s">
        <v>148</v>
      </c>
      <c r="E512" s="154" t="s">
        <v>1</v>
      </c>
      <c r="F512" s="155" t="s">
        <v>1216</v>
      </c>
      <c r="H512" s="156">
        <v>1</v>
      </c>
      <c r="I512" s="157"/>
      <c r="L512" s="153"/>
      <c r="M512" s="158"/>
      <c r="T512" s="159"/>
      <c r="AT512" s="154" t="s">
        <v>148</v>
      </c>
      <c r="AU512" s="154" t="s">
        <v>157</v>
      </c>
      <c r="AV512" s="13" t="s">
        <v>91</v>
      </c>
      <c r="AW512" s="13" t="s">
        <v>36</v>
      </c>
      <c r="AX512" s="13" t="s">
        <v>81</v>
      </c>
      <c r="AY512" s="154" t="s">
        <v>139</v>
      </c>
    </row>
    <row r="513" spans="2:65" s="12" customFormat="1" ht="11.25">
      <c r="B513" s="146"/>
      <c r="D513" s="147" t="s">
        <v>148</v>
      </c>
      <c r="E513" s="148" t="s">
        <v>1</v>
      </c>
      <c r="F513" s="149" t="s">
        <v>1201</v>
      </c>
      <c r="H513" s="148" t="s">
        <v>1</v>
      </c>
      <c r="I513" s="150"/>
      <c r="L513" s="146"/>
      <c r="M513" s="151"/>
      <c r="T513" s="152"/>
      <c r="AT513" s="148" t="s">
        <v>148</v>
      </c>
      <c r="AU513" s="148" t="s">
        <v>157</v>
      </c>
      <c r="AV513" s="12" t="s">
        <v>89</v>
      </c>
      <c r="AW513" s="12" t="s">
        <v>36</v>
      </c>
      <c r="AX513" s="12" t="s">
        <v>81</v>
      </c>
      <c r="AY513" s="148" t="s">
        <v>139</v>
      </c>
    </row>
    <row r="514" spans="2:65" s="13" customFormat="1" ht="11.25">
      <c r="B514" s="153"/>
      <c r="D514" s="147" t="s">
        <v>148</v>
      </c>
      <c r="E514" s="154" t="s">
        <v>1</v>
      </c>
      <c r="F514" s="155" t="s">
        <v>1216</v>
      </c>
      <c r="H514" s="156">
        <v>1</v>
      </c>
      <c r="I514" s="157"/>
      <c r="L514" s="153"/>
      <c r="M514" s="158"/>
      <c r="T514" s="159"/>
      <c r="AT514" s="154" t="s">
        <v>148</v>
      </c>
      <c r="AU514" s="154" t="s">
        <v>157</v>
      </c>
      <c r="AV514" s="13" t="s">
        <v>91</v>
      </c>
      <c r="AW514" s="13" t="s">
        <v>36</v>
      </c>
      <c r="AX514" s="13" t="s">
        <v>81</v>
      </c>
      <c r="AY514" s="154" t="s">
        <v>139</v>
      </c>
    </row>
    <row r="515" spans="2:65" s="12" customFormat="1" ht="11.25">
      <c r="B515" s="146"/>
      <c r="D515" s="147" t="s">
        <v>148</v>
      </c>
      <c r="E515" s="148" t="s">
        <v>1</v>
      </c>
      <c r="F515" s="149" t="s">
        <v>1204</v>
      </c>
      <c r="H515" s="148" t="s">
        <v>1</v>
      </c>
      <c r="I515" s="150"/>
      <c r="L515" s="146"/>
      <c r="M515" s="151"/>
      <c r="T515" s="152"/>
      <c r="AT515" s="148" t="s">
        <v>148</v>
      </c>
      <c r="AU515" s="148" t="s">
        <v>157</v>
      </c>
      <c r="AV515" s="12" t="s">
        <v>89</v>
      </c>
      <c r="AW515" s="12" t="s">
        <v>36</v>
      </c>
      <c r="AX515" s="12" t="s">
        <v>81</v>
      </c>
      <c r="AY515" s="148" t="s">
        <v>139</v>
      </c>
    </row>
    <row r="516" spans="2:65" s="13" customFormat="1" ht="11.25">
      <c r="B516" s="153"/>
      <c r="D516" s="147" t="s">
        <v>148</v>
      </c>
      <c r="E516" s="154" t="s">
        <v>1</v>
      </c>
      <c r="F516" s="155" t="s">
        <v>1216</v>
      </c>
      <c r="H516" s="156">
        <v>1</v>
      </c>
      <c r="I516" s="157"/>
      <c r="L516" s="153"/>
      <c r="M516" s="158"/>
      <c r="T516" s="159"/>
      <c r="AT516" s="154" t="s">
        <v>148</v>
      </c>
      <c r="AU516" s="154" t="s">
        <v>157</v>
      </c>
      <c r="AV516" s="13" t="s">
        <v>91</v>
      </c>
      <c r="AW516" s="13" t="s">
        <v>36</v>
      </c>
      <c r="AX516" s="13" t="s">
        <v>81</v>
      </c>
      <c r="AY516" s="154" t="s">
        <v>139</v>
      </c>
    </row>
    <row r="517" spans="2:65" s="12" customFormat="1" ht="11.25">
      <c r="B517" s="146"/>
      <c r="D517" s="147" t="s">
        <v>148</v>
      </c>
      <c r="E517" s="148" t="s">
        <v>1</v>
      </c>
      <c r="F517" s="149" t="s">
        <v>1207</v>
      </c>
      <c r="H517" s="148" t="s">
        <v>1</v>
      </c>
      <c r="I517" s="150"/>
      <c r="L517" s="146"/>
      <c r="M517" s="151"/>
      <c r="T517" s="152"/>
      <c r="AT517" s="148" t="s">
        <v>148</v>
      </c>
      <c r="AU517" s="148" t="s">
        <v>157</v>
      </c>
      <c r="AV517" s="12" t="s">
        <v>89</v>
      </c>
      <c r="AW517" s="12" t="s">
        <v>36</v>
      </c>
      <c r="AX517" s="12" t="s">
        <v>81</v>
      </c>
      <c r="AY517" s="148" t="s">
        <v>139</v>
      </c>
    </row>
    <row r="518" spans="2:65" s="13" customFormat="1" ht="11.25">
      <c r="B518" s="153"/>
      <c r="D518" s="147" t="s">
        <v>148</v>
      </c>
      <c r="E518" s="154" t="s">
        <v>1</v>
      </c>
      <c r="F518" s="155" t="s">
        <v>1216</v>
      </c>
      <c r="H518" s="156">
        <v>1</v>
      </c>
      <c r="I518" s="157"/>
      <c r="L518" s="153"/>
      <c r="M518" s="158"/>
      <c r="T518" s="159"/>
      <c r="AT518" s="154" t="s">
        <v>148</v>
      </c>
      <c r="AU518" s="154" t="s">
        <v>157</v>
      </c>
      <c r="AV518" s="13" t="s">
        <v>91</v>
      </c>
      <c r="AW518" s="13" t="s">
        <v>36</v>
      </c>
      <c r="AX518" s="13" t="s">
        <v>81</v>
      </c>
      <c r="AY518" s="154" t="s">
        <v>139</v>
      </c>
    </row>
    <row r="519" spans="2:65" s="15" customFormat="1" ht="11.25">
      <c r="B519" s="167"/>
      <c r="D519" s="147" t="s">
        <v>148</v>
      </c>
      <c r="E519" s="168" t="s">
        <v>1</v>
      </c>
      <c r="F519" s="169" t="s">
        <v>253</v>
      </c>
      <c r="H519" s="170">
        <v>9</v>
      </c>
      <c r="I519" s="171"/>
      <c r="L519" s="167"/>
      <c r="M519" s="172"/>
      <c r="T519" s="173"/>
      <c r="AT519" s="168" t="s">
        <v>148</v>
      </c>
      <c r="AU519" s="168" t="s">
        <v>157</v>
      </c>
      <c r="AV519" s="15" t="s">
        <v>157</v>
      </c>
      <c r="AW519" s="15" t="s">
        <v>36</v>
      </c>
      <c r="AX519" s="15" t="s">
        <v>81</v>
      </c>
      <c r="AY519" s="168" t="s">
        <v>139</v>
      </c>
    </row>
    <row r="520" spans="2:65" s="14" customFormat="1" ht="11.25">
      <c r="B520" s="160"/>
      <c r="D520" s="147" t="s">
        <v>148</v>
      </c>
      <c r="E520" s="161" t="s">
        <v>1</v>
      </c>
      <c r="F520" s="162" t="s">
        <v>151</v>
      </c>
      <c r="H520" s="163">
        <v>15.7</v>
      </c>
      <c r="I520" s="164"/>
      <c r="L520" s="160"/>
      <c r="M520" s="165"/>
      <c r="T520" s="166"/>
      <c r="AT520" s="161" t="s">
        <v>148</v>
      </c>
      <c r="AU520" s="161" t="s">
        <v>157</v>
      </c>
      <c r="AV520" s="14" t="s">
        <v>146</v>
      </c>
      <c r="AW520" s="14" t="s">
        <v>36</v>
      </c>
      <c r="AX520" s="14" t="s">
        <v>89</v>
      </c>
      <c r="AY520" s="161" t="s">
        <v>139</v>
      </c>
    </row>
    <row r="521" spans="2:65" s="1" customFormat="1" ht="21.75" customHeight="1">
      <c r="B521" s="33"/>
      <c r="C521" s="133" t="s">
        <v>410</v>
      </c>
      <c r="D521" s="133" t="s">
        <v>141</v>
      </c>
      <c r="E521" s="134" t="s">
        <v>364</v>
      </c>
      <c r="F521" s="135" t="s">
        <v>365</v>
      </c>
      <c r="G521" s="136" t="s">
        <v>299</v>
      </c>
      <c r="H521" s="137">
        <v>20.286000000000001</v>
      </c>
      <c r="I521" s="138"/>
      <c r="J521" s="139">
        <f>ROUND(I521*H521,2)</f>
        <v>0</v>
      </c>
      <c r="K521" s="135" t="s">
        <v>145</v>
      </c>
      <c r="L521" s="33"/>
      <c r="M521" s="140" t="s">
        <v>1</v>
      </c>
      <c r="N521" s="141" t="s">
        <v>46</v>
      </c>
      <c r="P521" s="142">
        <f>O521*H521</f>
        <v>0</v>
      </c>
      <c r="Q521" s="142">
        <v>0</v>
      </c>
      <c r="R521" s="142">
        <f>Q521*H521</f>
        <v>0</v>
      </c>
      <c r="S521" s="142">
        <v>0</v>
      </c>
      <c r="T521" s="143">
        <f>S521*H521</f>
        <v>0</v>
      </c>
      <c r="AR521" s="144" t="s">
        <v>146</v>
      </c>
      <c r="AT521" s="144" t="s">
        <v>141</v>
      </c>
      <c r="AU521" s="144" t="s">
        <v>157</v>
      </c>
      <c r="AY521" s="18" t="s">
        <v>139</v>
      </c>
      <c r="BE521" s="145">
        <f>IF(N521="základní",J521,0)</f>
        <v>0</v>
      </c>
      <c r="BF521" s="145">
        <f>IF(N521="snížená",J521,0)</f>
        <v>0</v>
      </c>
      <c r="BG521" s="145">
        <f>IF(N521="zákl. přenesená",J521,0)</f>
        <v>0</v>
      </c>
      <c r="BH521" s="145">
        <f>IF(N521="sníž. přenesená",J521,0)</f>
        <v>0</v>
      </c>
      <c r="BI521" s="145">
        <f>IF(N521="nulová",J521,0)</f>
        <v>0</v>
      </c>
      <c r="BJ521" s="18" t="s">
        <v>89</v>
      </c>
      <c r="BK521" s="145">
        <f>ROUND(I521*H521,2)</f>
        <v>0</v>
      </c>
      <c r="BL521" s="18" t="s">
        <v>146</v>
      </c>
      <c r="BM521" s="144" t="s">
        <v>1217</v>
      </c>
    </row>
    <row r="522" spans="2:65" s="13" customFormat="1" ht="11.25">
      <c r="B522" s="153"/>
      <c r="D522" s="147" t="s">
        <v>148</v>
      </c>
      <c r="E522" s="154" t="s">
        <v>1</v>
      </c>
      <c r="F522" s="155" t="s">
        <v>1218</v>
      </c>
      <c r="H522" s="156">
        <v>20.286000000000001</v>
      </c>
      <c r="I522" s="157"/>
      <c r="L522" s="153"/>
      <c r="M522" s="158"/>
      <c r="T522" s="159"/>
      <c r="AT522" s="154" t="s">
        <v>148</v>
      </c>
      <c r="AU522" s="154" t="s">
        <v>157</v>
      </c>
      <c r="AV522" s="13" t="s">
        <v>91</v>
      </c>
      <c r="AW522" s="13" t="s">
        <v>36</v>
      </c>
      <c r="AX522" s="13" t="s">
        <v>81</v>
      </c>
      <c r="AY522" s="154" t="s">
        <v>139</v>
      </c>
    </row>
    <row r="523" spans="2:65" s="14" customFormat="1" ht="11.25">
      <c r="B523" s="160"/>
      <c r="D523" s="147" t="s">
        <v>148</v>
      </c>
      <c r="E523" s="161" t="s">
        <v>1</v>
      </c>
      <c r="F523" s="162" t="s">
        <v>151</v>
      </c>
      <c r="H523" s="163">
        <v>20.286000000000001</v>
      </c>
      <c r="I523" s="164"/>
      <c r="L523" s="160"/>
      <c r="M523" s="165"/>
      <c r="T523" s="166"/>
      <c r="AT523" s="161" t="s">
        <v>148</v>
      </c>
      <c r="AU523" s="161" t="s">
        <v>157</v>
      </c>
      <c r="AV523" s="14" t="s">
        <v>146</v>
      </c>
      <c r="AW523" s="14" t="s">
        <v>36</v>
      </c>
      <c r="AX523" s="14" t="s">
        <v>89</v>
      </c>
      <c r="AY523" s="161" t="s">
        <v>139</v>
      </c>
    </row>
    <row r="524" spans="2:65" s="1" customFormat="1" ht="16.5" customHeight="1">
      <c r="B524" s="33"/>
      <c r="C524" s="133" t="s">
        <v>423</v>
      </c>
      <c r="D524" s="133" t="s">
        <v>141</v>
      </c>
      <c r="E524" s="134" t="s">
        <v>369</v>
      </c>
      <c r="F524" s="135" t="s">
        <v>370</v>
      </c>
      <c r="G524" s="136" t="s">
        <v>299</v>
      </c>
      <c r="H524" s="137">
        <v>507.15</v>
      </c>
      <c r="I524" s="138"/>
      <c r="J524" s="139">
        <f>ROUND(I524*H524,2)</f>
        <v>0</v>
      </c>
      <c r="K524" s="135" t="s">
        <v>145</v>
      </c>
      <c r="L524" s="33"/>
      <c r="M524" s="140" t="s">
        <v>1</v>
      </c>
      <c r="N524" s="141" t="s">
        <v>46</v>
      </c>
      <c r="P524" s="142">
        <f>O524*H524</f>
        <v>0</v>
      </c>
      <c r="Q524" s="142">
        <v>0</v>
      </c>
      <c r="R524" s="142">
        <f>Q524*H524</f>
        <v>0</v>
      </c>
      <c r="S524" s="142">
        <v>0</v>
      </c>
      <c r="T524" s="143">
        <f>S524*H524</f>
        <v>0</v>
      </c>
      <c r="AR524" s="144" t="s">
        <v>146</v>
      </c>
      <c r="AT524" s="144" t="s">
        <v>141</v>
      </c>
      <c r="AU524" s="144" t="s">
        <v>157</v>
      </c>
      <c r="AY524" s="18" t="s">
        <v>139</v>
      </c>
      <c r="BE524" s="145">
        <f>IF(N524="základní",J524,0)</f>
        <v>0</v>
      </c>
      <c r="BF524" s="145">
        <f>IF(N524="snížená",J524,0)</f>
        <v>0</v>
      </c>
      <c r="BG524" s="145">
        <f>IF(N524="zákl. přenesená",J524,0)</f>
        <v>0</v>
      </c>
      <c r="BH524" s="145">
        <f>IF(N524="sníž. přenesená",J524,0)</f>
        <v>0</v>
      </c>
      <c r="BI524" s="145">
        <f>IF(N524="nulová",J524,0)</f>
        <v>0</v>
      </c>
      <c r="BJ524" s="18" t="s">
        <v>89</v>
      </c>
      <c r="BK524" s="145">
        <f>ROUND(I524*H524,2)</f>
        <v>0</v>
      </c>
      <c r="BL524" s="18" t="s">
        <v>146</v>
      </c>
      <c r="BM524" s="144" t="s">
        <v>1219</v>
      </c>
    </row>
    <row r="525" spans="2:65" s="12" customFormat="1" ht="11.25">
      <c r="B525" s="146"/>
      <c r="D525" s="147" t="s">
        <v>148</v>
      </c>
      <c r="E525" s="148" t="s">
        <v>1</v>
      </c>
      <c r="F525" s="149" t="s">
        <v>289</v>
      </c>
      <c r="H525" s="148" t="s">
        <v>1</v>
      </c>
      <c r="I525" s="150"/>
      <c r="L525" s="146"/>
      <c r="M525" s="151"/>
      <c r="T525" s="152"/>
      <c r="AT525" s="148" t="s">
        <v>148</v>
      </c>
      <c r="AU525" s="148" t="s">
        <v>157</v>
      </c>
      <c r="AV525" s="12" t="s">
        <v>89</v>
      </c>
      <c r="AW525" s="12" t="s">
        <v>36</v>
      </c>
      <c r="AX525" s="12" t="s">
        <v>81</v>
      </c>
      <c r="AY525" s="148" t="s">
        <v>139</v>
      </c>
    </row>
    <row r="526" spans="2:65" s="13" customFormat="1" ht="11.25">
      <c r="B526" s="153"/>
      <c r="D526" s="147" t="s">
        <v>148</v>
      </c>
      <c r="E526" s="154" t="s">
        <v>1</v>
      </c>
      <c r="F526" s="155" t="s">
        <v>1220</v>
      </c>
      <c r="H526" s="156">
        <v>507.15</v>
      </c>
      <c r="I526" s="157"/>
      <c r="L526" s="153"/>
      <c r="M526" s="158"/>
      <c r="T526" s="159"/>
      <c r="AT526" s="154" t="s">
        <v>148</v>
      </c>
      <c r="AU526" s="154" t="s">
        <v>157</v>
      </c>
      <c r="AV526" s="13" t="s">
        <v>91</v>
      </c>
      <c r="AW526" s="13" t="s">
        <v>36</v>
      </c>
      <c r="AX526" s="13" t="s">
        <v>81</v>
      </c>
      <c r="AY526" s="154" t="s">
        <v>139</v>
      </c>
    </row>
    <row r="527" spans="2:65" s="14" customFormat="1" ht="11.25">
      <c r="B527" s="160"/>
      <c r="D527" s="147" t="s">
        <v>148</v>
      </c>
      <c r="E527" s="161" t="s">
        <v>1</v>
      </c>
      <c r="F527" s="162" t="s">
        <v>151</v>
      </c>
      <c r="H527" s="163">
        <v>507.15</v>
      </c>
      <c r="I527" s="164"/>
      <c r="L527" s="160"/>
      <c r="M527" s="165"/>
      <c r="T527" s="166"/>
      <c r="AT527" s="161" t="s">
        <v>148</v>
      </c>
      <c r="AU527" s="161" t="s">
        <v>157</v>
      </c>
      <c r="AV527" s="14" t="s">
        <v>146</v>
      </c>
      <c r="AW527" s="14" t="s">
        <v>36</v>
      </c>
      <c r="AX527" s="14" t="s">
        <v>89</v>
      </c>
      <c r="AY527" s="161" t="s">
        <v>139</v>
      </c>
    </row>
    <row r="528" spans="2:65" s="1" customFormat="1" ht="21.75" customHeight="1">
      <c r="B528" s="33"/>
      <c r="C528" s="133" t="s">
        <v>429</v>
      </c>
      <c r="D528" s="133" t="s">
        <v>141</v>
      </c>
      <c r="E528" s="134" t="s">
        <v>1221</v>
      </c>
      <c r="F528" s="135" t="s">
        <v>1222</v>
      </c>
      <c r="G528" s="136" t="s">
        <v>299</v>
      </c>
      <c r="H528" s="137">
        <v>3.6779999999999999</v>
      </c>
      <c r="I528" s="138"/>
      <c r="J528" s="139">
        <f>ROUND(I528*H528,2)</f>
        <v>0</v>
      </c>
      <c r="K528" s="135" t="s">
        <v>145</v>
      </c>
      <c r="L528" s="33"/>
      <c r="M528" s="140" t="s">
        <v>1</v>
      </c>
      <c r="N528" s="141" t="s">
        <v>46</v>
      </c>
      <c r="P528" s="142">
        <f>O528*H528</f>
        <v>0</v>
      </c>
      <c r="Q528" s="142">
        <v>0</v>
      </c>
      <c r="R528" s="142">
        <f>Q528*H528</f>
        <v>0</v>
      </c>
      <c r="S528" s="142">
        <v>0</v>
      </c>
      <c r="T528" s="143">
        <f>S528*H528</f>
        <v>0</v>
      </c>
      <c r="AR528" s="144" t="s">
        <v>146</v>
      </c>
      <c r="AT528" s="144" t="s">
        <v>141</v>
      </c>
      <c r="AU528" s="144" t="s">
        <v>157</v>
      </c>
      <c r="AY528" s="18" t="s">
        <v>139</v>
      </c>
      <c r="BE528" s="145">
        <f>IF(N528="základní",J528,0)</f>
        <v>0</v>
      </c>
      <c r="BF528" s="145">
        <f>IF(N528="snížená",J528,0)</f>
        <v>0</v>
      </c>
      <c r="BG528" s="145">
        <f>IF(N528="zákl. přenesená",J528,0)</f>
        <v>0</v>
      </c>
      <c r="BH528" s="145">
        <f>IF(N528="sníž. přenesená",J528,0)</f>
        <v>0</v>
      </c>
      <c r="BI528" s="145">
        <f>IF(N528="nulová",J528,0)</f>
        <v>0</v>
      </c>
      <c r="BJ528" s="18" t="s">
        <v>89</v>
      </c>
      <c r="BK528" s="145">
        <f>ROUND(I528*H528,2)</f>
        <v>0</v>
      </c>
      <c r="BL528" s="18" t="s">
        <v>146</v>
      </c>
      <c r="BM528" s="144" t="s">
        <v>1223</v>
      </c>
    </row>
    <row r="529" spans="2:65" s="12" customFormat="1" ht="11.25">
      <c r="B529" s="146"/>
      <c r="D529" s="147" t="s">
        <v>148</v>
      </c>
      <c r="E529" s="148" t="s">
        <v>1</v>
      </c>
      <c r="F529" s="149" t="s">
        <v>1224</v>
      </c>
      <c r="H529" s="148" t="s">
        <v>1</v>
      </c>
      <c r="I529" s="150"/>
      <c r="L529" s="146"/>
      <c r="M529" s="151"/>
      <c r="T529" s="152"/>
      <c r="AT529" s="148" t="s">
        <v>148</v>
      </c>
      <c r="AU529" s="148" t="s">
        <v>157</v>
      </c>
      <c r="AV529" s="12" t="s">
        <v>89</v>
      </c>
      <c r="AW529" s="12" t="s">
        <v>36</v>
      </c>
      <c r="AX529" s="12" t="s">
        <v>81</v>
      </c>
      <c r="AY529" s="148" t="s">
        <v>139</v>
      </c>
    </row>
    <row r="530" spans="2:65" s="13" customFormat="1" ht="11.25">
      <c r="B530" s="153"/>
      <c r="D530" s="147" t="s">
        <v>148</v>
      </c>
      <c r="E530" s="154" t="s">
        <v>1</v>
      </c>
      <c r="F530" s="155" t="s">
        <v>1225</v>
      </c>
      <c r="H530" s="156">
        <v>3.0339999999999998</v>
      </c>
      <c r="I530" s="157"/>
      <c r="L530" s="153"/>
      <c r="M530" s="158"/>
      <c r="T530" s="159"/>
      <c r="AT530" s="154" t="s">
        <v>148</v>
      </c>
      <c r="AU530" s="154" t="s">
        <v>157</v>
      </c>
      <c r="AV530" s="13" t="s">
        <v>91</v>
      </c>
      <c r="AW530" s="13" t="s">
        <v>36</v>
      </c>
      <c r="AX530" s="13" t="s">
        <v>81</v>
      </c>
      <c r="AY530" s="154" t="s">
        <v>139</v>
      </c>
    </row>
    <row r="531" spans="2:65" s="12" customFormat="1" ht="11.25">
      <c r="B531" s="146"/>
      <c r="D531" s="147" t="s">
        <v>148</v>
      </c>
      <c r="E531" s="148" t="s">
        <v>1</v>
      </c>
      <c r="F531" s="149" t="s">
        <v>1226</v>
      </c>
      <c r="H531" s="148" t="s">
        <v>1</v>
      </c>
      <c r="I531" s="150"/>
      <c r="L531" s="146"/>
      <c r="M531" s="151"/>
      <c r="T531" s="152"/>
      <c r="AT531" s="148" t="s">
        <v>148</v>
      </c>
      <c r="AU531" s="148" t="s">
        <v>157</v>
      </c>
      <c r="AV531" s="12" t="s">
        <v>89</v>
      </c>
      <c r="AW531" s="12" t="s">
        <v>36</v>
      </c>
      <c r="AX531" s="12" t="s">
        <v>81</v>
      </c>
      <c r="AY531" s="148" t="s">
        <v>139</v>
      </c>
    </row>
    <row r="532" spans="2:65" s="13" customFormat="1" ht="11.25">
      <c r="B532" s="153"/>
      <c r="D532" s="147" t="s">
        <v>148</v>
      </c>
      <c r="E532" s="154" t="s">
        <v>1</v>
      </c>
      <c r="F532" s="155" t="s">
        <v>1227</v>
      </c>
      <c r="H532" s="156">
        <v>0.64400000000000002</v>
      </c>
      <c r="I532" s="157"/>
      <c r="L532" s="153"/>
      <c r="M532" s="158"/>
      <c r="T532" s="159"/>
      <c r="AT532" s="154" t="s">
        <v>148</v>
      </c>
      <c r="AU532" s="154" t="s">
        <v>157</v>
      </c>
      <c r="AV532" s="13" t="s">
        <v>91</v>
      </c>
      <c r="AW532" s="13" t="s">
        <v>36</v>
      </c>
      <c r="AX532" s="13" t="s">
        <v>81</v>
      </c>
      <c r="AY532" s="154" t="s">
        <v>139</v>
      </c>
    </row>
    <row r="533" spans="2:65" s="14" customFormat="1" ht="11.25">
      <c r="B533" s="160"/>
      <c r="D533" s="147" t="s">
        <v>148</v>
      </c>
      <c r="E533" s="161" t="s">
        <v>1</v>
      </c>
      <c r="F533" s="162" t="s">
        <v>151</v>
      </c>
      <c r="H533" s="163">
        <v>3.6779999999999999</v>
      </c>
      <c r="I533" s="164"/>
      <c r="L533" s="160"/>
      <c r="M533" s="165"/>
      <c r="T533" s="166"/>
      <c r="AT533" s="161" t="s">
        <v>148</v>
      </c>
      <c r="AU533" s="161" t="s">
        <v>157</v>
      </c>
      <c r="AV533" s="14" t="s">
        <v>146</v>
      </c>
      <c r="AW533" s="14" t="s">
        <v>36</v>
      </c>
      <c r="AX533" s="14" t="s">
        <v>89</v>
      </c>
      <c r="AY533" s="161" t="s">
        <v>139</v>
      </c>
    </row>
    <row r="534" spans="2:65" s="1" customFormat="1" ht="24.2" customHeight="1">
      <c r="B534" s="33"/>
      <c r="C534" s="133" t="s">
        <v>434</v>
      </c>
      <c r="D534" s="133" t="s">
        <v>141</v>
      </c>
      <c r="E534" s="134" t="s">
        <v>1228</v>
      </c>
      <c r="F534" s="135" t="s">
        <v>1229</v>
      </c>
      <c r="G534" s="136" t="s">
        <v>299</v>
      </c>
      <c r="H534" s="137">
        <v>91.95</v>
      </c>
      <c r="I534" s="138"/>
      <c r="J534" s="139">
        <f>ROUND(I534*H534,2)</f>
        <v>0</v>
      </c>
      <c r="K534" s="135" t="s">
        <v>145</v>
      </c>
      <c r="L534" s="33"/>
      <c r="M534" s="140" t="s">
        <v>1</v>
      </c>
      <c r="N534" s="141" t="s">
        <v>46</v>
      </c>
      <c r="P534" s="142">
        <f>O534*H534</f>
        <v>0</v>
      </c>
      <c r="Q534" s="142">
        <v>0</v>
      </c>
      <c r="R534" s="142">
        <f>Q534*H534</f>
        <v>0</v>
      </c>
      <c r="S534" s="142">
        <v>0</v>
      </c>
      <c r="T534" s="143">
        <f>S534*H534</f>
        <v>0</v>
      </c>
      <c r="AR534" s="144" t="s">
        <v>146</v>
      </c>
      <c r="AT534" s="144" t="s">
        <v>141</v>
      </c>
      <c r="AU534" s="144" t="s">
        <v>157</v>
      </c>
      <c r="AY534" s="18" t="s">
        <v>139</v>
      </c>
      <c r="BE534" s="145">
        <f>IF(N534="základní",J534,0)</f>
        <v>0</v>
      </c>
      <c r="BF534" s="145">
        <f>IF(N534="snížená",J534,0)</f>
        <v>0</v>
      </c>
      <c r="BG534" s="145">
        <f>IF(N534="zákl. přenesená",J534,0)</f>
        <v>0</v>
      </c>
      <c r="BH534" s="145">
        <f>IF(N534="sníž. přenesená",J534,0)</f>
        <v>0</v>
      </c>
      <c r="BI534" s="145">
        <f>IF(N534="nulová",J534,0)</f>
        <v>0</v>
      </c>
      <c r="BJ534" s="18" t="s">
        <v>89</v>
      </c>
      <c r="BK534" s="145">
        <f>ROUND(I534*H534,2)</f>
        <v>0</v>
      </c>
      <c r="BL534" s="18" t="s">
        <v>146</v>
      </c>
      <c r="BM534" s="144" t="s">
        <v>1230</v>
      </c>
    </row>
    <row r="535" spans="2:65" s="12" customFormat="1" ht="11.25">
      <c r="B535" s="146"/>
      <c r="D535" s="147" t="s">
        <v>148</v>
      </c>
      <c r="E535" s="148" t="s">
        <v>1</v>
      </c>
      <c r="F535" s="149" t="s">
        <v>289</v>
      </c>
      <c r="H535" s="148" t="s">
        <v>1</v>
      </c>
      <c r="I535" s="150"/>
      <c r="L535" s="146"/>
      <c r="M535" s="151"/>
      <c r="T535" s="152"/>
      <c r="AT535" s="148" t="s">
        <v>148</v>
      </c>
      <c r="AU535" s="148" t="s">
        <v>157</v>
      </c>
      <c r="AV535" s="12" t="s">
        <v>89</v>
      </c>
      <c r="AW535" s="12" t="s">
        <v>36</v>
      </c>
      <c r="AX535" s="12" t="s">
        <v>81</v>
      </c>
      <c r="AY535" s="148" t="s">
        <v>139</v>
      </c>
    </row>
    <row r="536" spans="2:65" s="13" customFormat="1" ht="11.25">
      <c r="B536" s="153"/>
      <c r="D536" s="147" t="s">
        <v>148</v>
      </c>
      <c r="E536" s="154" t="s">
        <v>1</v>
      </c>
      <c r="F536" s="155" t="s">
        <v>1231</v>
      </c>
      <c r="H536" s="156">
        <v>91.95</v>
      </c>
      <c r="I536" s="157"/>
      <c r="L536" s="153"/>
      <c r="M536" s="158"/>
      <c r="T536" s="159"/>
      <c r="AT536" s="154" t="s">
        <v>148</v>
      </c>
      <c r="AU536" s="154" t="s">
        <v>157</v>
      </c>
      <c r="AV536" s="13" t="s">
        <v>91</v>
      </c>
      <c r="AW536" s="13" t="s">
        <v>36</v>
      </c>
      <c r="AX536" s="13" t="s">
        <v>81</v>
      </c>
      <c r="AY536" s="154" t="s">
        <v>139</v>
      </c>
    </row>
    <row r="537" spans="2:65" s="14" customFormat="1" ht="11.25">
      <c r="B537" s="160"/>
      <c r="D537" s="147" t="s">
        <v>148</v>
      </c>
      <c r="E537" s="161" t="s">
        <v>1</v>
      </c>
      <c r="F537" s="162" t="s">
        <v>151</v>
      </c>
      <c r="H537" s="163">
        <v>91.95</v>
      </c>
      <c r="I537" s="164"/>
      <c r="L537" s="160"/>
      <c r="M537" s="165"/>
      <c r="T537" s="166"/>
      <c r="AT537" s="161" t="s">
        <v>148</v>
      </c>
      <c r="AU537" s="161" t="s">
        <v>157</v>
      </c>
      <c r="AV537" s="14" t="s">
        <v>146</v>
      </c>
      <c r="AW537" s="14" t="s">
        <v>36</v>
      </c>
      <c r="AX537" s="14" t="s">
        <v>89</v>
      </c>
      <c r="AY537" s="161" t="s">
        <v>139</v>
      </c>
    </row>
    <row r="538" spans="2:65" s="1" customFormat="1" ht="44.25" customHeight="1">
      <c r="B538" s="33"/>
      <c r="C538" s="133" t="s">
        <v>439</v>
      </c>
      <c r="D538" s="133" t="s">
        <v>141</v>
      </c>
      <c r="E538" s="134" t="s">
        <v>374</v>
      </c>
      <c r="F538" s="135" t="s">
        <v>375</v>
      </c>
      <c r="G538" s="136" t="s">
        <v>299</v>
      </c>
      <c r="H538" s="137">
        <v>20.286000000000001</v>
      </c>
      <c r="I538" s="138"/>
      <c r="J538" s="139">
        <f>ROUND(I538*H538,2)</f>
        <v>0</v>
      </c>
      <c r="K538" s="135" t="s">
        <v>145</v>
      </c>
      <c r="L538" s="33"/>
      <c r="M538" s="140" t="s">
        <v>1</v>
      </c>
      <c r="N538" s="141" t="s">
        <v>46</v>
      </c>
      <c r="P538" s="142">
        <f>O538*H538</f>
        <v>0</v>
      </c>
      <c r="Q538" s="142">
        <v>0</v>
      </c>
      <c r="R538" s="142">
        <f>Q538*H538</f>
        <v>0</v>
      </c>
      <c r="S538" s="142">
        <v>0</v>
      </c>
      <c r="T538" s="143">
        <f>S538*H538</f>
        <v>0</v>
      </c>
      <c r="AR538" s="144" t="s">
        <v>146</v>
      </c>
      <c r="AT538" s="144" t="s">
        <v>141</v>
      </c>
      <c r="AU538" s="144" t="s">
        <v>157</v>
      </c>
      <c r="AY538" s="18" t="s">
        <v>139</v>
      </c>
      <c r="BE538" s="145">
        <f>IF(N538="základní",J538,0)</f>
        <v>0</v>
      </c>
      <c r="BF538" s="145">
        <f>IF(N538="snížená",J538,0)</f>
        <v>0</v>
      </c>
      <c r="BG538" s="145">
        <f>IF(N538="zákl. přenesená",J538,0)</f>
        <v>0</v>
      </c>
      <c r="BH538" s="145">
        <f>IF(N538="sníž. přenesená",J538,0)</f>
        <v>0</v>
      </c>
      <c r="BI538" s="145">
        <f>IF(N538="nulová",J538,0)</f>
        <v>0</v>
      </c>
      <c r="BJ538" s="18" t="s">
        <v>89</v>
      </c>
      <c r="BK538" s="145">
        <f>ROUND(I538*H538,2)</f>
        <v>0</v>
      </c>
      <c r="BL538" s="18" t="s">
        <v>146</v>
      </c>
      <c r="BM538" s="144" t="s">
        <v>1232</v>
      </c>
    </row>
    <row r="539" spans="2:65" s="13" customFormat="1" ht="11.25">
      <c r="B539" s="153"/>
      <c r="D539" s="147" t="s">
        <v>148</v>
      </c>
      <c r="E539" s="154" t="s">
        <v>1</v>
      </c>
      <c r="F539" s="155" t="s">
        <v>1233</v>
      </c>
      <c r="H539" s="156">
        <v>20.286000000000001</v>
      </c>
      <c r="I539" s="157"/>
      <c r="L539" s="153"/>
      <c r="M539" s="158"/>
      <c r="T539" s="159"/>
      <c r="AT539" s="154" t="s">
        <v>148</v>
      </c>
      <c r="AU539" s="154" t="s">
        <v>157</v>
      </c>
      <c r="AV539" s="13" t="s">
        <v>91</v>
      </c>
      <c r="AW539" s="13" t="s">
        <v>36</v>
      </c>
      <c r="AX539" s="13" t="s">
        <v>81</v>
      </c>
      <c r="AY539" s="154" t="s">
        <v>139</v>
      </c>
    </row>
    <row r="540" spans="2:65" s="14" customFormat="1" ht="11.25">
      <c r="B540" s="160"/>
      <c r="D540" s="147" t="s">
        <v>148</v>
      </c>
      <c r="E540" s="161" t="s">
        <v>1</v>
      </c>
      <c r="F540" s="162" t="s">
        <v>151</v>
      </c>
      <c r="H540" s="163">
        <v>20.286000000000001</v>
      </c>
      <c r="I540" s="164"/>
      <c r="L540" s="160"/>
      <c r="M540" s="165"/>
      <c r="T540" s="166"/>
      <c r="AT540" s="161" t="s">
        <v>148</v>
      </c>
      <c r="AU540" s="161" t="s">
        <v>157</v>
      </c>
      <c r="AV540" s="14" t="s">
        <v>146</v>
      </c>
      <c r="AW540" s="14" t="s">
        <v>36</v>
      </c>
      <c r="AX540" s="14" t="s">
        <v>89</v>
      </c>
      <c r="AY540" s="161" t="s">
        <v>139</v>
      </c>
    </row>
    <row r="541" spans="2:65" s="1" customFormat="1" ht="37.9" customHeight="1">
      <c r="B541" s="33"/>
      <c r="C541" s="133" t="s">
        <v>444</v>
      </c>
      <c r="D541" s="133" t="s">
        <v>141</v>
      </c>
      <c r="E541" s="134" t="s">
        <v>1234</v>
      </c>
      <c r="F541" s="135" t="s">
        <v>1235</v>
      </c>
      <c r="G541" s="136" t="s">
        <v>299</v>
      </c>
      <c r="H541" s="137">
        <v>3.6779999999999999</v>
      </c>
      <c r="I541" s="138"/>
      <c r="J541" s="139">
        <f>ROUND(I541*H541,2)</f>
        <v>0</v>
      </c>
      <c r="K541" s="135" t="s">
        <v>145</v>
      </c>
      <c r="L541" s="33"/>
      <c r="M541" s="140" t="s">
        <v>1</v>
      </c>
      <c r="N541" s="141" t="s">
        <v>46</v>
      </c>
      <c r="P541" s="142">
        <f>O541*H541</f>
        <v>0</v>
      </c>
      <c r="Q541" s="142">
        <v>0</v>
      </c>
      <c r="R541" s="142">
        <f>Q541*H541</f>
        <v>0</v>
      </c>
      <c r="S541" s="142">
        <v>0</v>
      </c>
      <c r="T541" s="143">
        <f>S541*H541</f>
        <v>0</v>
      </c>
      <c r="AR541" s="144" t="s">
        <v>146</v>
      </c>
      <c r="AT541" s="144" t="s">
        <v>141</v>
      </c>
      <c r="AU541" s="144" t="s">
        <v>157</v>
      </c>
      <c r="AY541" s="18" t="s">
        <v>139</v>
      </c>
      <c r="BE541" s="145">
        <f>IF(N541="základní",J541,0)</f>
        <v>0</v>
      </c>
      <c r="BF541" s="145">
        <f>IF(N541="snížená",J541,0)</f>
        <v>0</v>
      </c>
      <c r="BG541" s="145">
        <f>IF(N541="zákl. přenesená",J541,0)</f>
        <v>0</v>
      </c>
      <c r="BH541" s="145">
        <f>IF(N541="sníž. přenesená",J541,0)</f>
        <v>0</v>
      </c>
      <c r="BI541" s="145">
        <f>IF(N541="nulová",J541,0)</f>
        <v>0</v>
      </c>
      <c r="BJ541" s="18" t="s">
        <v>89</v>
      </c>
      <c r="BK541" s="145">
        <f>ROUND(I541*H541,2)</f>
        <v>0</v>
      </c>
      <c r="BL541" s="18" t="s">
        <v>146</v>
      </c>
      <c r="BM541" s="144" t="s">
        <v>1236</v>
      </c>
    </row>
    <row r="542" spans="2:65" s="12" customFormat="1" ht="11.25">
      <c r="B542" s="146"/>
      <c r="D542" s="147" t="s">
        <v>148</v>
      </c>
      <c r="E542" s="148" t="s">
        <v>1</v>
      </c>
      <c r="F542" s="149" t="s">
        <v>1224</v>
      </c>
      <c r="H542" s="148" t="s">
        <v>1</v>
      </c>
      <c r="I542" s="150"/>
      <c r="L542" s="146"/>
      <c r="M542" s="151"/>
      <c r="T542" s="152"/>
      <c r="AT542" s="148" t="s">
        <v>148</v>
      </c>
      <c r="AU542" s="148" t="s">
        <v>157</v>
      </c>
      <c r="AV542" s="12" t="s">
        <v>89</v>
      </c>
      <c r="AW542" s="12" t="s">
        <v>36</v>
      </c>
      <c r="AX542" s="12" t="s">
        <v>81</v>
      </c>
      <c r="AY542" s="148" t="s">
        <v>139</v>
      </c>
    </row>
    <row r="543" spans="2:65" s="13" customFormat="1" ht="11.25">
      <c r="B543" s="153"/>
      <c r="D543" s="147" t="s">
        <v>148</v>
      </c>
      <c r="E543" s="154" t="s">
        <v>1</v>
      </c>
      <c r="F543" s="155" t="s">
        <v>1225</v>
      </c>
      <c r="H543" s="156">
        <v>3.0339999999999998</v>
      </c>
      <c r="I543" s="157"/>
      <c r="L543" s="153"/>
      <c r="M543" s="158"/>
      <c r="T543" s="159"/>
      <c r="AT543" s="154" t="s">
        <v>148</v>
      </c>
      <c r="AU543" s="154" t="s">
        <v>157</v>
      </c>
      <c r="AV543" s="13" t="s">
        <v>91</v>
      </c>
      <c r="AW543" s="13" t="s">
        <v>36</v>
      </c>
      <c r="AX543" s="13" t="s">
        <v>81</v>
      </c>
      <c r="AY543" s="154" t="s">
        <v>139</v>
      </c>
    </row>
    <row r="544" spans="2:65" s="12" customFormat="1" ht="11.25">
      <c r="B544" s="146"/>
      <c r="D544" s="147" t="s">
        <v>148</v>
      </c>
      <c r="E544" s="148" t="s">
        <v>1</v>
      </c>
      <c r="F544" s="149" t="s">
        <v>1226</v>
      </c>
      <c r="H544" s="148" t="s">
        <v>1</v>
      </c>
      <c r="I544" s="150"/>
      <c r="L544" s="146"/>
      <c r="M544" s="151"/>
      <c r="T544" s="152"/>
      <c r="AT544" s="148" t="s">
        <v>148</v>
      </c>
      <c r="AU544" s="148" t="s">
        <v>157</v>
      </c>
      <c r="AV544" s="12" t="s">
        <v>89</v>
      </c>
      <c r="AW544" s="12" t="s">
        <v>36</v>
      </c>
      <c r="AX544" s="12" t="s">
        <v>81</v>
      </c>
      <c r="AY544" s="148" t="s">
        <v>139</v>
      </c>
    </row>
    <row r="545" spans="2:65" s="13" customFormat="1" ht="11.25">
      <c r="B545" s="153"/>
      <c r="D545" s="147" t="s">
        <v>148</v>
      </c>
      <c r="E545" s="154" t="s">
        <v>1</v>
      </c>
      <c r="F545" s="155" t="s">
        <v>1227</v>
      </c>
      <c r="H545" s="156">
        <v>0.64400000000000002</v>
      </c>
      <c r="I545" s="157"/>
      <c r="L545" s="153"/>
      <c r="M545" s="158"/>
      <c r="T545" s="159"/>
      <c r="AT545" s="154" t="s">
        <v>148</v>
      </c>
      <c r="AU545" s="154" t="s">
        <v>157</v>
      </c>
      <c r="AV545" s="13" t="s">
        <v>91</v>
      </c>
      <c r="AW545" s="13" t="s">
        <v>36</v>
      </c>
      <c r="AX545" s="13" t="s">
        <v>81</v>
      </c>
      <c r="AY545" s="154" t="s">
        <v>139</v>
      </c>
    </row>
    <row r="546" spans="2:65" s="14" customFormat="1" ht="11.25">
      <c r="B546" s="160"/>
      <c r="D546" s="147" t="s">
        <v>148</v>
      </c>
      <c r="E546" s="161" t="s">
        <v>1</v>
      </c>
      <c r="F546" s="162" t="s">
        <v>151</v>
      </c>
      <c r="H546" s="163">
        <v>3.6779999999999999</v>
      </c>
      <c r="I546" s="164"/>
      <c r="L546" s="160"/>
      <c r="M546" s="165"/>
      <c r="T546" s="166"/>
      <c r="AT546" s="161" t="s">
        <v>148</v>
      </c>
      <c r="AU546" s="161" t="s">
        <v>157</v>
      </c>
      <c r="AV546" s="14" t="s">
        <v>146</v>
      </c>
      <c r="AW546" s="14" t="s">
        <v>36</v>
      </c>
      <c r="AX546" s="14" t="s">
        <v>89</v>
      </c>
      <c r="AY546" s="161" t="s">
        <v>139</v>
      </c>
    </row>
    <row r="547" spans="2:65" s="1" customFormat="1" ht="16.5" customHeight="1">
      <c r="B547" s="33"/>
      <c r="C547" s="133" t="s">
        <v>449</v>
      </c>
      <c r="D547" s="133" t="s">
        <v>141</v>
      </c>
      <c r="E547" s="134" t="s">
        <v>1237</v>
      </c>
      <c r="F547" s="135" t="s">
        <v>1238</v>
      </c>
      <c r="G547" s="136" t="s">
        <v>299</v>
      </c>
      <c r="H547" s="137">
        <v>49.29</v>
      </c>
      <c r="I547" s="138"/>
      <c r="J547" s="139">
        <f>ROUND(I547*H547,2)</f>
        <v>0</v>
      </c>
      <c r="K547" s="135" t="s">
        <v>145</v>
      </c>
      <c r="L547" s="33"/>
      <c r="M547" s="140" t="s">
        <v>1</v>
      </c>
      <c r="N547" s="141" t="s">
        <v>46</v>
      </c>
      <c r="P547" s="142">
        <f>O547*H547</f>
        <v>0</v>
      </c>
      <c r="Q547" s="142">
        <v>0</v>
      </c>
      <c r="R547" s="142">
        <f>Q547*H547</f>
        <v>0</v>
      </c>
      <c r="S547" s="142">
        <v>0</v>
      </c>
      <c r="T547" s="143">
        <f>S547*H547</f>
        <v>0</v>
      </c>
      <c r="AR547" s="144" t="s">
        <v>146</v>
      </c>
      <c r="AT547" s="144" t="s">
        <v>141</v>
      </c>
      <c r="AU547" s="144" t="s">
        <v>157</v>
      </c>
      <c r="AY547" s="18" t="s">
        <v>139</v>
      </c>
      <c r="BE547" s="145">
        <f>IF(N547="základní",J547,0)</f>
        <v>0</v>
      </c>
      <c r="BF547" s="145">
        <f>IF(N547="snížená",J547,0)</f>
        <v>0</v>
      </c>
      <c r="BG547" s="145">
        <f>IF(N547="zákl. přenesená",J547,0)</f>
        <v>0</v>
      </c>
      <c r="BH547" s="145">
        <f>IF(N547="sníž. přenesená",J547,0)</f>
        <v>0</v>
      </c>
      <c r="BI547" s="145">
        <f>IF(N547="nulová",J547,0)</f>
        <v>0</v>
      </c>
      <c r="BJ547" s="18" t="s">
        <v>89</v>
      </c>
      <c r="BK547" s="145">
        <f>ROUND(I547*H547,2)</f>
        <v>0</v>
      </c>
      <c r="BL547" s="18" t="s">
        <v>146</v>
      </c>
      <c r="BM547" s="144" t="s">
        <v>1239</v>
      </c>
    </row>
    <row r="548" spans="2:65" s="12" customFormat="1" ht="11.25">
      <c r="B548" s="146"/>
      <c r="D548" s="147" t="s">
        <v>148</v>
      </c>
      <c r="E548" s="148" t="s">
        <v>1</v>
      </c>
      <c r="F548" s="149" t="s">
        <v>1240</v>
      </c>
      <c r="H548" s="148" t="s">
        <v>1</v>
      </c>
      <c r="I548" s="150"/>
      <c r="L548" s="146"/>
      <c r="M548" s="151"/>
      <c r="T548" s="152"/>
      <c r="AT548" s="148" t="s">
        <v>148</v>
      </c>
      <c r="AU548" s="148" t="s">
        <v>157</v>
      </c>
      <c r="AV548" s="12" t="s">
        <v>89</v>
      </c>
      <c r="AW548" s="12" t="s">
        <v>36</v>
      </c>
      <c r="AX548" s="12" t="s">
        <v>81</v>
      </c>
      <c r="AY548" s="148" t="s">
        <v>139</v>
      </c>
    </row>
    <row r="549" spans="2:65" s="12" customFormat="1" ht="11.25">
      <c r="B549" s="146"/>
      <c r="D549" s="147" t="s">
        <v>148</v>
      </c>
      <c r="E549" s="148" t="s">
        <v>1</v>
      </c>
      <c r="F549" s="149" t="s">
        <v>1241</v>
      </c>
      <c r="H549" s="148" t="s">
        <v>1</v>
      </c>
      <c r="I549" s="150"/>
      <c r="L549" s="146"/>
      <c r="M549" s="151"/>
      <c r="T549" s="152"/>
      <c r="AT549" s="148" t="s">
        <v>148</v>
      </c>
      <c r="AU549" s="148" t="s">
        <v>157</v>
      </c>
      <c r="AV549" s="12" t="s">
        <v>89</v>
      </c>
      <c r="AW549" s="12" t="s">
        <v>36</v>
      </c>
      <c r="AX549" s="12" t="s">
        <v>81</v>
      </c>
      <c r="AY549" s="148" t="s">
        <v>139</v>
      </c>
    </row>
    <row r="550" spans="2:65" s="13" customFormat="1" ht="11.25">
      <c r="B550" s="153"/>
      <c r="D550" s="147" t="s">
        <v>148</v>
      </c>
      <c r="E550" s="154" t="s">
        <v>1</v>
      </c>
      <c r="F550" s="155" t="s">
        <v>1242</v>
      </c>
      <c r="H550" s="156">
        <v>7.9480000000000004</v>
      </c>
      <c r="I550" s="157"/>
      <c r="L550" s="153"/>
      <c r="M550" s="158"/>
      <c r="T550" s="159"/>
      <c r="AT550" s="154" t="s">
        <v>148</v>
      </c>
      <c r="AU550" s="154" t="s">
        <v>157</v>
      </c>
      <c r="AV550" s="13" t="s">
        <v>91</v>
      </c>
      <c r="AW550" s="13" t="s">
        <v>36</v>
      </c>
      <c r="AX550" s="13" t="s">
        <v>81</v>
      </c>
      <c r="AY550" s="154" t="s">
        <v>139</v>
      </c>
    </row>
    <row r="551" spans="2:65" s="12" customFormat="1" ht="11.25">
      <c r="B551" s="146"/>
      <c r="D551" s="147" t="s">
        <v>148</v>
      </c>
      <c r="E551" s="148" t="s">
        <v>1</v>
      </c>
      <c r="F551" s="149" t="s">
        <v>1243</v>
      </c>
      <c r="H551" s="148" t="s">
        <v>1</v>
      </c>
      <c r="I551" s="150"/>
      <c r="L551" s="146"/>
      <c r="M551" s="151"/>
      <c r="T551" s="152"/>
      <c r="AT551" s="148" t="s">
        <v>148</v>
      </c>
      <c r="AU551" s="148" t="s">
        <v>157</v>
      </c>
      <c r="AV551" s="12" t="s">
        <v>89</v>
      </c>
      <c r="AW551" s="12" t="s">
        <v>36</v>
      </c>
      <c r="AX551" s="12" t="s">
        <v>81</v>
      </c>
      <c r="AY551" s="148" t="s">
        <v>139</v>
      </c>
    </row>
    <row r="552" spans="2:65" s="13" customFormat="1" ht="11.25">
      <c r="B552" s="153"/>
      <c r="D552" s="147" t="s">
        <v>148</v>
      </c>
      <c r="E552" s="154" t="s">
        <v>1</v>
      </c>
      <c r="F552" s="155" t="s">
        <v>1244</v>
      </c>
      <c r="H552" s="156">
        <v>1.984</v>
      </c>
      <c r="I552" s="157"/>
      <c r="L552" s="153"/>
      <c r="M552" s="158"/>
      <c r="T552" s="159"/>
      <c r="AT552" s="154" t="s">
        <v>148</v>
      </c>
      <c r="AU552" s="154" t="s">
        <v>157</v>
      </c>
      <c r="AV552" s="13" t="s">
        <v>91</v>
      </c>
      <c r="AW552" s="13" t="s">
        <v>36</v>
      </c>
      <c r="AX552" s="13" t="s">
        <v>81</v>
      </c>
      <c r="AY552" s="154" t="s">
        <v>139</v>
      </c>
    </row>
    <row r="553" spans="2:65" s="12" customFormat="1" ht="11.25">
      <c r="B553" s="146"/>
      <c r="D553" s="147" t="s">
        <v>148</v>
      </c>
      <c r="E553" s="148" t="s">
        <v>1</v>
      </c>
      <c r="F553" s="149" t="s">
        <v>1245</v>
      </c>
      <c r="H553" s="148" t="s">
        <v>1</v>
      </c>
      <c r="I553" s="150"/>
      <c r="L553" s="146"/>
      <c r="M553" s="151"/>
      <c r="T553" s="152"/>
      <c r="AT553" s="148" t="s">
        <v>148</v>
      </c>
      <c r="AU553" s="148" t="s">
        <v>157</v>
      </c>
      <c r="AV553" s="12" t="s">
        <v>89</v>
      </c>
      <c r="AW553" s="12" t="s">
        <v>36</v>
      </c>
      <c r="AX553" s="12" t="s">
        <v>81</v>
      </c>
      <c r="AY553" s="148" t="s">
        <v>139</v>
      </c>
    </row>
    <row r="554" spans="2:65" s="13" customFormat="1" ht="11.25">
      <c r="B554" s="153"/>
      <c r="D554" s="147" t="s">
        <v>148</v>
      </c>
      <c r="E554" s="154" t="s">
        <v>1</v>
      </c>
      <c r="F554" s="155" t="s">
        <v>1246</v>
      </c>
      <c r="H554" s="156">
        <v>12.138</v>
      </c>
      <c r="I554" s="157"/>
      <c r="L554" s="153"/>
      <c r="M554" s="158"/>
      <c r="T554" s="159"/>
      <c r="AT554" s="154" t="s">
        <v>148</v>
      </c>
      <c r="AU554" s="154" t="s">
        <v>157</v>
      </c>
      <c r="AV554" s="13" t="s">
        <v>91</v>
      </c>
      <c r="AW554" s="13" t="s">
        <v>36</v>
      </c>
      <c r="AX554" s="13" t="s">
        <v>81</v>
      </c>
      <c r="AY554" s="154" t="s">
        <v>139</v>
      </c>
    </row>
    <row r="555" spans="2:65" s="12" customFormat="1" ht="11.25">
      <c r="B555" s="146"/>
      <c r="D555" s="147" t="s">
        <v>148</v>
      </c>
      <c r="E555" s="148" t="s">
        <v>1</v>
      </c>
      <c r="F555" s="149" t="s">
        <v>1247</v>
      </c>
      <c r="H555" s="148" t="s">
        <v>1</v>
      </c>
      <c r="I555" s="150"/>
      <c r="L555" s="146"/>
      <c r="M555" s="151"/>
      <c r="T555" s="152"/>
      <c r="AT555" s="148" t="s">
        <v>148</v>
      </c>
      <c r="AU555" s="148" t="s">
        <v>157</v>
      </c>
      <c r="AV555" s="12" t="s">
        <v>89</v>
      </c>
      <c r="AW555" s="12" t="s">
        <v>36</v>
      </c>
      <c r="AX555" s="12" t="s">
        <v>81</v>
      </c>
      <c r="AY555" s="148" t="s">
        <v>139</v>
      </c>
    </row>
    <row r="556" spans="2:65" s="13" customFormat="1" ht="11.25">
      <c r="B556" s="153"/>
      <c r="D556" s="147" t="s">
        <v>148</v>
      </c>
      <c r="E556" s="154" t="s">
        <v>1</v>
      </c>
      <c r="F556" s="155" t="s">
        <v>1248</v>
      </c>
      <c r="H556" s="156">
        <v>2.5750000000000002</v>
      </c>
      <c r="I556" s="157"/>
      <c r="L556" s="153"/>
      <c r="M556" s="158"/>
      <c r="T556" s="159"/>
      <c r="AT556" s="154" t="s">
        <v>148</v>
      </c>
      <c r="AU556" s="154" t="s">
        <v>157</v>
      </c>
      <c r="AV556" s="13" t="s">
        <v>91</v>
      </c>
      <c r="AW556" s="13" t="s">
        <v>36</v>
      </c>
      <c r="AX556" s="13" t="s">
        <v>81</v>
      </c>
      <c r="AY556" s="154" t="s">
        <v>139</v>
      </c>
    </row>
    <row r="557" spans="2:65" s="15" customFormat="1" ht="11.25">
      <c r="B557" s="167"/>
      <c r="D557" s="147" t="s">
        <v>148</v>
      </c>
      <c r="E557" s="168" t="s">
        <v>1</v>
      </c>
      <c r="F557" s="169" t="s">
        <v>253</v>
      </c>
      <c r="H557" s="170">
        <v>24.645</v>
      </c>
      <c r="I557" s="171"/>
      <c r="L557" s="167"/>
      <c r="M557" s="172"/>
      <c r="T557" s="173"/>
      <c r="AT557" s="168" t="s">
        <v>148</v>
      </c>
      <c r="AU557" s="168" t="s">
        <v>157</v>
      </c>
      <c r="AV557" s="15" t="s">
        <v>157</v>
      </c>
      <c r="AW557" s="15" t="s">
        <v>36</v>
      </c>
      <c r="AX557" s="15" t="s">
        <v>81</v>
      </c>
      <c r="AY557" s="168" t="s">
        <v>139</v>
      </c>
    </row>
    <row r="558" spans="2:65" s="12" customFormat="1" ht="11.25">
      <c r="B558" s="146"/>
      <c r="D558" s="147" t="s">
        <v>148</v>
      </c>
      <c r="E558" s="148" t="s">
        <v>1</v>
      </c>
      <c r="F558" s="149" t="s">
        <v>1249</v>
      </c>
      <c r="H558" s="148" t="s">
        <v>1</v>
      </c>
      <c r="I558" s="150"/>
      <c r="L558" s="146"/>
      <c r="M558" s="151"/>
      <c r="T558" s="152"/>
      <c r="AT558" s="148" t="s">
        <v>148</v>
      </c>
      <c r="AU558" s="148" t="s">
        <v>157</v>
      </c>
      <c r="AV558" s="12" t="s">
        <v>89</v>
      </c>
      <c r="AW558" s="12" t="s">
        <v>36</v>
      </c>
      <c r="AX558" s="12" t="s">
        <v>81</v>
      </c>
      <c r="AY558" s="148" t="s">
        <v>139</v>
      </c>
    </row>
    <row r="559" spans="2:65" s="13" customFormat="1" ht="11.25">
      <c r="B559" s="153"/>
      <c r="D559" s="147" t="s">
        <v>148</v>
      </c>
      <c r="E559" s="154" t="s">
        <v>1</v>
      </c>
      <c r="F559" s="155" t="s">
        <v>1250</v>
      </c>
      <c r="H559" s="156">
        <v>49.29</v>
      </c>
      <c r="I559" s="157"/>
      <c r="L559" s="153"/>
      <c r="M559" s="158"/>
      <c r="T559" s="159"/>
      <c r="AT559" s="154" t="s">
        <v>148</v>
      </c>
      <c r="AU559" s="154" t="s">
        <v>157</v>
      </c>
      <c r="AV559" s="13" t="s">
        <v>91</v>
      </c>
      <c r="AW559" s="13" t="s">
        <v>36</v>
      </c>
      <c r="AX559" s="13" t="s">
        <v>89</v>
      </c>
      <c r="AY559" s="154" t="s">
        <v>139</v>
      </c>
    </row>
    <row r="560" spans="2:65" s="1" customFormat="1" ht="24.2" customHeight="1">
      <c r="B560" s="33"/>
      <c r="C560" s="133" t="s">
        <v>456</v>
      </c>
      <c r="D560" s="133" t="s">
        <v>141</v>
      </c>
      <c r="E560" s="134" t="s">
        <v>1251</v>
      </c>
      <c r="F560" s="135" t="s">
        <v>1252</v>
      </c>
      <c r="G560" s="136" t="s">
        <v>299</v>
      </c>
      <c r="H560" s="137">
        <v>394.32</v>
      </c>
      <c r="I560" s="138"/>
      <c r="J560" s="139">
        <f>ROUND(I560*H560,2)</f>
        <v>0</v>
      </c>
      <c r="K560" s="135" t="s">
        <v>145</v>
      </c>
      <c r="L560" s="33"/>
      <c r="M560" s="140" t="s">
        <v>1</v>
      </c>
      <c r="N560" s="141" t="s">
        <v>46</v>
      </c>
      <c r="P560" s="142">
        <f>O560*H560</f>
        <v>0</v>
      </c>
      <c r="Q560" s="142">
        <v>0</v>
      </c>
      <c r="R560" s="142">
        <f>Q560*H560</f>
        <v>0</v>
      </c>
      <c r="S560" s="142">
        <v>0</v>
      </c>
      <c r="T560" s="143">
        <f>S560*H560</f>
        <v>0</v>
      </c>
      <c r="AR560" s="144" t="s">
        <v>146</v>
      </c>
      <c r="AT560" s="144" t="s">
        <v>141</v>
      </c>
      <c r="AU560" s="144" t="s">
        <v>157</v>
      </c>
      <c r="AY560" s="18" t="s">
        <v>139</v>
      </c>
      <c r="BE560" s="145">
        <f>IF(N560="základní",J560,0)</f>
        <v>0</v>
      </c>
      <c r="BF560" s="145">
        <f>IF(N560="snížená",J560,0)</f>
        <v>0</v>
      </c>
      <c r="BG560" s="145">
        <f>IF(N560="zákl. přenesená",J560,0)</f>
        <v>0</v>
      </c>
      <c r="BH560" s="145">
        <f>IF(N560="sníž. přenesená",J560,0)</f>
        <v>0</v>
      </c>
      <c r="BI560" s="145">
        <f>IF(N560="nulová",J560,0)</f>
        <v>0</v>
      </c>
      <c r="BJ560" s="18" t="s">
        <v>89</v>
      </c>
      <c r="BK560" s="145">
        <f>ROUND(I560*H560,2)</f>
        <v>0</v>
      </c>
      <c r="BL560" s="18" t="s">
        <v>146</v>
      </c>
      <c r="BM560" s="144" t="s">
        <v>1253</v>
      </c>
    </row>
    <row r="561" spans="2:65" s="12" customFormat="1" ht="11.25">
      <c r="B561" s="146"/>
      <c r="D561" s="147" t="s">
        <v>148</v>
      </c>
      <c r="E561" s="148" t="s">
        <v>1</v>
      </c>
      <c r="F561" s="149" t="s">
        <v>1254</v>
      </c>
      <c r="H561" s="148" t="s">
        <v>1</v>
      </c>
      <c r="I561" s="150"/>
      <c r="L561" s="146"/>
      <c r="M561" s="151"/>
      <c r="T561" s="152"/>
      <c r="AT561" s="148" t="s">
        <v>148</v>
      </c>
      <c r="AU561" s="148" t="s">
        <v>157</v>
      </c>
      <c r="AV561" s="12" t="s">
        <v>89</v>
      </c>
      <c r="AW561" s="12" t="s">
        <v>36</v>
      </c>
      <c r="AX561" s="12" t="s">
        <v>81</v>
      </c>
      <c r="AY561" s="148" t="s">
        <v>139</v>
      </c>
    </row>
    <row r="562" spans="2:65" s="12" customFormat="1" ht="11.25">
      <c r="B562" s="146"/>
      <c r="D562" s="147" t="s">
        <v>148</v>
      </c>
      <c r="E562" s="148" t="s">
        <v>1</v>
      </c>
      <c r="F562" s="149" t="s">
        <v>1249</v>
      </c>
      <c r="H562" s="148" t="s">
        <v>1</v>
      </c>
      <c r="I562" s="150"/>
      <c r="L562" s="146"/>
      <c r="M562" s="151"/>
      <c r="T562" s="152"/>
      <c r="AT562" s="148" t="s">
        <v>148</v>
      </c>
      <c r="AU562" s="148" t="s">
        <v>157</v>
      </c>
      <c r="AV562" s="12" t="s">
        <v>89</v>
      </c>
      <c r="AW562" s="12" t="s">
        <v>36</v>
      </c>
      <c r="AX562" s="12" t="s">
        <v>81</v>
      </c>
      <c r="AY562" s="148" t="s">
        <v>139</v>
      </c>
    </row>
    <row r="563" spans="2:65" s="13" customFormat="1" ht="11.25">
      <c r="B563" s="153"/>
      <c r="D563" s="147" t="s">
        <v>148</v>
      </c>
      <c r="E563" s="154" t="s">
        <v>1</v>
      </c>
      <c r="F563" s="155" t="s">
        <v>1255</v>
      </c>
      <c r="H563" s="156">
        <v>394.32</v>
      </c>
      <c r="I563" s="157"/>
      <c r="L563" s="153"/>
      <c r="M563" s="158"/>
      <c r="T563" s="159"/>
      <c r="AT563" s="154" t="s">
        <v>148</v>
      </c>
      <c r="AU563" s="154" t="s">
        <v>157</v>
      </c>
      <c r="AV563" s="13" t="s">
        <v>91</v>
      </c>
      <c r="AW563" s="13" t="s">
        <v>36</v>
      </c>
      <c r="AX563" s="13" t="s">
        <v>89</v>
      </c>
      <c r="AY563" s="154" t="s">
        <v>139</v>
      </c>
    </row>
    <row r="564" spans="2:65" s="1" customFormat="1" ht="24.2" customHeight="1">
      <c r="B564" s="33"/>
      <c r="C564" s="133" t="s">
        <v>464</v>
      </c>
      <c r="D564" s="133" t="s">
        <v>141</v>
      </c>
      <c r="E564" s="134" t="s">
        <v>1256</v>
      </c>
      <c r="F564" s="135" t="s">
        <v>1257</v>
      </c>
      <c r="G564" s="136" t="s">
        <v>299</v>
      </c>
      <c r="H564" s="137">
        <v>24.645</v>
      </c>
      <c r="I564" s="138"/>
      <c r="J564" s="139">
        <f>ROUND(I564*H564,2)</f>
        <v>0</v>
      </c>
      <c r="K564" s="135" t="s">
        <v>145</v>
      </c>
      <c r="L564" s="33"/>
      <c r="M564" s="140" t="s">
        <v>1</v>
      </c>
      <c r="N564" s="141" t="s">
        <v>46</v>
      </c>
      <c r="P564" s="142">
        <f>O564*H564</f>
        <v>0</v>
      </c>
      <c r="Q564" s="142">
        <v>0</v>
      </c>
      <c r="R564" s="142">
        <f>Q564*H564</f>
        <v>0</v>
      </c>
      <c r="S564" s="142">
        <v>0</v>
      </c>
      <c r="T564" s="143">
        <f>S564*H564</f>
        <v>0</v>
      </c>
      <c r="AR564" s="144" t="s">
        <v>146</v>
      </c>
      <c r="AT564" s="144" t="s">
        <v>141</v>
      </c>
      <c r="AU564" s="144" t="s">
        <v>157</v>
      </c>
      <c r="AY564" s="18" t="s">
        <v>139</v>
      </c>
      <c r="BE564" s="145">
        <f>IF(N564="základní",J564,0)</f>
        <v>0</v>
      </c>
      <c r="BF564" s="145">
        <f>IF(N564="snížená",J564,0)</f>
        <v>0</v>
      </c>
      <c r="BG564" s="145">
        <f>IF(N564="zákl. přenesená",J564,0)</f>
        <v>0</v>
      </c>
      <c r="BH564" s="145">
        <f>IF(N564="sníž. přenesená",J564,0)</f>
        <v>0</v>
      </c>
      <c r="BI564" s="145">
        <f>IF(N564="nulová",J564,0)</f>
        <v>0</v>
      </c>
      <c r="BJ564" s="18" t="s">
        <v>89</v>
      </c>
      <c r="BK564" s="145">
        <f>ROUND(I564*H564,2)</f>
        <v>0</v>
      </c>
      <c r="BL564" s="18" t="s">
        <v>146</v>
      </c>
      <c r="BM564" s="144" t="s">
        <v>1258</v>
      </c>
    </row>
    <row r="565" spans="2:65" s="12" customFormat="1" ht="11.25">
      <c r="B565" s="146"/>
      <c r="D565" s="147" t="s">
        <v>148</v>
      </c>
      <c r="E565" s="148" t="s">
        <v>1</v>
      </c>
      <c r="F565" s="149" t="s">
        <v>1240</v>
      </c>
      <c r="H565" s="148" t="s">
        <v>1</v>
      </c>
      <c r="I565" s="150"/>
      <c r="L565" s="146"/>
      <c r="M565" s="151"/>
      <c r="T565" s="152"/>
      <c r="AT565" s="148" t="s">
        <v>148</v>
      </c>
      <c r="AU565" s="148" t="s">
        <v>157</v>
      </c>
      <c r="AV565" s="12" t="s">
        <v>89</v>
      </c>
      <c r="AW565" s="12" t="s">
        <v>36</v>
      </c>
      <c r="AX565" s="12" t="s">
        <v>81</v>
      </c>
      <c r="AY565" s="148" t="s">
        <v>139</v>
      </c>
    </row>
    <row r="566" spans="2:65" s="12" customFormat="1" ht="11.25">
      <c r="B566" s="146"/>
      <c r="D566" s="147" t="s">
        <v>148</v>
      </c>
      <c r="E566" s="148" t="s">
        <v>1</v>
      </c>
      <c r="F566" s="149" t="s">
        <v>1241</v>
      </c>
      <c r="H566" s="148" t="s">
        <v>1</v>
      </c>
      <c r="I566" s="150"/>
      <c r="L566" s="146"/>
      <c r="M566" s="151"/>
      <c r="T566" s="152"/>
      <c r="AT566" s="148" t="s">
        <v>148</v>
      </c>
      <c r="AU566" s="148" t="s">
        <v>157</v>
      </c>
      <c r="AV566" s="12" t="s">
        <v>89</v>
      </c>
      <c r="AW566" s="12" t="s">
        <v>36</v>
      </c>
      <c r="AX566" s="12" t="s">
        <v>81</v>
      </c>
      <c r="AY566" s="148" t="s">
        <v>139</v>
      </c>
    </row>
    <row r="567" spans="2:65" s="13" customFormat="1" ht="11.25">
      <c r="B567" s="153"/>
      <c r="D567" s="147" t="s">
        <v>148</v>
      </c>
      <c r="E567" s="154" t="s">
        <v>1</v>
      </c>
      <c r="F567" s="155" t="s">
        <v>1242</v>
      </c>
      <c r="H567" s="156">
        <v>7.9480000000000004</v>
      </c>
      <c r="I567" s="157"/>
      <c r="L567" s="153"/>
      <c r="M567" s="158"/>
      <c r="T567" s="159"/>
      <c r="AT567" s="154" t="s">
        <v>148</v>
      </c>
      <c r="AU567" s="154" t="s">
        <v>157</v>
      </c>
      <c r="AV567" s="13" t="s">
        <v>91</v>
      </c>
      <c r="AW567" s="13" t="s">
        <v>36</v>
      </c>
      <c r="AX567" s="13" t="s">
        <v>81</v>
      </c>
      <c r="AY567" s="154" t="s">
        <v>139</v>
      </c>
    </row>
    <row r="568" spans="2:65" s="12" customFormat="1" ht="11.25">
      <c r="B568" s="146"/>
      <c r="D568" s="147" t="s">
        <v>148</v>
      </c>
      <c r="E568" s="148" t="s">
        <v>1</v>
      </c>
      <c r="F568" s="149" t="s">
        <v>1243</v>
      </c>
      <c r="H568" s="148" t="s">
        <v>1</v>
      </c>
      <c r="I568" s="150"/>
      <c r="L568" s="146"/>
      <c r="M568" s="151"/>
      <c r="T568" s="152"/>
      <c r="AT568" s="148" t="s">
        <v>148</v>
      </c>
      <c r="AU568" s="148" t="s">
        <v>157</v>
      </c>
      <c r="AV568" s="12" t="s">
        <v>89</v>
      </c>
      <c r="AW568" s="12" t="s">
        <v>36</v>
      </c>
      <c r="AX568" s="12" t="s">
        <v>81</v>
      </c>
      <c r="AY568" s="148" t="s">
        <v>139</v>
      </c>
    </row>
    <row r="569" spans="2:65" s="13" customFormat="1" ht="11.25">
      <c r="B569" s="153"/>
      <c r="D569" s="147" t="s">
        <v>148</v>
      </c>
      <c r="E569" s="154" t="s">
        <v>1</v>
      </c>
      <c r="F569" s="155" t="s">
        <v>1244</v>
      </c>
      <c r="H569" s="156">
        <v>1.984</v>
      </c>
      <c r="I569" s="157"/>
      <c r="L569" s="153"/>
      <c r="M569" s="158"/>
      <c r="T569" s="159"/>
      <c r="AT569" s="154" t="s">
        <v>148</v>
      </c>
      <c r="AU569" s="154" t="s">
        <v>157</v>
      </c>
      <c r="AV569" s="13" t="s">
        <v>91</v>
      </c>
      <c r="AW569" s="13" t="s">
        <v>36</v>
      </c>
      <c r="AX569" s="13" t="s">
        <v>81</v>
      </c>
      <c r="AY569" s="154" t="s">
        <v>139</v>
      </c>
    </row>
    <row r="570" spans="2:65" s="12" customFormat="1" ht="11.25">
      <c r="B570" s="146"/>
      <c r="D570" s="147" t="s">
        <v>148</v>
      </c>
      <c r="E570" s="148" t="s">
        <v>1</v>
      </c>
      <c r="F570" s="149" t="s">
        <v>1245</v>
      </c>
      <c r="H570" s="148" t="s">
        <v>1</v>
      </c>
      <c r="I570" s="150"/>
      <c r="L570" s="146"/>
      <c r="M570" s="151"/>
      <c r="T570" s="152"/>
      <c r="AT570" s="148" t="s">
        <v>148</v>
      </c>
      <c r="AU570" s="148" t="s">
        <v>157</v>
      </c>
      <c r="AV570" s="12" t="s">
        <v>89</v>
      </c>
      <c r="AW570" s="12" t="s">
        <v>36</v>
      </c>
      <c r="AX570" s="12" t="s">
        <v>81</v>
      </c>
      <c r="AY570" s="148" t="s">
        <v>139</v>
      </c>
    </row>
    <row r="571" spans="2:65" s="13" customFormat="1" ht="11.25">
      <c r="B571" s="153"/>
      <c r="D571" s="147" t="s">
        <v>148</v>
      </c>
      <c r="E571" s="154" t="s">
        <v>1</v>
      </c>
      <c r="F571" s="155" t="s">
        <v>1246</v>
      </c>
      <c r="H571" s="156">
        <v>12.138</v>
      </c>
      <c r="I571" s="157"/>
      <c r="L571" s="153"/>
      <c r="M571" s="158"/>
      <c r="T571" s="159"/>
      <c r="AT571" s="154" t="s">
        <v>148</v>
      </c>
      <c r="AU571" s="154" t="s">
        <v>157</v>
      </c>
      <c r="AV571" s="13" t="s">
        <v>91</v>
      </c>
      <c r="AW571" s="13" t="s">
        <v>36</v>
      </c>
      <c r="AX571" s="13" t="s">
        <v>81</v>
      </c>
      <c r="AY571" s="154" t="s">
        <v>139</v>
      </c>
    </row>
    <row r="572" spans="2:65" s="12" customFormat="1" ht="11.25">
      <c r="B572" s="146"/>
      <c r="D572" s="147" t="s">
        <v>148</v>
      </c>
      <c r="E572" s="148" t="s">
        <v>1</v>
      </c>
      <c r="F572" s="149" t="s">
        <v>1247</v>
      </c>
      <c r="H572" s="148" t="s">
        <v>1</v>
      </c>
      <c r="I572" s="150"/>
      <c r="L572" s="146"/>
      <c r="M572" s="151"/>
      <c r="T572" s="152"/>
      <c r="AT572" s="148" t="s">
        <v>148</v>
      </c>
      <c r="AU572" s="148" t="s">
        <v>157</v>
      </c>
      <c r="AV572" s="12" t="s">
        <v>89</v>
      </c>
      <c r="AW572" s="12" t="s">
        <v>36</v>
      </c>
      <c r="AX572" s="12" t="s">
        <v>81</v>
      </c>
      <c r="AY572" s="148" t="s">
        <v>139</v>
      </c>
    </row>
    <row r="573" spans="2:65" s="13" customFormat="1" ht="11.25">
      <c r="B573" s="153"/>
      <c r="D573" s="147" t="s">
        <v>148</v>
      </c>
      <c r="E573" s="154" t="s">
        <v>1</v>
      </c>
      <c r="F573" s="155" t="s">
        <v>1248</v>
      </c>
      <c r="H573" s="156">
        <v>2.5750000000000002</v>
      </c>
      <c r="I573" s="157"/>
      <c r="L573" s="153"/>
      <c r="M573" s="158"/>
      <c r="T573" s="159"/>
      <c r="AT573" s="154" t="s">
        <v>148</v>
      </c>
      <c r="AU573" s="154" t="s">
        <v>157</v>
      </c>
      <c r="AV573" s="13" t="s">
        <v>91</v>
      </c>
      <c r="AW573" s="13" t="s">
        <v>36</v>
      </c>
      <c r="AX573" s="13" t="s">
        <v>81</v>
      </c>
      <c r="AY573" s="154" t="s">
        <v>139</v>
      </c>
    </row>
    <row r="574" spans="2:65" s="14" customFormat="1" ht="11.25">
      <c r="B574" s="160"/>
      <c r="D574" s="147" t="s">
        <v>148</v>
      </c>
      <c r="E574" s="161" t="s">
        <v>1</v>
      </c>
      <c r="F574" s="162" t="s">
        <v>151</v>
      </c>
      <c r="H574" s="163">
        <v>24.645</v>
      </c>
      <c r="I574" s="164"/>
      <c r="L574" s="160"/>
      <c r="M574" s="165"/>
      <c r="T574" s="166"/>
      <c r="AT574" s="161" t="s">
        <v>148</v>
      </c>
      <c r="AU574" s="161" t="s">
        <v>157</v>
      </c>
      <c r="AV574" s="14" t="s">
        <v>146</v>
      </c>
      <c r="AW574" s="14" t="s">
        <v>36</v>
      </c>
      <c r="AX574" s="14" t="s">
        <v>89</v>
      </c>
      <c r="AY574" s="161" t="s">
        <v>139</v>
      </c>
    </row>
    <row r="575" spans="2:65" s="11" customFormat="1" ht="22.9" customHeight="1">
      <c r="B575" s="121"/>
      <c r="D575" s="122" t="s">
        <v>80</v>
      </c>
      <c r="E575" s="131" t="s">
        <v>157</v>
      </c>
      <c r="F575" s="131" t="s">
        <v>1259</v>
      </c>
      <c r="I575" s="124"/>
      <c r="J575" s="132">
        <f>BK575</f>
        <v>0</v>
      </c>
      <c r="L575" s="121"/>
      <c r="M575" s="126"/>
      <c r="P575" s="127">
        <f>SUM(P576:P605)</f>
        <v>0</v>
      </c>
      <c r="R575" s="127">
        <f>SUM(R576:R605)</f>
        <v>4.3852960500000009</v>
      </c>
      <c r="T575" s="128">
        <f>SUM(T576:T605)</f>
        <v>0</v>
      </c>
      <c r="AR575" s="122" t="s">
        <v>89</v>
      </c>
      <c r="AT575" s="129" t="s">
        <v>80</v>
      </c>
      <c r="AU575" s="129" t="s">
        <v>89</v>
      </c>
      <c r="AY575" s="122" t="s">
        <v>139</v>
      </c>
      <c r="BK575" s="130">
        <f>SUM(BK576:BK605)</f>
        <v>0</v>
      </c>
    </row>
    <row r="576" spans="2:65" s="1" customFormat="1" ht="24.2" customHeight="1">
      <c r="B576" s="33"/>
      <c r="C576" s="133" t="s">
        <v>469</v>
      </c>
      <c r="D576" s="133" t="s">
        <v>141</v>
      </c>
      <c r="E576" s="134" t="s">
        <v>1260</v>
      </c>
      <c r="F576" s="135" t="s">
        <v>1261</v>
      </c>
      <c r="G576" s="136" t="s">
        <v>203</v>
      </c>
      <c r="H576" s="137">
        <v>0.10299999999999999</v>
      </c>
      <c r="I576" s="138"/>
      <c r="J576" s="139">
        <f>ROUND(I576*H576,2)</f>
        <v>0</v>
      </c>
      <c r="K576" s="135" t="s">
        <v>145</v>
      </c>
      <c r="L576" s="33"/>
      <c r="M576" s="140" t="s">
        <v>1</v>
      </c>
      <c r="N576" s="141" t="s">
        <v>46</v>
      </c>
      <c r="P576" s="142">
        <f>O576*H576</f>
        <v>0</v>
      </c>
      <c r="Q576" s="142">
        <v>2.39757</v>
      </c>
      <c r="R576" s="142">
        <f>Q576*H576</f>
        <v>0.24694970999999999</v>
      </c>
      <c r="S576" s="142">
        <v>0</v>
      </c>
      <c r="T576" s="143">
        <f>S576*H576</f>
        <v>0</v>
      </c>
      <c r="AR576" s="144" t="s">
        <v>146</v>
      </c>
      <c r="AT576" s="144" t="s">
        <v>141</v>
      </c>
      <c r="AU576" s="144" t="s">
        <v>91</v>
      </c>
      <c r="AY576" s="18" t="s">
        <v>139</v>
      </c>
      <c r="BE576" s="145">
        <f>IF(N576="základní",J576,0)</f>
        <v>0</v>
      </c>
      <c r="BF576" s="145">
        <f>IF(N576="snížená",J576,0)</f>
        <v>0</v>
      </c>
      <c r="BG576" s="145">
        <f>IF(N576="zákl. přenesená",J576,0)</f>
        <v>0</v>
      </c>
      <c r="BH576" s="145">
        <f>IF(N576="sníž. přenesená",J576,0)</f>
        <v>0</v>
      </c>
      <c r="BI576" s="145">
        <f>IF(N576="nulová",J576,0)</f>
        <v>0</v>
      </c>
      <c r="BJ576" s="18" t="s">
        <v>89</v>
      </c>
      <c r="BK576" s="145">
        <f>ROUND(I576*H576,2)</f>
        <v>0</v>
      </c>
      <c r="BL576" s="18" t="s">
        <v>146</v>
      </c>
      <c r="BM576" s="144" t="s">
        <v>1262</v>
      </c>
    </row>
    <row r="577" spans="2:65" s="1" customFormat="1" ht="97.5">
      <c r="B577" s="33"/>
      <c r="D577" s="147" t="s">
        <v>306</v>
      </c>
      <c r="F577" s="174" t="s">
        <v>1263</v>
      </c>
      <c r="I577" s="175"/>
      <c r="L577" s="33"/>
      <c r="M577" s="176"/>
      <c r="T577" s="57"/>
      <c r="AT577" s="18" t="s">
        <v>306</v>
      </c>
      <c r="AU577" s="18" t="s">
        <v>91</v>
      </c>
    </row>
    <row r="578" spans="2:65" s="12" customFormat="1" ht="11.25">
      <c r="B578" s="146"/>
      <c r="D578" s="147" t="s">
        <v>148</v>
      </c>
      <c r="E578" s="148" t="s">
        <v>1</v>
      </c>
      <c r="F578" s="149" t="s">
        <v>1264</v>
      </c>
      <c r="H578" s="148" t="s">
        <v>1</v>
      </c>
      <c r="I578" s="150"/>
      <c r="L578" s="146"/>
      <c r="M578" s="151"/>
      <c r="T578" s="152"/>
      <c r="AT578" s="148" t="s">
        <v>148</v>
      </c>
      <c r="AU578" s="148" t="s">
        <v>91</v>
      </c>
      <c r="AV578" s="12" t="s">
        <v>89</v>
      </c>
      <c r="AW578" s="12" t="s">
        <v>36</v>
      </c>
      <c r="AX578" s="12" t="s">
        <v>81</v>
      </c>
      <c r="AY578" s="148" t="s">
        <v>139</v>
      </c>
    </row>
    <row r="579" spans="2:65" s="12" customFormat="1" ht="11.25">
      <c r="B579" s="146"/>
      <c r="D579" s="147" t="s">
        <v>148</v>
      </c>
      <c r="E579" s="148" t="s">
        <v>1</v>
      </c>
      <c r="F579" s="149" t="s">
        <v>1016</v>
      </c>
      <c r="H579" s="148" t="s">
        <v>1</v>
      </c>
      <c r="I579" s="150"/>
      <c r="L579" s="146"/>
      <c r="M579" s="151"/>
      <c r="T579" s="152"/>
      <c r="AT579" s="148" t="s">
        <v>148</v>
      </c>
      <c r="AU579" s="148" t="s">
        <v>91</v>
      </c>
      <c r="AV579" s="12" t="s">
        <v>89</v>
      </c>
      <c r="AW579" s="12" t="s">
        <v>36</v>
      </c>
      <c r="AX579" s="12" t="s">
        <v>81</v>
      </c>
      <c r="AY579" s="148" t="s">
        <v>139</v>
      </c>
    </row>
    <row r="580" spans="2:65" s="12" customFormat="1" ht="22.5">
      <c r="B580" s="146"/>
      <c r="D580" s="147" t="s">
        <v>148</v>
      </c>
      <c r="E580" s="148" t="s">
        <v>1</v>
      </c>
      <c r="F580" s="149" t="s">
        <v>1265</v>
      </c>
      <c r="H580" s="148" t="s">
        <v>1</v>
      </c>
      <c r="I580" s="150"/>
      <c r="L580" s="146"/>
      <c r="M580" s="151"/>
      <c r="T580" s="152"/>
      <c r="AT580" s="148" t="s">
        <v>148</v>
      </c>
      <c r="AU580" s="148" t="s">
        <v>91</v>
      </c>
      <c r="AV580" s="12" t="s">
        <v>89</v>
      </c>
      <c r="AW580" s="12" t="s">
        <v>36</v>
      </c>
      <c r="AX580" s="12" t="s">
        <v>81</v>
      </c>
      <c r="AY580" s="148" t="s">
        <v>139</v>
      </c>
    </row>
    <row r="581" spans="2:65" s="13" customFormat="1" ht="22.5">
      <c r="B581" s="153"/>
      <c r="D581" s="147" t="s">
        <v>148</v>
      </c>
      <c r="E581" s="154" t="s">
        <v>1</v>
      </c>
      <c r="F581" s="155" t="s">
        <v>1266</v>
      </c>
      <c r="H581" s="156">
        <v>0.10299999999999999</v>
      </c>
      <c r="I581" s="157"/>
      <c r="L581" s="153"/>
      <c r="M581" s="158"/>
      <c r="T581" s="159"/>
      <c r="AT581" s="154" t="s">
        <v>148</v>
      </c>
      <c r="AU581" s="154" t="s">
        <v>91</v>
      </c>
      <c r="AV581" s="13" t="s">
        <v>91</v>
      </c>
      <c r="AW581" s="13" t="s">
        <v>36</v>
      </c>
      <c r="AX581" s="13" t="s">
        <v>81</v>
      </c>
      <c r="AY581" s="154" t="s">
        <v>139</v>
      </c>
    </row>
    <row r="582" spans="2:65" s="14" customFormat="1" ht="11.25">
      <c r="B582" s="160"/>
      <c r="D582" s="147" t="s">
        <v>148</v>
      </c>
      <c r="E582" s="161" t="s">
        <v>1</v>
      </c>
      <c r="F582" s="162" t="s">
        <v>151</v>
      </c>
      <c r="H582" s="163">
        <v>0.10299999999999999</v>
      </c>
      <c r="I582" s="164"/>
      <c r="L582" s="160"/>
      <c r="M582" s="165"/>
      <c r="T582" s="166"/>
      <c r="AT582" s="161" t="s">
        <v>148</v>
      </c>
      <c r="AU582" s="161" t="s">
        <v>91</v>
      </c>
      <c r="AV582" s="14" t="s">
        <v>146</v>
      </c>
      <c r="AW582" s="14" t="s">
        <v>36</v>
      </c>
      <c r="AX582" s="14" t="s">
        <v>89</v>
      </c>
      <c r="AY582" s="161" t="s">
        <v>139</v>
      </c>
    </row>
    <row r="583" spans="2:65" s="1" customFormat="1" ht="24.2" customHeight="1">
      <c r="B583" s="33"/>
      <c r="C583" s="133" t="s">
        <v>474</v>
      </c>
      <c r="D583" s="133" t="s">
        <v>141</v>
      </c>
      <c r="E583" s="134" t="s">
        <v>1267</v>
      </c>
      <c r="F583" s="135" t="s">
        <v>1268</v>
      </c>
      <c r="G583" s="136" t="s">
        <v>263</v>
      </c>
      <c r="H583" s="137">
        <v>2.88</v>
      </c>
      <c r="I583" s="138"/>
      <c r="J583" s="139">
        <f>ROUND(I583*H583,2)</f>
        <v>0</v>
      </c>
      <c r="K583" s="135" t="s">
        <v>145</v>
      </c>
      <c r="L583" s="33"/>
      <c r="M583" s="140" t="s">
        <v>1</v>
      </c>
      <c r="N583" s="141" t="s">
        <v>46</v>
      </c>
      <c r="P583" s="142">
        <f>O583*H583</f>
        <v>0</v>
      </c>
      <c r="Q583" s="142">
        <v>2.8570000000000002E-2</v>
      </c>
      <c r="R583" s="142">
        <f>Q583*H583</f>
        <v>8.2281599999999996E-2</v>
      </c>
      <c r="S583" s="142">
        <v>0</v>
      </c>
      <c r="T583" s="143">
        <f>S583*H583</f>
        <v>0</v>
      </c>
      <c r="AR583" s="144" t="s">
        <v>146</v>
      </c>
      <c r="AT583" s="144" t="s">
        <v>141</v>
      </c>
      <c r="AU583" s="144" t="s">
        <v>91</v>
      </c>
      <c r="AY583" s="18" t="s">
        <v>139</v>
      </c>
      <c r="BE583" s="145">
        <f>IF(N583="základní",J583,0)</f>
        <v>0</v>
      </c>
      <c r="BF583" s="145">
        <f>IF(N583="snížená",J583,0)</f>
        <v>0</v>
      </c>
      <c r="BG583" s="145">
        <f>IF(N583="zákl. přenesená",J583,0)</f>
        <v>0</v>
      </c>
      <c r="BH583" s="145">
        <f>IF(N583="sníž. přenesená",J583,0)</f>
        <v>0</v>
      </c>
      <c r="BI583" s="145">
        <f>IF(N583="nulová",J583,0)</f>
        <v>0</v>
      </c>
      <c r="BJ583" s="18" t="s">
        <v>89</v>
      </c>
      <c r="BK583" s="145">
        <f>ROUND(I583*H583,2)</f>
        <v>0</v>
      </c>
      <c r="BL583" s="18" t="s">
        <v>146</v>
      </c>
      <c r="BM583" s="144" t="s">
        <v>1269</v>
      </c>
    </row>
    <row r="584" spans="2:65" s="12" customFormat="1" ht="11.25">
      <c r="B584" s="146"/>
      <c r="D584" s="147" t="s">
        <v>148</v>
      </c>
      <c r="E584" s="148" t="s">
        <v>1</v>
      </c>
      <c r="F584" s="149" t="s">
        <v>1264</v>
      </c>
      <c r="H584" s="148" t="s">
        <v>1</v>
      </c>
      <c r="I584" s="150"/>
      <c r="L584" s="146"/>
      <c r="M584" s="151"/>
      <c r="T584" s="152"/>
      <c r="AT584" s="148" t="s">
        <v>148</v>
      </c>
      <c r="AU584" s="148" t="s">
        <v>91</v>
      </c>
      <c r="AV584" s="12" t="s">
        <v>89</v>
      </c>
      <c r="AW584" s="12" t="s">
        <v>36</v>
      </c>
      <c r="AX584" s="12" t="s">
        <v>81</v>
      </c>
      <c r="AY584" s="148" t="s">
        <v>139</v>
      </c>
    </row>
    <row r="585" spans="2:65" s="12" customFormat="1" ht="11.25">
      <c r="B585" s="146"/>
      <c r="D585" s="147" t="s">
        <v>148</v>
      </c>
      <c r="E585" s="148" t="s">
        <v>1</v>
      </c>
      <c r="F585" s="149" t="s">
        <v>1016</v>
      </c>
      <c r="H585" s="148" t="s">
        <v>1</v>
      </c>
      <c r="I585" s="150"/>
      <c r="L585" s="146"/>
      <c r="M585" s="151"/>
      <c r="T585" s="152"/>
      <c r="AT585" s="148" t="s">
        <v>148</v>
      </c>
      <c r="AU585" s="148" t="s">
        <v>91</v>
      </c>
      <c r="AV585" s="12" t="s">
        <v>89</v>
      </c>
      <c r="AW585" s="12" t="s">
        <v>36</v>
      </c>
      <c r="AX585" s="12" t="s">
        <v>81</v>
      </c>
      <c r="AY585" s="148" t="s">
        <v>139</v>
      </c>
    </row>
    <row r="586" spans="2:65" s="13" customFormat="1" ht="22.5">
      <c r="B586" s="153"/>
      <c r="D586" s="147" t="s">
        <v>148</v>
      </c>
      <c r="E586" s="154" t="s">
        <v>1</v>
      </c>
      <c r="F586" s="155" t="s">
        <v>1270</v>
      </c>
      <c r="H586" s="156">
        <v>2.88</v>
      </c>
      <c r="I586" s="157"/>
      <c r="L586" s="153"/>
      <c r="M586" s="158"/>
      <c r="T586" s="159"/>
      <c r="AT586" s="154" t="s">
        <v>148</v>
      </c>
      <c r="AU586" s="154" t="s">
        <v>91</v>
      </c>
      <c r="AV586" s="13" t="s">
        <v>91</v>
      </c>
      <c r="AW586" s="13" t="s">
        <v>36</v>
      </c>
      <c r="AX586" s="13" t="s">
        <v>81</v>
      </c>
      <c r="AY586" s="154" t="s">
        <v>139</v>
      </c>
    </row>
    <row r="587" spans="2:65" s="14" customFormat="1" ht="11.25">
      <c r="B587" s="160"/>
      <c r="D587" s="147" t="s">
        <v>148</v>
      </c>
      <c r="E587" s="161" t="s">
        <v>1</v>
      </c>
      <c r="F587" s="162" t="s">
        <v>151</v>
      </c>
      <c r="H587" s="163">
        <v>2.88</v>
      </c>
      <c r="I587" s="164"/>
      <c r="L587" s="160"/>
      <c r="M587" s="165"/>
      <c r="T587" s="166"/>
      <c r="AT587" s="161" t="s">
        <v>148</v>
      </c>
      <c r="AU587" s="161" t="s">
        <v>91</v>
      </c>
      <c r="AV587" s="14" t="s">
        <v>146</v>
      </c>
      <c r="AW587" s="14" t="s">
        <v>36</v>
      </c>
      <c r="AX587" s="14" t="s">
        <v>89</v>
      </c>
      <c r="AY587" s="161" t="s">
        <v>139</v>
      </c>
    </row>
    <row r="588" spans="2:65" s="1" customFormat="1" ht="37.9" customHeight="1">
      <c r="B588" s="33"/>
      <c r="C588" s="133" t="s">
        <v>479</v>
      </c>
      <c r="D588" s="133" t="s">
        <v>141</v>
      </c>
      <c r="E588" s="134" t="s">
        <v>1271</v>
      </c>
      <c r="F588" s="135" t="s">
        <v>1272</v>
      </c>
      <c r="G588" s="136" t="s">
        <v>203</v>
      </c>
      <c r="H588" s="137">
        <v>1.5029999999999999</v>
      </c>
      <c r="I588" s="138"/>
      <c r="J588" s="139">
        <f>ROUND(I588*H588,2)</f>
        <v>0</v>
      </c>
      <c r="K588" s="135" t="s">
        <v>145</v>
      </c>
      <c r="L588" s="33"/>
      <c r="M588" s="140" t="s">
        <v>1</v>
      </c>
      <c r="N588" s="141" t="s">
        <v>46</v>
      </c>
      <c r="P588" s="142">
        <f>O588*H588</f>
        <v>0</v>
      </c>
      <c r="Q588" s="142">
        <v>2.5242300000000002</v>
      </c>
      <c r="R588" s="142">
        <f>Q588*H588</f>
        <v>3.7939176900000002</v>
      </c>
      <c r="S588" s="142">
        <v>0</v>
      </c>
      <c r="T588" s="143">
        <f>S588*H588</f>
        <v>0</v>
      </c>
      <c r="AR588" s="144" t="s">
        <v>146</v>
      </c>
      <c r="AT588" s="144" t="s">
        <v>141</v>
      </c>
      <c r="AU588" s="144" t="s">
        <v>91</v>
      </c>
      <c r="AY588" s="18" t="s">
        <v>139</v>
      </c>
      <c r="BE588" s="145">
        <f>IF(N588="základní",J588,0)</f>
        <v>0</v>
      </c>
      <c r="BF588" s="145">
        <f>IF(N588="snížená",J588,0)</f>
        <v>0</v>
      </c>
      <c r="BG588" s="145">
        <f>IF(N588="zákl. přenesená",J588,0)</f>
        <v>0</v>
      </c>
      <c r="BH588" s="145">
        <f>IF(N588="sníž. přenesená",J588,0)</f>
        <v>0</v>
      </c>
      <c r="BI588" s="145">
        <f>IF(N588="nulová",J588,0)</f>
        <v>0</v>
      </c>
      <c r="BJ588" s="18" t="s">
        <v>89</v>
      </c>
      <c r="BK588" s="145">
        <f>ROUND(I588*H588,2)</f>
        <v>0</v>
      </c>
      <c r="BL588" s="18" t="s">
        <v>146</v>
      </c>
      <c r="BM588" s="144" t="s">
        <v>1273</v>
      </c>
    </row>
    <row r="589" spans="2:65" s="12" customFormat="1" ht="11.25">
      <c r="B589" s="146"/>
      <c r="D589" s="147" t="s">
        <v>148</v>
      </c>
      <c r="E589" s="148" t="s">
        <v>1</v>
      </c>
      <c r="F589" s="149" t="s">
        <v>1264</v>
      </c>
      <c r="H589" s="148" t="s">
        <v>1</v>
      </c>
      <c r="I589" s="150"/>
      <c r="L589" s="146"/>
      <c r="M589" s="151"/>
      <c r="T589" s="152"/>
      <c r="AT589" s="148" t="s">
        <v>148</v>
      </c>
      <c r="AU589" s="148" t="s">
        <v>91</v>
      </c>
      <c r="AV589" s="12" t="s">
        <v>89</v>
      </c>
      <c r="AW589" s="12" t="s">
        <v>36</v>
      </c>
      <c r="AX589" s="12" t="s">
        <v>81</v>
      </c>
      <c r="AY589" s="148" t="s">
        <v>139</v>
      </c>
    </row>
    <row r="590" spans="2:65" s="12" customFormat="1" ht="11.25">
      <c r="B590" s="146"/>
      <c r="D590" s="147" t="s">
        <v>148</v>
      </c>
      <c r="E590" s="148" t="s">
        <v>1</v>
      </c>
      <c r="F590" s="149" t="s">
        <v>1016</v>
      </c>
      <c r="H590" s="148" t="s">
        <v>1</v>
      </c>
      <c r="I590" s="150"/>
      <c r="L590" s="146"/>
      <c r="M590" s="151"/>
      <c r="T590" s="152"/>
      <c r="AT590" s="148" t="s">
        <v>148</v>
      </c>
      <c r="AU590" s="148" t="s">
        <v>91</v>
      </c>
      <c r="AV590" s="12" t="s">
        <v>89</v>
      </c>
      <c r="AW590" s="12" t="s">
        <v>36</v>
      </c>
      <c r="AX590" s="12" t="s">
        <v>81</v>
      </c>
      <c r="AY590" s="148" t="s">
        <v>139</v>
      </c>
    </row>
    <row r="591" spans="2:65" s="13" customFormat="1" ht="22.5">
      <c r="B591" s="153"/>
      <c r="D591" s="147" t="s">
        <v>148</v>
      </c>
      <c r="E591" s="154" t="s">
        <v>1</v>
      </c>
      <c r="F591" s="155" t="s">
        <v>1274</v>
      </c>
      <c r="H591" s="156">
        <v>1.2949999999999999</v>
      </c>
      <c r="I591" s="157"/>
      <c r="L591" s="153"/>
      <c r="M591" s="158"/>
      <c r="T591" s="159"/>
      <c r="AT591" s="154" t="s">
        <v>148</v>
      </c>
      <c r="AU591" s="154" t="s">
        <v>91</v>
      </c>
      <c r="AV591" s="13" t="s">
        <v>91</v>
      </c>
      <c r="AW591" s="13" t="s">
        <v>36</v>
      </c>
      <c r="AX591" s="13" t="s">
        <v>81</v>
      </c>
      <c r="AY591" s="154" t="s">
        <v>139</v>
      </c>
    </row>
    <row r="592" spans="2:65" s="13" customFormat="1" ht="22.5">
      <c r="B592" s="153"/>
      <c r="D592" s="147" t="s">
        <v>148</v>
      </c>
      <c r="E592" s="154" t="s">
        <v>1</v>
      </c>
      <c r="F592" s="155" t="s">
        <v>1275</v>
      </c>
      <c r="H592" s="156">
        <v>0.20799999999999999</v>
      </c>
      <c r="I592" s="157"/>
      <c r="L592" s="153"/>
      <c r="M592" s="158"/>
      <c r="T592" s="159"/>
      <c r="AT592" s="154" t="s">
        <v>148</v>
      </c>
      <c r="AU592" s="154" t="s">
        <v>91</v>
      </c>
      <c r="AV592" s="13" t="s">
        <v>91</v>
      </c>
      <c r="AW592" s="13" t="s">
        <v>36</v>
      </c>
      <c r="AX592" s="13" t="s">
        <v>81</v>
      </c>
      <c r="AY592" s="154" t="s">
        <v>139</v>
      </c>
    </row>
    <row r="593" spans="2:65" s="14" customFormat="1" ht="11.25">
      <c r="B593" s="160"/>
      <c r="D593" s="147" t="s">
        <v>148</v>
      </c>
      <c r="E593" s="161" t="s">
        <v>1</v>
      </c>
      <c r="F593" s="162" t="s">
        <v>151</v>
      </c>
      <c r="H593" s="163">
        <v>1.5029999999999999</v>
      </c>
      <c r="I593" s="164"/>
      <c r="L593" s="160"/>
      <c r="M593" s="165"/>
      <c r="T593" s="166"/>
      <c r="AT593" s="161" t="s">
        <v>148</v>
      </c>
      <c r="AU593" s="161" t="s">
        <v>91</v>
      </c>
      <c r="AV593" s="14" t="s">
        <v>146</v>
      </c>
      <c r="AW593" s="14" t="s">
        <v>36</v>
      </c>
      <c r="AX593" s="14" t="s">
        <v>89</v>
      </c>
      <c r="AY593" s="161" t="s">
        <v>139</v>
      </c>
    </row>
    <row r="594" spans="2:65" s="1" customFormat="1" ht="24.2" customHeight="1">
      <c r="B594" s="33"/>
      <c r="C594" s="133" t="s">
        <v>484</v>
      </c>
      <c r="D594" s="133" t="s">
        <v>141</v>
      </c>
      <c r="E594" s="134" t="s">
        <v>1276</v>
      </c>
      <c r="F594" s="135" t="s">
        <v>1277</v>
      </c>
      <c r="G594" s="136" t="s">
        <v>263</v>
      </c>
      <c r="H594" s="137">
        <v>10.62</v>
      </c>
      <c r="I594" s="138"/>
      <c r="J594" s="139">
        <f>ROUND(I594*H594,2)</f>
        <v>0</v>
      </c>
      <c r="K594" s="135" t="s">
        <v>145</v>
      </c>
      <c r="L594" s="33"/>
      <c r="M594" s="140" t="s">
        <v>1</v>
      </c>
      <c r="N594" s="141" t="s">
        <v>46</v>
      </c>
      <c r="P594" s="142">
        <f>O594*H594</f>
        <v>0</v>
      </c>
      <c r="Q594" s="142">
        <v>4.3200000000000001E-3</v>
      </c>
      <c r="R594" s="142">
        <f>Q594*H594</f>
        <v>4.58784E-2</v>
      </c>
      <c r="S594" s="142">
        <v>0</v>
      </c>
      <c r="T594" s="143">
        <f>S594*H594</f>
        <v>0</v>
      </c>
      <c r="AR594" s="144" t="s">
        <v>146</v>
      </c>
      <c r="AT594" s="144" t="s">
        <v>141</v>
      </c>
      <c r="AU594" s="144" t="s">
        <v>91</v>
      </c>
      <c r="AY594" s="18" t="s">
        <v>139</v>
      </c>
      <c r="BE594" s="145">
        <f>IF(N594="základní",J594,0)</f>
        <v>0</v>
      </c>
      <c r="BF594" s="145">
        <f>IF(N594="snížená",J594,0)</f>
        <v>0</v>
      </c>
      <c r="BG594" s="145">
        <f>IF(N594="zákl. přenesená",J594,0)</f>
        <v>0</v>
      </c>
      <c r="BH594" s="145">
        <f>IF(N594="sníž. přenesená",J594,0)</f>
        <v>0</v>
      </c>
      <c r="BI594" s="145">
        <f>IF(N594="nulová",J594,0)</f>
        <v>0</v>
      </c>
      <c r="BJ594" s="18" t="s">
        <v>89</v>
      </c>
      <c r="BK594" s="145">
        <f>ROUND(I594*H594,2)</f>
        <v>0</v>
      </c>
      <c r="BL594" s="18" t="s">
        <v>146</v>
      </c>
      <c r="BM594" s="144" t="s">
        <v>1278</v>
      </c>
    </row>
    <row r="595" spans="2:65" s="12" customFormat="1" ht="11.25">
      <c r="B595" s="146"/>
      <c r="D595" s="147" t="s">
        <v>148</v>
      </c>
      <c r="E595" s="148" t="s">
        <v>1</v>
      </c>
      <c r="F595" s="149" t="s">
        <v>1264</v>
      </c>
      <c r="H595" s="148" t="s">
        <v>1</v>
      </c>
      <c r="I595" s="150"/>
      <c r="L595" s="146"/>
      <c r="M595" s="151"/>
      <c r="T595" s="152"/>
      <c r="AT595" s="148" t="s">
        <v>148</v>
      </c>
      <c r="AU595" s="148" t="s">
        <v>91</v>
      </c>
      <c r="AV595" s="12" t="s">
        <v>89</v>
      </c>
      <c r="AW595" s="12" t="s">
        <v>36</v>
      </c>
      <c r="AX595" s="12" t="s">
        <v>81</v>
      </c>
      <c r="AY595" s="148" t="s">
        <v>139</v>
      </c>
    </row>
    <row r="596" spans="2:65" s="12" customFormat="1" ht="11.25">
      <c r="B596" s="146"/>
      <c r="D596" s="147" t="s">
        <v>148</v>
      </c>
      <c r="E596" s="148" t="s">
        <v>1</v>
      </c>
      <c r="F596" s="149" t="s">
        <v>1016</v>
      </c>
      <c r="H596" s="148" t="s">
        <v>1</v>
      </c>
      <c r="I596" s="150"/>
      <c r="L596" s="146"/>
      <c r="M596" s="151"/>
      <c r="T596" s="152"/>
      <c r="AT596" s="148" t="s">
        <v>148</v>
      </c>
      <c r="AU596" s="148" t="s">
        <v>91</v>
      </c>
      <c r="AV596" s="12" t="s">
        <v>89</v>
      </c>
      <c r="AW596" s="12" t="s">
        <v>36</v>
      </c>
      <c r="AX596" s="12" t="s">
        <v>81</v>
      </c>
      <c r="AY596" s="148" t="s">
        <v>139</v>
      </c>
    </row>
    <row r="597" spans="2:65" s="13" customFormat="1" ht="22.5">
      <c r="B597" s="153"/>
      <c r="D597" s="147" t="s">
        <v>148</v>
      </c>
      <c r="E597" s="154" t="s">
        <v>1</v>
      </c>
      <c r="F597" s="155" t="s">
        <v>1279</v>
      </c>
      <c r="H597" s="156">
        <v>8.77</v>
      </c>
      <c r="I597" s="157"/>
      <c r="L597" s="153"/>
      <c r="M597" s="158"/>
      <c r="T597" s="159"/>
      <c r="AT597" s="154" t="s">
        <v>148</v>
      </c>
      <c r="AU597" s="154" t="s">
        <v>91</v>
      </c>
      <c r="AV597" s="13" t="s">
        <v>91</v>
      </c>
      <c r="AW597" s="13" t="s">
        <v>36</v>
      </c>
      <c r="AX597" s="13" t="s">
        <v>81</v>
      </c>
      <c r="AY597" s="154" t="s">
        <v>139</v>
      </c>
    </row>
    <row r="598" spans="2:65" s="13" customFormat="1" ht="22.5">
      <c r="B598" s="153"/>
      <c r="D598" s="147" t="s">
        <v>148</v>
      </c>
      <c r="E598" s="154" t="s">
        <v>1</v>
      </c>
      <c r="F598" s="155" t="s">
        <v>1280</v>
      </c>
      <c r="H598" s="156">
        <v>1.85</v>
      </c>
      <c r="I598" s="157"/>
      <c r="L598" s="153"/>
      <c r="M598" s="158"/>
      <c r="T598" s="159"/>
      <c r="AT598" s="154" t="s">
        <v>148</v>
      </c>
      <c r="AU598" s="154" t="s">
        <v>91</v>
      </c>
      <c r="AV598" s="13" t="s">
        <v>91</v>
      </c>
      <c r="AW598" s="13" t="s">
        <v>36</v>
      </c>
      <c r="AX598" s="13" t="s">
        <v>81</v>
      </c>
      <c r="AY598" s="154" t="s">
        <v>139</v>
      </c>
    </row>
    <row r="599" spans="2:65" s="14" customFormat="1" ht="11.25">
      <c r="B599" s="160"/>
      <c r="D599" s="147" t="s">
        <v>148</v>
      </c>
      <c r="E599" s="161" t="s">
        <v>1</v>
      </c>
      <c r="F599" s="162" t="s">
        <v>151</v>
      </c>
      <c r="H599" s="163">
        <v>10.62</v>
      </c>
      <c r="I599" s="164"/>
      <c r="L599" s="160"/>
      <c r="M599" s="165"/>
      <c r="T599" s="166"/>
      <c r="AT599" s="161" t="s">
        <v>148</v>
      </c>
      <c r="AU599" s="161" t="s">
        <v>91</v>
      </c>
      <c r="AV599" s="14" t="s">
        <v>146</v>
      </c>
      <c r="AW599" s="14" t="s">
        <v>36</v>
      </c>
      <c r="AX599" s="14" t="s">
        <v>89</v>
      </c>
      <c r="AY599" s="161" t="s">
        <v>139</v>
      </c>
    </row>
    <row r="600" spans="2:65" s="1" customFormat="1" ht="33" customHeight="1">
      <c r="B600" s="33"/>
      <c r="C600" s="133" t="s">
        <v>489</v>
      </c>
      <c r="D600" s="133" t="s">
        <v>141</v>
      </c>
      <c r="E600" s="134" t="s">
        <v>1281</v>
      </c>
      <c r="F600" s="135" t="s">
        <v>1282</v>
      </c>
      <c r="G600" s="136" t="s">
        <v>263</v>
      </c>
      <c r="H600" s="137">
        <v>10.62</v>
      </c>
      <c r="I600" s="138"/>
      <c r="J600" s="139">
        <f>ROUND(I600*H600,2)</f>
        <v>0</v>
      </c>
      <c r="K600" s="135" t="s">
        <v>145</v>
      </c>
      <c r="L600" s="33"/>
      <c r="M600" s="140" t="s">
        <v>1</v>
      </c>
      <c r="N600" s="141" t="s">
        <v>46</v>
      </c>
      <c r="P600" s="142">
        <f>O600*H600</f>
        <v>0</v>
      </c>
      <c r="Q600" s="142">
        <v>0</v>
      </c>
      <c r="R600" s="142">
        <f>Q600*H600</f>
        <v>0</v>
      </c>
      <c r="S600" s="142">
        <v>0</v>
      </c>
      <c r="T600" s="143">
        <f>S600*H600</f>
        <v>0</v>
      </c>
      <c r="AR600" s="144" t="s">
        <v>146</v>
      </c>
      <c r="AT600" s="144" t="s">
        <v>141</v>
      </c>
      <c r="AU600" s="144" t="s">
        <v>91</v>
      </c>
      <c r="AY600" s="18" t="s">
        <v>139</v>
      </c>
      <c r="BE600" s="145">
        <f>IF(N600="základní",J600,0)</f>
        <v>0</v>
      </c>
      <c r="BF600" s="145">
        <f>IF(N600="snížená",J600,0)</f>
        <v>0</v>
      </c>
      <c r="BG600" s="145">
        <f>IF(N600="zákl. přenesená",J600,0)</f>
        <v>0</v>
      </c>
      <c r="BH600" s="145">
        <f>IF(N600="sníž. přenesená",J600,0)</f>
        <v>0</v>
      </c>
      <c r="BI600" s="145">
        <f>IF(N600="nulová",J600,0)</f>
        <v>0</v>
      </c>
      <c r="BJ600" s="18" t="s">
        <v>89</v>
      </c>
      <c r="BK600" s="145">
        <f>ROUND(I600*H600,2)</f>
        <v>0</v>
      </c>
      <c r="BL600" s="18" t="s">
        <v>146</v>
      </c>
      <c r="BM600" s="144" t="s">
        <v>1283</v>
      </c>
    </row>
    <row r="601" spans="2:65" s="13" customFormat="1" ht="11.25">
      <c r="B601" s="153"/>
      <c r="D601" s="147" t="s">
        <v>148</v>
      </c>
      <c r="E601" s="154" t="s">
        <v>1</v>
      </c>
      <c r="F601" s="155" t="s">
        <v>1284</v>
      </c>
      <c r="H601" s="156">
        <v>10.62</v>
      </c>
      <c r="I601" s="157"/>
      <c r="L601" s="153"/>
      <c r="M601" s="158"/>
      <c r="T601" s="159"/>
      <c r="AT601" s="154" t="s">
        <v>148</v>
      </c>
      <c r="AU601" s="154" t="s">
        <v>91</v>
      </c>
      <c r="AV601" s="13" t="s">
        <v>91</v>
      </c>
      <c r="AW601" s="13" t="s">
        <v>36</v>
      </c>
      <c r="AX601" s="13" t="s">
        <v>89</v>
      </c>
      <c r="AY601" s="154" t="s">
        <v>139</v>
      </c>
    </row>
    <row r="602" spans="2:65" s="1" customFormat="1" ht="24.2" customHeight="1">
      <c r="B602" s="33"/>
      <c r="C602" s="133" t="s">
        <v>495</v>
      </c>
      <c r="D602" s="133" t="s">
        <v>141</v>
      </c>
      <c r="E602" s="134" t="s">
        <v>1285</v>
      </c>
      <c r="F602" s="135" t="s">
        <v>1286</v>
      </c>
      <c r="G602" s="136" t="s">
        <v>299</v>
      </c>
      <c r="H602" s="137">
        <v>0.19500000000000001</v>
      </c>
      <c r="I602" s="138"/>
      <c r="J602" s="139">
        <f>ROUND(I602*H602,2)</f>
        <v>0</v>
      </c>
      <c r="K602" s="135" t="s">
        <v>145</v>
      </c>
      <c r="L602" s="33"/>
      <c r="M602" s="140" t="s">
        <v>1</v>
      </c>
      <c r="N602" s="141" t="s">
        <v>46</v>
      </c>
      <c r="P602" s="142">
        <f>O602*H602</f>
        <v>0</v>
      </c>
      <c r="Q602" s="142">
        <v>1.10907</v>
      </c>
      <c r="R602" s="142">
        <f>Q602*H602</f>
        <v>0.21626865000000001</v>
      </c>
      <c r="S602" s="142">
        <v>0</v>
      </c>
      <c r="T602" s="143">
        <f>S602*H602</f>
        <v>0</v>
      </c>
      <c r="AR602" s="144" t="s">
        <v>146</v>
      </c>
      <c r="AT602" s="144" t="s">
        <v>141</v>
      </c>
      <c r="AU602" s="144" t="s">
        <v>91</v>
      </c>
      <c r="AY602" s="18" t="s">
        <v>139</v>
      </c>
      <c r="BE602" s="145">
        <f>IF(N602="základní",J602,0)</f>
        <v>0</v>
      </c>
      <c r="BF602" s="145">
        <f>IF(N602="snížená",J602,0)</f>
        <v>0</v>
      </c>
      <c r="BG602" s="145">
        <f>IF(N602="zákl. přenesená",J602,0)</f>
        <v>0</v>
      </c>
      <c r="BH602" s="145">
        <f>IF(N602="sníž. přenesená",J602,0)</f>
        <v>0</v>
      </c>
      <c r="BI602" s="145">
        <f>IF(N602="nulová",J602,0)</f>
        <v>0</v>
      </c>
      <c r="BJ602" s="18" t="s">
        <v>89</v>
      </c>
      <c r="BK602" s="145">
        <f>ROUND(I602*H602,2)</f>
        <v>0</v>
      </c>
      <c r="BL602" s="18" t="s">
        <v>146</v>
      </c>
      <c r="BM602" s="144" t="s">
        <v>1287</v>
      </c>
    </row>
    <row r="603" spans="2:65" s="12" customFormat="1" ht="11.25">
      <c r="B603" s="146"/>
      <c r="D603" s="147" t="s">
        <v>148</v>
      </c>
      <c r="E603" s="148" t="s">
        <v>1</v>
      </c>
      <c r="F603" s="149" t="s">
        <v>1288</v>
      </c>
      <c r="H603" s="148" t="s">
        <v>1</v>
      </c>
      <c r="I603" s="150"/>
      <c r="L603" s="146"/>
      <c r="M603" s="151"/>
      <c r="T603" s="152"/>
      <c r="AT603" s="148" t="s">
        <v>148</v>
      </c>
      <c r="AU603" s="148" t="s">
        <v>91</v>
      </c>
      <c r="AV603" s="12" t="s">
        <v>89</v>
      </c>
      <c r="AW603" s="12" t="s">
        <v>36</v>
      </c>
      <c r="AX603" s="12" t="s">
        <v>81</v>
      </c>
      <c r="AY603" s="148" t="s">
        <v>139</v>
      </c>
    </row>
    <row r="604" spans="2:65" s="13" customFormat="1" ht="11.25">
      <c r="B604" s="153"/>
      <c r="D604" s="147" t="s">
        <v>148</v>
      </c>
      <c r="E604" s="154" t="s">
        <v>1</v>
      </c>
      <c r="F604" s="155" t="s">
        <v>1289</v>
      </c>
      <c r="H604" s="156">
        <v>0.19500000000000001</v>
      </c>
      <c r="I604" s="157"/>
      <c r="L604" s="153"/>
      <c r="M604" s="158"/>
      <c r="T604" s="159"/>
      <c r="AT604" s="154" t="s">
        <v>148</v>
      </c>
      <c r="AU604" s="154" t="s">
        <v>91</v>
      </c>
      <c r="AV604" s="13" t="s">
        <v>91</v>
      </c>
      <c r="AW604" s="13" t="s">
        <v>36</v>
      </c>
      <c r="AX604" s="13" t="s">
        <v>81</v>
      </c>
      <c r="AY604" s="154" t="s">
        <v>139</v>
      </c>
    </row>
    <row r="605" spans="2:65" s="14" customFormat="1" ht="11.25">
      <c r="B605" s="160"/>
      <c r="D605" s="147" t="s">
        <v>148</v>
      </c>
      <c r="E605" s="161" t="s">
        <v>1</v>
      </c>
      <c r="F605" s="162" t="s">
        <v>151</v>
      </c>
      <c r="H605" s="163">
        <v>0.19500000000000001</v>
      </c>
      <c r="I605" s="164"/>
      <c r="L605" s="160"/>
      <c r="M605" s="165"/>
      <c r="T605" s="166"/>
      <c r="AT605" s="161" t="s">
        <v>148</v>
      </c>
      <c r="AU605" s="161" t="s">
        <v>91</v>
      </c>
      <c r="AV605" s="14" t="s">
        <v>146</v>
      </c>
      <c r="AW605" s="14" t="s">
        <v>36</v>
      </c>
      <c r="AX605" s="14" t="s">
        <v>89</v>
      </c>
      <c r="AY605" s="161" t="s">
        <v>139</v>
      </c>
    </row>
    <row r="606" spans="2:65" s="11" customFormat="1" ht="22.9" customHeight="1">
      <c r="B606" s="121"/>
      <c r="D606" s="122" t="s">
        <v>80</v>
      </c>
      <c r="E606" s="131" t="s">
        <v>146</v>
      </c>
      <c r="F606" s="131" t="s">
        <v>378</v>
      </c>
      <c r="I606" s="124"/>
      <c r="J606" s="132">
        <f>BK606</f>
        <v>0</v>
      </c>
      <c r="L606" s="121"/>
      <c r="M606" s="126"/>
      <c r="P606" s="127">
        <f>SUM(P607:P645)</f>
        <v>0</v>
      </c>
      <c r="R606" s="127">
        <f>SUM(R607:R645)</f>
        <v>17.687304940000001</v>
      </c>
      <c r="T606" s="128">
        <f>SUM(T607:T645)</f>
        <v>0</v>
      </c>
      <c r="AR606" s="122" t="s">
        <v>89</v>
      </c>
      <c r="AT606" s="129" t="s">
        <v>80</v>
      </c>
      <c r="AU606" s="129" t="s">
        <v>89</v>
      </c>
      <c r="AY606" s="122" t="s">
        <v>139</v>
      </c>
      <c r="BK606" s="130">
        <f>SUM(BK607:BK645)</f>
        <v>0</v>
      </c>
    </row>
    <row r="607" spans="2:65" s="1" customFormat="1" ht="33" customHeight="1">
      <c r="B607" s="33"/>
      <c r="C607" s="133" t="s">
        <v>506</v>
      </c>
      <c r="D607" s="133" t="s">
        <v>141</v>
      </c>
      <c r="E607" s="134" t="s">
        <v>386</v>
      </c>
      <c r="F607" s="135" t="s">
        <v>387</v>
      </c>
      <c r="G607" s="136" t="s">
        <v>203</v>
      </c>
      <c r="H607" s="137">
        <v>9.35</v>
      </c>
      <c r="I607" s="138"/>
      <c r="J607" s="139">
        <f>ROUND(I607*H607,2)</f>
        <v>0</v>
      </c>
      <c r="K607" s="135" t="s">
        <v>1</v>
      </c>
      <c r="L607" s="33"/>
      <c r="M607" s="140" t="s">
        <v>1</v>
      </c>
      <c r="N607" s="141" t="s">
        <v>46</v>
      </c>
      <c r="P607" s="142">
        <f>O607*H607</f>
        <v>0</v>
      </c>
      <c r="Q607" s="142">
        <v>1.8907700000000001</v>
      </c>
      <c r="R607" s="142">
        <f>Q607*H607</f>
        <v>17.6786995</v>
      </c>
      <c r="S607" s="142">
        <v>0</v>
      </c>
      <c r="T607" s="143">
        <f>S607*H607</f>
        <v>0</v>
      </c>
      <c r="AR607" s="144" t="s">
        <v>146</v>
      </c>
      <c r="AT607" s="144" t="s">
        <v>141</v>
      </c>
      <c r="AU607" s="144" t="s">
        <v>91</v>
      </c>
      <c r="AY607" s="18" t="s">
        <v>139</v>
      </c>
      <c r="BE607" s="145">
        <f>IF(N607="základní",J607,0)</f>
        <v>0</v>
      </c>
      <c r="BF607" s="145">
        <f>IF(N607="snížená",J607,0)</f>
        <v>0</v>
      </c>
      <c r="BG607" s="145">
        <f>IF(N607="zákl. přenesená",J607,0)</f>
        <v>0</v>
      </c>
      <c r="BH607" s="145">
        <f>IF(N607="sníž. přenesená",J607,0)</f>
        <v>0</v>
      </c>
      <c r="BI607" s="145">
        <f>IF(N607="nulová",J607,0)</f>
        <v>0</v>
      </c>
      <c r="BJ607" s="18" t="s">
        <v>89</v>
      </c>
      <c r="BK607" s="145">
        <f>ROUND(I607*H607,2)</f>
        <v>0</v>
      </c>
      <c r="BL607" s="18" t="s">
        <v>146</v>
      </c>
      <c r="BM607" s="144" t="s">
        <v>1290</v>
      </c>
    </row>
    <row r="608" spans="2:65" s="12" customFormat="1" ht="11.25">
      <c r="B608" s="146"/>
      <c r="D608" s="147" t="s">
        <v>148</v>
      </c>
      <c r="E608" s="148" t="s">
        <v>1</v>
      </c>
      <c r="F608" s="149" t="s">
        <v>1022</v>
      </c>
      <c r="H608" s="148" t="s">
        <v>1</v>
      </c>
      <c r="I608" s="150"/>
      <c r="L608" s="146"/>
      <c r="M608" s="151"/>
      <c r="T608" s="152"/>
      <c r="AT608" s="148" t="s">
        <v>148</v>
      </c>
      <c r="AU608" s="148" t="s">
        <v>91</v>
      </c>
      <c r="AV608" s="12" t="s">
        <v>89</v>
      </c>
      <c r="AW608" s="12" t="s">
        <v>36</v>
      </c>
      <c r="AX608" s="12" t="s">
        <v>81</v>
      </c>
      <c r="AY608" s="148" t="s">
        <v>139</v>
      </c>
    </row>
    <row r="609" spans="2:65" s="12" customFormat="1" ht="22.5">
      <c r="B609" s="146"/>
      <c r="D609" s="147" t="s">
        <v>148</v>
      </c>
      <c r="E609" s="148" t="s">
        <v>1</v>
      </c>
      <c r="F609" s="149" t="s">
        <v>239</v>
      </c>
      <c r="H609" s="148" t="s">
        <v>1</v>
      </c>
      <c r="I609" s="150"/>
      <c r="L609" s="146"/>
      <c r="M609" s="151"/>
      <c r="T609" s="152"/>
      <c r="AT609" s="148" t="s">
        <v>148</v>
      </c>
      <c r="AU609" s="148" t="s">
        <v>91</v>
      </c>
      <c r="AV609" s="12" t="s">
        <v>89</v>
      </c>
      <c r="AW609" s="12" t="s">
        <v>36</v>
      </c>
      <c r="AX609" s="12" t="s">
        <v>81</v>
      </c>
      <c r="AY609" s="148" t="s">
        <v>139</v>
      </c>
    </row>
    <row r="610" spans="2:65" s="13" customFormat="1" ht="11.25">
      <c r="B610" s="153"/>
      <c r="D610" s="147" t="s">
        <v>148</v>
      </c>
      <c r="E610" s="154" t="s">
        <v>1</v>
      </c>
      <c r="F610" s="155" t="s">
        <v>1291</v>
      </c>
      <c r="H610" s="156">
        <v>3.0289999999999999</v>
      </c>
      <c r="I610" s="157"/>
      <c r="L610" s="153"/>
      <c r="M610" s="158"/>
      <c r="T610" s="159"/>
      <c r="AT610" s="154" t="s">
        <v>148</v>
      </c>
      <c r="AU610" s="154" t="s">
        <v>91</v>
      </c>
      <c r="AV610" s="13" t="s">
        <v>91</v>
      </c>
      <c r="AW610" s="13" t="s">
        <v>36</v>
      </c>
      <c r="AX610" s="13" t="s">
        <v>81</v>
      </c>
      <c r="AY610" s="154" t="s">
        <v>139</v>
      </c>
    </row>
    <row r="611" spans="2:65" s="13" customFormat="1" ht="11.25">
      <c r="B611" s="153"/>
      <c r="D611" s="147" t="s">
        <v>148</v>
      </c>
      <c r="E611" s="154" t="s">
        <v>1</v>
      </c>
      <c r="F611" s="155" t="s">
        <v>1292</v>
      </c>
      <c r="H611" s="156">
        <v>0.42099999999999999</v>
      </c>
      <c r="I611" s="157"/>
      <c r="L611" s="153"/>
      <c r="M611" s="158"/>
      <c r="T611" s="159"/>
      <c r="AT611" s="154" t="s">
        <v>148</v>
      </c>
      <c r="AU611" s="154" t="s">
        <v>91</v>
      </c>
      <c r="AV611" s="13" t="s">
        <v>91</v>
      </c>
      <c r="AW611" s="13" t="s">
        <v>36</v>
      </c>
      <c r="AX611" s="13" t="s">
        <v>81</v>
      </c>
      <c r="AY611" s="154" t="s">
        <v>139</v>
      </c>
    </row>
    <row r="612" spans="2:65" s="13" customFormat="1" ht="11.25">
      <c r="B612" s="153"/>
      <c r="D612" s="147" t="s">
        <v>148</v>
      </c>
      <c r="E612" s="154" t="s">
        <v>1</v>
      </c>
      <c r="F612" s="155" t="s">
        <v>1293</v>
      </c>
      <c r="H612" s="156">
        <v>1.448</v>
      </c>
      <c r="I612" s="157"/>
      <c r="L612" s="153"/>
      <c r="M612" s="158"/>
      <c r="T612" s="159"/>
      <c r="AT612" s="154" t="s">
        <v>148</v>
      </c>
      <c r="AU612" s="154" t="s">
        <v>91</v>
      </c>
      <c r="AV612" s="13" t="s">
        <v>91</v>
      </c>
      <c r="AW612" s="13" t="s">
        <v>36</v>
      </c>
      <c r="AX612" s="13" t="s">
        <v>81</v>
      </c>
      <c r="AY612" s="154" t="s">
        <v>139</v>
      </c>
    </row>
    <row r="613" spans="2:65" s="13" customFormat="1" ht="11.25">
      <c r="B613" s="153"/>
      <c r="D613" s="147" t="s">
        <v>148</v>
      </c>
      <c r="E613" s="154" t="s">
        <v>1</v>
      </c>
      <c r="F613" s="155" t="s">
        <v>1294</v>
      </c>
      <c r="H613" s="156">
        <v>0.57899999999999996</v>
      </c>
      <c r="I613" s="157"/>
      <c r="L613" s="153"/>
      <c r="M613" s="158"/>
      <c r="T613" s="159"/>
      <c r="AT613" s="154" t="s">
        <v>148</v>
      </c>
      <c r="AU613" s="154" t="s">
        <v>91</v>
      </c>
      <c r="AV613" s="13" t="s">
        <v>91</v>
      </c>
      <c r="AW613" s="13" t="s">
        <v>36</v>
      </c>
      <c r="AX613" s="13" t="s">
        <v>81</v>
      </c>
      <c r="AY613" s="154" t="s">
        <v>139</v>
      </c>
    </row>
    <row r="614" spans="2:65" s="13" customFormat="1" ht="11.25">
      <c r="B614" s="153"/>
      <c r="D614" s="147" t="s">
        <v>148</v>
      </c>
      <c r="E614" s="154" t="s">
        <v>1</v>
      </c>
      <c r="F614" s="155" t="s">
        <v>1295</v>
      </c>
      <c r="H614" s="156">
        <v>0.58299999999999996</v>
      </c>
      <c r="I614" s="157"/>
      <c r="L614" s="153"/>
      <c r="M614" s="158"/>
      <c r="T614" s="159"/>
      <c r="AT614" s="154" t="s">
        <v>148</v>
      </c>
      <c r="AU614" s="154" t="s">
        <v>91</v>
      </c>
      <c r="AV614" s="13" t="s">
        <v>91</v>
      </c>
      <c r="AW614" s="13" t="s">
        <v>36</v>
      </c>
      <c r="AX614" s="13" t="s">
        <v>81</v>
      </c>
      <c r="AY614" s="154" t="s">
        <v>139</v>
      </c>
    </row>
    <row r="615" spans="2:65" s="13" customFormat="1" ht="11.25">
      <c r="B615" s="153"/>
      <c r="D615" s="147" t="s">
        <v>148</v>
      </c>
      <c r="E615" s="154" t="s">
        <v>1</v>
      </c>
      <c r="F615" s="155" t="s">
        <v>1296</v>
      </c>
      <c r="H615" s="156">
        <v>0.59099999999999997</v>
      </c>
      <c r="I615" s="157"/>
      <c r="L615" s="153"/>
      <c r="M615" s="158"/>
      <c r="T615" s="159"/>
      <c r="AT615" s="154" t="s">
        <v>148</v>
      </c>
      <c r="AU615" s="154" t="s">
        <v>91</v>
      </c>
      <c r="AV615" s="13" t="s">
        <v>91</v>
      </c>
      <c r="AW615" s="13" t="s">
        <v>36</v>
      </c>
      <c r="AX615" s="13" t="s">
        <v>81</v>
      </c>
      <c r="AY615" s="154" t="s">
        <v>139</v>
      </c>
    </row>
    <row r="616" spans="2:65" s="13" customFormat="1" ht="11.25">
      <c r="B616" s="153"/>
      <c r="D616" s="147" t="s">
        <v>148</v>
      </c>
      <c r="E616" s="154" t="s">
        <v>1</v>
      </c>
      <c r="F616" s="155" t="s">
        <v>1297</v>
      </c>
      <c r="H616" s="156">
        <v>0.59599999999999997</v>
      </c>
      <c r="I616" s="157"/>
      <c r="L616" s="153"/>
      <c r="M616" s="158"/>
      <c r="T616" s="159"/>
      <c r="AT616" s="154" t="s">
        <v>148</v>
      </c>
      <c r="AU616" s="154" t="s">
        <v>91</v>
      </c>
      <c r="AV616" s="13" t="s">
        <v>91</v>
      </c>
      <c r="AW616" s="13" t="s">
        <v>36</v>
      </c>
      <c r="AX616" s="13" t="s">
        <v>81</v>
      </c>
      <c r="AY616" s="154" t="s">
        <v>139</v>
      </c>
    </row>
    <row r="617" spans="2:65" s="13" customFormat="1" ht="11.25">
      <c r="B617" s="153"/>
      <c r="D617" s="147" t="s">
        <v>148</v>
      </c>
      <c r="E617" s="154" t="s">
        <v>1</v>
      </c>
      <c r="F617" s="155" t="s">
        <v>1298</v>
      </c>
      <c r="H617" s="156">
        <v>0.49</v>
      </c>
      <c r="I617" s="157"/>
      <c r="L617" s="153"/>
      <c r="M617" s="158"/>
      <c r="T617" s="159"/>
      <c r="AT617" s="154" t="s">
        <v>148</v>
      </c>
      <c r="AU617" s="154" t="s">
        <v>91</v>
      </c>
      <c r="AV617" s="13" t="s">
        <v>91</v>
      </c>
      <c r="AW617" s="13" t="s">
        <v>36</v>
      </c>
      <c r="AX617" s="13" t="s">
        <v>81</v>
      </c>
      <c r="AY617" s="154" t="s">
        <v>139</v>
      </c>
    </row>
    <row r="618" spans="2:65" s="13" customFormat="1" ht="11.25">
      <c r="B618" s="153"/>
      <c r="D618" s="147" t="s">
        <v>148</v>
      </c>
      <c r="E618" s="154" t="s">
        <v>1</v>
      </c>
      <c r="F618" s="155" t="s">
        <v>1299</v>
      </c>
      <c r="H618" s="156">
        <v>0.51400000000000001</v>
      </c>
      <c r="I618" s="157"/>
      <c r="L618" s="153"/>
      <c r="M618" s="158"/>
      <c r="T618" s="159"/>
      <c r="AT618" s="154" t="s">
        <v>148</v>
      </c>
      <c r="AU618" s="154" t="s">
        <v>91</v>
      </c>
      <c r="AV618" s="13" t="s">
        <v>91</v>
      </c>
      <c r="AW618" s="13" t="s">
        <v>36</v>
      </c>
      <c r="AX618" s="13" t="s">
        <v>81</v>
      </c>
      <c r="AY618" s="154" t="s">
        <v>139</v>
      </c>
    </row>
    <row r="619" spans="2:65" s="13" customFormat="1" ht="11.25">
      <c r="B619" s="153"/>
      <c r="D619" s="147" t="s">
        <v>148</v>
      </c>
      <c r="E619" s="154" t="s">
        <v>1</v>
      </c>
      <c r="F619" s="155" t="s">
        <v>1300</v>
      </c>
      <c r="H619" s="156">
        <v>0.52200000000000002</v>
      </c>
      <c r="I619" s="157"/>
      <c r="L619" s="153"/>
      <c r="M619" s="158"/>
      <c r="T619" s="159"/>
      <c r="AT619" s="154" t="s">
        <v>148</v>
      </c>
      <c r="AU619" s="154" t="s">
        <v>91</v>
      </c>
      <c r="AV619" s="13" t="s">
        <v>91</v>
      </c>
      <c r="AW619" s="13" t="s">
        <v>36</v>
      </c>
      <c r="AX619" s="13" t="s">
        <v>81</v>
      </c>
      <c r="AY619" s="154" t="s">
        <v>139</v>
      </c>
    </row>
    <row r="620" spans="2:65" s="13" customFormat="1" ht="11.25">
      <c r="B620" s="153"/>
      <c r="D620" s="147" t="s">
        <v>148</v>
      </c>
      <c r="E620" s="154" t="s">
        <v>1</v>
      </c>
      <c r="F620" s="155" t="s">
        <v>1301</v>
      </c>
      <c r="H620" s="156">
        <v>0.57699999999999996</v>
      </c>
      <c r="I620" s="157"/>
      <c r="L620" s="153"/>
      <c r="M620" s="158"/>
      <c r="T620" s="159"/>
      <c r="AT620" s="154" t="s">
        <v>148</v>
      </c>
      <c r="AU620" s="154" t="s">
        <v>91</v>
      </c>
      <c r="AV620" s="13" t="s">
        <v>91</v>
      </c>
      <c r="AW620" s="13" t="s">
        <v>36</v>
      </c>
      <c r="AX620" s="13" t="s">
        <v>81</v>
      </c>
      <c r="AY620" s="154" t="s">
        <v>139</v>
      </c>
    </row>
    <row r="621" spans="2:65" s="14" customFormat="1" ht="11.25">
      <c r="B621" s="160"/>
      <c r="D621" s="147" t="s">
        <v>148</v>
      </c>
      <c r="E621" s="161" t="s">
        <v>1</v>
      </c>
      <c r="F621" s="162" t="s">
        <v>151</v>
      </c>
      <c r="H621" s="163">
        <v>9.35</v>
      </c>
      <c r="I621" s="164"/>
      <c r="L621" s="160"/>
      <c r="M621" s="165"/>
      <c r="T621" s="166"/>
      <c r="AT621" s="161" t="s">
        <v>148</v>
      </c>
      <c r="AU621" s="161" t="s">
        <v>91</v>
      </c>
      <c r="AV621" s="14" t="s">
        <v>146</v>
      </c>
      <c r="AW621" s="14" t="s">
        <v>36</v>
      </c>
      <c r="AX621" s="14" t="s">
        <v>89</v>
      </c>
      <c r="AY621" s="161" t="s">
        <v>139</v>
      </c>
    </row>
    <row r="622" spans="2:65" s="1" customFormat="1" ht="33" customHeight="1">
      <c r="B622" s="33"/>
      <c r="C622" s="133" t="s">
        <v>511</v>
      </c>
      <c r="D622" s="133" t="s">
        <v>141</v>
      </c>
      <c r="E622" s="134" t="s">
        <v>1302</v>
      </c>
      <c r="F622" s="135" t="s">
        <v>1303</v>
      </c>
      <c r="G622" s="136" t="s">
        <v>203</v>
      </c>
      <c r="H622" s="137">
        <v>3.5999999999999997E-2</v>
      </c>
      <c r="I622" s="138"/>
      <c r="J622" s="139">
        <f>ROUND(I622*H622,2)</f>
        <v>0</v>
      </c>
      <c r="K622" s="135" t="s">
        <v>145</v>
      </c>
      <c r="L622" s="33"/>
      <c r="M622" s="140" t="s">
        <v>1</v>
      </c>
      <c r="N622" s="141" t="s">
        <v>46</v>
      </c>
      <c r="P622" s="142">
        <f>O622*H622</f>
        <v>0</v>
      </c>
      <c r="Q622" s="142">
        <v>0</v>
      </c>
      <c r="R622" s="142">
        <f>Q622*H622</f>
        <v>0</v>
      </c>
      <c r="S622" s="142">
        <v>0</v>
      </c>
      <c r="T622" s="143">
        <f>S622*H622</f>
        <v>0</v>
      </c>
      <c r="AR622" s="144" t="s">
        <v>146</v>
      </c>
      <c r="AT622" s="144" t="s">
        <v>141</v>
      </c>
      <c r="AU622" s="144" t="s">
        <v>91</v>
      </c>
      <c r="AY622" s="18" t="s">
        <v>139</v>
      </c>
      <c r="BE622" s="145">
        <f>IF(N622="základní",J622,0)</f>
        <v>0</v>
      </c>
      <c r="BF622" s="145">
        <f>IF(N622="snížená",J622,0)</f>
        <v>0</v>
      </c>
      <c r="BG622" s="145">
        <f>IF(N622="zákl. přenesená",J622,0)</f>
        <v>0</v>
      </c>
      <c r="BH622" s="145">
        <f>IF(N622="sníž. přenesená",J622,0)</f>
        <v>0</v>
      </c>
      <c r="BI622" s="145">
        <f>IF(N622="nulová",J622,0)</f>
        <v>0</v>
      </c>
      <c r="BJ622" s="18" t="s">
        <v>89</v>
      </c>
      <c r="BK622" s="145">
        <f>ROUND(I622*H622,2)</f>
        <v>0</v>
      </c>
      <c r="BL622" s="18" t="s">
        <v>146</v>
      </c>
      <c r="BM622" s="144" t="s">
        <v>1304</v>
      </c>
    </row>
    <row r="623" spans="2:65" s="12" customFormat="1" ht="11.25">
      <c r="B623" s="146"/>
      <c r="D623" s="147" t="s">
        <v>148</v>
      </c>
      <c r="E623" s="148" t="s">
        <v>1</v>
      </c>
      <c r="F623" s="149" t="s">
        <v>1264</v>
      </c>
      <c r="H623" s="148" t="s">
        <v>1</v>
      </c>
      <c r="I623" s="150"/>
      <c r="L623" s="146"/>
      <c r="M623" s="151"/>
      <c r="T623" s="152"/>
      <c r="AT623" s="148" t="s">
        <v>148</v>
      </c>
      <c r="AU623" s="148" t="s">
        <v>91</v>
      </c>
      <c r="AV623" s="12" t="s">
        <v>89</v>
      </c>
      <c r="AW623" s="12" t="s">
        <v>36</v>
      </c>
      <c r="AX623" s="12" t="s">
        <v>81</v>
      </c>
      <c r="AY623" s="148" t="s">
        <v>139</v>
      </c>
    </row>
    <row r="624" spans="2:65" s="12" customFormat="1" ht="11.25">
      <c r="B624" s="146"/>
      <c r="D624" s="147" t="s">
        <v>148</v>
      </c>
      <c r="E624" s="148" t="s">
        <v>1</v>
      </c>
      <c r="F624" s="149" t="s">
        <v>1016</v>
      </c>
      <c r="H624" s="148" t="s">
        <v>1</v>
      </c>
      <c r="I624" s="150"/>
      <c r="L624" s="146"/>
      <c r="M624" s="151"/>
      <c r="T624" s="152"/>
      <c r="AT624" s="148" t="s">
        <v>148</v>
      </c>
      <c r="AU624" s="148" t="s">
        <v>91</v>
      </c>
      <c r="AV624" s="12" t="s">
        <v>89</v>
      </c>
      <c r="AW624" s="12" t="s">
        <v>36</v>
      </c>
      <c r="AX624" s="12" t="s">
        <v>81</v>
      </c>
      <c r="AY624" s="148" t="s">
        <v>139</v>
      </c>
    </row>
    <row r="625" spans="2:65" s="13" customFormat="1" ht="11.25">
      <c r="B625" s="153"/>
      <c r="D625" s="147" t="s">
        <v>148</v>
      </c>
      <c r="E625" s="154" t="s">
        <v>1</v>
      </c>
      <c r="F625" s="155" t="s">
        <v>1305</v>
      </c>
      <c r="H625" s="156">
        <v>3.5999999999999997E-2</v>
      </c>
      <c r="I625" s="157"/>
      <c r="L625" s="153"/>
      <c r="M625" s="158"/>
      <c r="T625" s="159"/>
      <c r="AT625" s="154" t="s">
        <v>148</v>
      </c>
      <c r="AU625" s="154" t="s">
        <v>91</v>
      </c>
      <c r="AV625" s="13" t="s">
        <v>91</v>
      </c>
      <c r="AW625" s="13" t="s">
        <v>36</v>
      </c>
      <c r="AX625" s="13" t="s">
        <v>81</v>
      </c>
      <c r="AY625" s="154" t="s">
        <v>139</v>
      </c>
    </row>
    <row r="626" spans="2:65" s="14" customFormat="1" ht="11.25">
      <c r="B626" s="160"/>
      <c r="D626" s="147" t="s">
        <v>148</v>
      </c>
      <c r="E626" s="161" t="s">
        <v>1</v>
      </c>
      <c r="F626" s="162" t="s">
        <v>151</v>
      </c>
      <c r="H626" s="163">
        <v>3.5999999999999997E-2</v>
      </c>
      <c r="I626" s="164"/>
      <c r="L626" s="160"/>
      <c r="M626" s="165"/>
      <c r="T626" s="166"/>
      <c r="AT626" s="161" t="s">
        <v>148</v>
      </c>
      <c r="AU626" s="161" t="s">
        <v>91</v>
      </c>
      <c r="AV626" s="14" t="s">
        <v>146</v>
      </c>
      <c r="AW626" s="14" t="s">
        <v>36</v>
      </c>
      <c r="AX626" s="14" t="s">
        <v>89</v>
      </c>
      <c r="AY626" s="161" t="s">
        <v>139</v>
      </c>
    </row>
    <row r="627" spans="2:65" s="1" customFormat="1" ht="24.2" customHeight="1">
      <c r="B627" s="33"/>
      <c r="C627" s="133" t="s">
        <v>516</v>
      </c>
      <c r="D627" s="133" t="s">
        <v>141</v>
      </c>
      <c r="E627" s="134" t="s">
        <v>411</v>
      </c>
      <c r="F627" s="135" t="s">
        <v>412</v>
      </c>
      <c r="G627" s="136" t="s">
        <v>263</v>
      </c>
      <c r="H627" s="137">
        <v>0.64800000000000002</v>
      </c>
      <c r="I627" s="138"/>
      <c r="J627" s="139">
        <f>ROUND(I627*H627,2)</f>
        <v>0</v>
      </c>
      <c r="K627" s="135" t="s">
        <v>145</v>
      </c>
      <c r="L627" s="33"/>
      <c r="M627" s="140" t="s">
        <v>1</v>
      </c>
      <c r="N627" s="141" t="s">
        <v>46</v>
      </c>
      <c r="P627" s="142">
        <f>O627*H627</f>
        <v>0</v>
      </c>
      <c r="Q627" s="142">
        <v>1.328E-2</v>
      </c>
      <c r="R627" s="142">
        <f>Q627*H627</f>
        <v>8.6054400000000007E-3</v>
      </c>
      <c r="S627" s="142">
        <v>0</v>
      </c>
      <c r="T627" s="143">
        <f>S627*H627</f>
        <v>0</v>
      </c>
      <c r="AR627" s="144" t="s">
        <v>146</v>
      </c>
      <c r="AT627" s="144" t="s">
        <v>141</v>
      </c>
      <c r="AU627" s="144" t="s">
        <v>91</v>
      </c>
      <c r="AY627" s="18" t="s">
        <v>139</v>
      </c>
      <c r="BE627" s="145">
        <f>IF(N627="základní",J627,0)</f>
        <v>0</v>
      </c>
      <c r="BF627" s="145">
        <f>IF(N627="snížená",J627,0)</f>
        <v>0</v>
      </c>
      <c r="BG627" s="145">
        <f>IF(N627="zákl. přenesená",J627,0)</f>
        <v>0</v>
      </c>
      <c r="BH627" s="145">
        <f>IF(N627="sníž. přenesená",J627,0)</f>
        <v>0</v>
      </c>
      <c r="BI627" s="145">
        <f>IF(N627="nulová",J627,0)</f>
        <v>0</v>
      </c>
      <c r="BJ627" s="18" t="s">
        <v>89</v>
      </c>
      <c r="BK627" s="145">
        <f>ROUND(I627*H627,2)</f>
        <v>0</v>
      </c>
      <c r="BL627" s="18" t="s">
        <v>146</v>
      </c>
      <c r="BM627" s="144" t="s">
        <v>1306</v>
      </c>
    </row>
    <row r="628" spans="2:65" s="12" customFormat="1" ht="11.25">
      <c r="B628" s="146"/>
      <c r="D628" s="147" t="s">
        <v>148</v>
      </c>
      <c r="E628" s="148" t="s">
        <v>1</v>
      </c>
      <c r="F628" s="149" t="s">
        <v>1264</v>
      </c>
      <c r="H628" s="148" t="s">
        <v>1</v>
      </c>
      <c r="I628" s="150"/>
      <c r="L628" s="146"/>
      <c r="M628" s="151"/>
      <c r="T628" s="152"/>
      <c r="AT628" s="148" t="s">
        <v>148</v>
      </c>
      <c r="AU628" s="148" t="s">
        <v>91</v>
      </c>
      <c r="AV628" s="12" t="s">
        <v>89</v>
      </c>
      <c r="AW628" s="12" t="s">
        <v>36</v>
      </c>
      <c r="AX628" s="12" t="s">
        <v>81</v>
      </c>
      <c r="AY628" s="148" t="s">
        <v>139</v>
      </c>
    </row>
    <row r="629" spans="2:65" s="12" customFormat="1" ht="11.25">
      <c r="B629" s="146"/>
      <c r="D629" s="147" t="s">
        <v>148</v>
      </c>
      <c r="E629" s="148" t="s">
        <v>1</v>
      </c>
      <c r="F629" s="149" t="s">
        <v>1016</v>
      </c>
      <c r="H629" s="148" t="s">
        <v>1</v>
      </c>
      <c r="I629" s="150"/>
      <c r="L629" s="146"/>
      <c r="M629" s="151"/>
      <c r="T629" s="152"/>
      <c r="AT629" s="148" t="s">
        <v>148</v>
      </c>
      <c r="AU629" s="148" t="s">
        <v>91</v>
      </c>
      <c r="AV629" s="12" t="s">
        <v>89</v>
      </c>
      <c r="AW629" s="12" t="s">
        <v>36</v>
      </c>
      <c r="AX629" s="12" t="s">
        <v>81</v>
      </c>
      <c r="AY629" s="148" t="s">
        <v>139</v>
      </c>
    </row>
    <row r="630" spans="2:65" s="13" customFormat="1" ht="11.25">
      <c r="B630" s="153"/>
      <c r="D630" s="147" t="s">
        <v>148</v>
      </c>
      <c r="E630" s="154" t="s">
        <v>1</v>
      </c>
      <c r="F630" s="155" t="s">
        <v>1307</v>
      </c>
      <c r="H630" s="156">
        <v>0.64800000000000002</v>
      </c>
      <c r="I630" s="157"/>
      <c r="L630" s="153"/>
      <c r="M630" s="158"/>
      <c r="T630" s="159"/>
      <c r="AT630" s="154" t="s">
        <v>148</v>
      </c>
      <c r="AU630" s="154" t="s">
        <v>91</v>
      </c>
      <c r="AV630" s="13" t="s">
        <v>91</v>
      </c>
      <c r="AW630" s="13" t="s">
        <v>36</v>
      </c>
      <c r="AX630" s="13" t="s">
        <v>81</v>
      </c>
      <c r="AY630" s="154" t="s">
        <v>139</v>
      </c>
    </row>
    <row r="631" spans="2:65" s="14" customFormat="1" ht="11.25">
      <c r="B631" s="160"/>
      <c r="D631" s="147" t="s">
        <v>148</v>
      </c>
      <c r="E631" s="161" t="s">
        <v>1</v>
      </c>
      <c r="F631" s="162" t="s">
        <v>151</v>
      </c>
      <c r="H631" s="163">
        <v>0.64800000000000002</v>
      </c>
      <c r="I631" s="164"/>
      <c r="L631" s="160"/>
      <c r="M631" s="165"/>
      <c r="T631" s="166"/>
      <c r="AT631" s="161" t="s">
        <v>148</v>
      </c>
      <c r="AU631" s="161" t="s">
        <v>91</v>
      </c>
      <c r="AV631" s="14" t="s">
        <v>146</v>
      </c>
      <c r="AW631" s="14" t="s">
        <v>36</v>
      </c>
      <c r="AX631" s="14" t="s">
        <v>89</v>
      </c>
      <c r="AY631" s="161" t="s">
        <v>139</v>
      </c>
    </row>
    <row r="632" spans="2:65" s="1" customFormat="1" ht="24.2" customHeight="1">
      <c r="B632" s="33"/>
      <c r="C632" s="133" t="s">
        <v>521</v>
      </c>
      <c r="D632" s="133" t="s">
        <v>141</v>
      </c>
      <c r="E632" s="134" t="s">
        <v>424</v>
      </c>
      <c r="F632" s="135" t="s">
        <v>425</v>
      </c>
      <c r="G632" s="136" t="s">
        <v>263</v>
      </c>
      <c r="H632" s="137">
        <v>0.64800000000000002</v>
      </c>
      <c r="I632" s="138"/>
      <c r="J632" s="139">
        <f>ROUND(I632*H632,2)</f>
        <v>0</v>
      </c>
      <c r="K632" s="135" t="s">
        <v>145</v>
      </c>
      <c r="L632" s="33"/>
      <c r="M632" s="140" t="s">
        <v>1</v>
      </c>
      <c r="N632" s="141" t="s">
        <v>46</v>
      </c>
      <c r="P632" s="142">
        <f>O632*H632</f>
        <v>0</v>
      </c>
      <c r="Q632" s="142">
        <v>0</v>
      </c>
      <c r="R632" s="142">
        <f>Q632*H632</f>
        <v>0</v>
      </c>
      <c r="S632" s="142">
        <v>0</v>
      </c>
      <c r="T632" s="143">
        <f>S632*H632</f>
        <v>0</v>
      </c>
      <c r="AR632" s="144" t="s">
        <v>146</v>
      </c>
      <c r="AT632" s="144" t="s">
        <v>141</v>
      </c>
      <c r="AU632" s="144" t="s">
        <v>91</v>
      </c>
      <c r="AY632" s="18" t="s">
        <v>139</v>
      </c>
      <c r="BE632" s="145">
        <f>IF(N632="základní",J632,0)</f>
        <v>0</v>
      </c>
      <c r="BF632" s="145">
        <f>IF(N632="snížená",J632,0)</f>
        <v>0</v>
      </c>
      <c r="BG632" s="145">
        <f>IF(N632="zákl. přenesená",J632,0)</f>
        <v>0</v>
      </c>
      <c r="BH632" s="145">
        <f>IF(N632="sníž. přenesená",J632,0)</f>
        <v>0</v>
      </c>
      <c r="BI632" s="145">
        <f>IF(N632="nulová",J632,0)</f>
        <v>0</v>
      </c>
      <c r="BJ632" s="18" t="s">
        <v>89</v>
      </c>
      <c r="BK632" s="145">
        <f>ROUND(I632*H632,2)</f>
        <v>0</v>
      </c>
      <c r="BL632" s="18" t="s">
        <v>146</v>
      </c>
      <c r="BM632" s="144" t="s">
        <v>1308</v>
      </c>
    </row>
    <row r="633" spans="2:65" s="13" customFormat="1" ht="11.25">
      <c r="B633" s="153"/>
      <c r="D633" s="147" t="s">
        <v>148</v>
      </c>
      <c r="E633" s="154" t="s">
        <v>1</v>
      </c>
      <c r="F633" s="155" t="s">
        <v>1309</v>
      </c>
      <c r="H633" s="156">
        <v>0.64800000000000002</v>
      </c>
      <c r="I633" s="157"/>
      <c r="L633" s="153"/>
      <c r="M633" s="158"/>
      <c r="T633" s="159"/>
      <c r="AT633" s="154" t="s">
        <v>148</v>
      </c>
      <c r="AU633" s="154" t="s">
        <v>91</v>
      </c>
      <c r="AV633" s="13" t="s">
        <v>91</v>
      </c>
      <c r="AW633" s="13" t="s">
        <v>36</v>
      </c>
      <c r="AX633" s="13" t="s">
        <v>89</v>
      </c>
      <c r="AY633" s="154" t="s">
        <v>139</v>
      </c>
    </row>
    <row r="634" spans="2:65" s="1" customFormat="1" ht="24.2" customHeight="1">
      <c r="B634" s="33"/>
      <c r="C634" s="133" t="s">
        <v>529</v>
      </c>
      <c r="D634" s="133" t="s">
        <v>141</v>
      </c>
      <c r="E634" s="134" t="s">
        <v>1310</v>
      </c>
      <c r="F634" s="135" t="s">
        <v>1311</v>
      </c>
      <c r="G634" s="136" t="s">
        <v>203</v>
      </c>
      <c r="H634" s="137">
        <v>2.1000000000000001E-2</v>
      </c>
      <c r="I634" s="138"/>
      <c r="J634" s="139">
        <f>ROUND(I634*H634,2)</f>
        <v>0</v>
      </c>
      <c r="K634" s="135" t="s">
        <v>145</v>
      </c>
      <c r="L634" s="33"/>
      <c r="M634" s="140" t="s">
        <v>1</v>
      </c>
      <c r="N634" s="141" t="s">
        <v>46</v>
      </c>
      <c r="P634" s="142">
        <f>O634*H634</f>
        <v>0</v>
      </c>
      <c r="Q634" s="142">
        <v>0</v>
      </c>
      <c r="R634" s="142">
        <f>Q634*H634</f>
        <v>0</v>
      </c>
      <c r="S634" s="142">
        <v>0</v>
      </c>
      <c r="T634" s="143">
        <f>S634*H634</f>
        <v>0</v>
      </c>
      <c r="AR634" s="144" t="s">
        <v>146</v>
      </c>
      <c r="AT634" s="144" t="s">
        <v>141</v>
      </c>
      <c r="AU634" s="144" t="s">
        <v>91</v>
      </c>
      <c r="AY634" s="18" t="s">
        <v>139</v>
      </c>
      <c r="BE634" s="145">
        <f>IF(N634="základní",J634,0)</f>
        <v>0</v>
      </c>
      <c r="BF634" s="145">
        <f>IF(N634="snížená",J634,0)</f>
        <v>0</v>
      </c>
      <c r="BG634" s="145">
        <f>IF(N634="zákl. přenesená",J634,0)</f>
        <v>0</v>
      </c>
      <c r="BH634" s="145">
        <f>IF(N634="sníž. přenesená",J634,0)</f>
        <v>0</v>
      </c>
      <c r="BI634" s="145">
        <f>IF(N634="nulová",J634,0)</f>
        <v>0</v>
      </c>
      <c r="BJ634" s="18" t="s">
        <v>89</v>
      </c>
      <c r="BK634" s="145">
        <f>ROUND(I634*H634,2)</f>
        <v>0</v>
      </c>
      <c r="BL634" s="18" t="s">
        <v>146</v>
      </c>
      <c r="BM634" s="144" t="s">
        <v>1312</v>
      </c>
    </row>
    <row r="635" spans="2:65" s="12" customFormat="1" ht="11.25">
      <c r="B635" s="146"/>
      <c r="D635" s="147" t="s">
        <v>148</v>
      </c>
      <c r="E635" s="148" t="s">
        <v>1</v>
      </c>
      <c r="F635" s="149" t="s">
        <v>1264</v>
      </c>
      <c r="H635" s="148" t="s">
        <v>1</v>
      </c>
      <c r="I635" s="150"/>
      <c r="L635" s="146"/>
      <c r="M635" s="151"/>
      <c r="T635" s="152"/>
      <c r="AT635" s="148" t="s">
        <v>148</v>
      </c>
      <c r="AU635" s="148" t="s">
        <v>91</v>
      </c>
      <c r="AV635" s="12" t="s">
        <v>89</v>
      </c>
      <c r="AW635" s="12" t="s">
        <v>36</v>
      </c>
      <c r="AX635" s="12" t="s">
        <v>81</v>
      </c>
      <c r="AY635" s="148" t="s">
        <v>139</v>
      </c>
    </row>
    <row r="636" spans="2:65" s="12" customFormat="1" ht="11.25">
      <c r="B636" s="146"/>
      <c r="D636" s="147" t="s">
        <v>148</v>
      </c>
      <c r="E636" s="148" t="s">
        <v>1</v>
      </c>
      <c r="F636" s="149" t="s">
        <v>1016</v>
      </c>
      <c r="H636" s="148" t="s">
        <v>1</v>
      </c>
      <c r="I636" s="150"/>
      <c r="L636" s="146"/>
      <c r="M636" s="151"/>
      <c r="T636" s="152"/>
      <c r="AT636" s="148" t="s">
        <v>148</v>
      </c>
      <c r="AU636" s="148" t="s">
        <v>91</v>
      </c>
      <c r="AV636" s="12" t="s">
        <v>89</v>
      </c>
      <c r="AW636" s="12" t="s">
        <v>36</v>
      </c>
      <c r="AX636" s="12" t="s">
        <v>81</v>
      </c>
      <c r="AY636" s="148" t="s">
        <v>139</v>
      </c>
    </row>
    <row r="637" spans="2:65" s="12" customFormat="1" ht="11.25">
      <c r="B637" s="146"/>
      <c r="D637" s="147" t="s">
        <v>148</v>
      </c>
      <c r="E637" s="148" t="s">
        <v>1</v>
      </c>
      <c r="F637" s="149" t="s">
        <v>1313</v>
      </c>
      <c r="H637" s="148" t="s">
        <v>1</v>
      </c>
      <c r="I637" s="150"/>
      <c r="L637" s="146"/>
      <c r="M637" s="151"/>
      <c r="T637" s="152"/>
      <c r="AT637" s="148" t="s">
        <v>148</v>
      </c>
      <c r="AU637" s="148" t="s">
        <v>91</v>
      </c>
      <c r="AV637" s="12" t="s">
        <v>89</v>
      </c>
      <c r="AW637" s="12" t="s">
        <v>36</v>
      </c>
      <c r="AX637" s="12" t="s">
        <v>81</v>
      </c>
      <c r="AY637" s="148" t="s">
        <v>139</v>
      </c>
    </row>
    <row r="638" spans="2:65" s="13" customFormat="1" ht="11.25">
      <c r="B638" s="153"/>
      <c r="D638" s="147" t="s">
        <v>148</v>
      </c>
      <c r="E638" s="154" t="s">
        <v>1</v>
      </c>
      <c r="F638" s="155" t="s">
        <v>1314</v>
      </c>
      <c r="H638" s="156">
        <v>2.1000000000000001E-2</v>
      </c>
      <c r="I638" s="157"/>
      <c r="L638" s="153"/>
      <c r="M638" s="158"/>
      <c r="T638" s="159"/>
      <c r="AT638" s="154" t="s">
        <v>148</v>
      </c>
      <c r="AU638" s="154" t="s">
        <v>91</v>
      </c>
      <c r="AV638" s="13" t="s">
        <v>91</v>
      </c>
      <c r="AW638" s="13" t="s">
        <v>36</v>
      </c>
      <c r="AX638" s="13" t="s">
        <v>81</v>
      </c>
      <c r="AY638" s="154" t="s">
        <v>139</v>
      </c>
    </row>
    <row r="639" spans="2:65" s="14" customFormat="1" ht="11.25">
      <c r="B639" s="160"/>
      <c r="D639" s="147" t="s">
        <v>148</v>
      </c>
      <c r="E639" s="161" t="s">
        <v>1</v>
      </c>
      <c r="F639" s="162" t="s">
        <v>151</v>
      </c>
      <c r="H639" s="163">
        <v>2.1000000000000001E-2</v>
      </c>
      <c r="I639" s="164"/>
      <c r="L639" s="160"/>
      <c r="M639" s="165"/>
      <c r="T639" s="166"/>
      <c r="AT639" s="161" t="s">
        <v>148</v>
      </c>
      <c r="AU639" s="161" t="s">
        <v>91</v>
      </c>
      <c r="AV639" s="14" t="s">
        <v>146</v>
      </c>
      <c r="AW639" s="14" t="s">
        <v>36</v>
      </c>
      <c r="AX639" s="14" t="s">
        <v>89</v>
      </c>
      <c r="AY639" s="161" t="s">
        <v>139</v>
      </c>
    </row>
    <row r="640" spans="2:65" s="1" customFormat="1" ht="24.2" customHeight="1">
      <c r="B640" s="33"/>
      <c r="C640" s="133" t="s">
        <v>534</v>
      </c>
      <c r="D640" s="133" t="s">
        <v>141</v>
      </c>
      <c r="E640" s="134" t="s">
        <v>1315</v>
      </c>
      <c r="F640" s="135" t="s">
        <v>1316</v>
      </c>
      <c r="G640" s="136" t="s">
        <v>203</v>
      </c>
      <c r="H640" s="137">
        <v>0.32600000000000001</v>
      </c>
      <c r="I640" s="138"/>
      <c r="J640" s="139">
        <f>ROUND(I640*H640,2)</f>
        <v>0</v>
      </c>
      <c r="K640" s="135" t="s">
        <v>145</v>
      </c>
      <c r="L640" s="33"/>
      <c r="M640" s="140" t="s">
        <v>1</v>
      </c>
      <c r="N640" s="141" t="s">
        <v>46</v>
      </c>
      <c r="P640" s="142">
        <f>O640*H640</f>
        <v>0</v>
      </c>
      <c r="Q640" s="142">
        <v>0</v>
      </c>
      <c r="R640" s="142">
        <f>Q640*H640</f>
        <v>0</v>
      </c>
      <c r="S640" s="142">
        <v>0</v>
      </c>
      <c r="T640" s="143">
        <f>S640*H640</f>
        <v>0</v>
      </c>
      <c r="AR640" s="144" t="s">
        <v>146</v>
      </c>
      <c r="AT640" s="144" t="s">
        <v>141</v>
      </c>
      <c r="AU640" s="144" t="s">
        <v>91</v>
      </c>
      <c r="AY640" s="18" t="s">
        <v>139</v>
      </c>
      <c r="BE640" s="145">
        <f>IF(N640="základní",J640,0)</f>
        <v>0</v>
      </c>
      <c r="BF640" s="145">
        <f>IF(N640="snížená",J640,0)</f>
        <v>0</v>
      </c>
      <c r="BG640" s="145">
        <f>IF(N640="zákl. přenesená",J640,0)</f>
        <v>0</v>
      </c>
      <c r="BH640" s="145">
        <f>IF(N640="sníž. přenesená",J640,0)</f>
        <v>0</v>
      </c>
      <c r="BI640" s="145">
        <f>IF(N640="nulová",J640,0)</f>
        <v>0</v>
      </c>
      <c r="BJ640" s="18" t="s">
        <v>89</v>
      </c>
      <c r="BK640" s="145">
        <f>ROUND(I640*H640,2)</f>
        <v>0</v>
      </c>
      <c r="BL640" s="18" t="s">
        <v>146</v>
      </c>
      <c r="BM640" s="144" t="s">
        <v>1317</v>
      </c>
    </row>
    <row r="641" spans="2:65" s="12" customFormat="1" ht="11.25">
      <c r="B641" s="146"/>
      <c r="D641" s="147" t="s">
        <v>148</v>
      </c>
      <c r="E641" s="148" t="s">
        <v>1</v>
      </c>
      <c r="F641" s="149" t="s">
        <v>1264</v>
      </c>
      <c r="H641" s="148" t="s">
        <v>1</v>
      </c>
      <c r="I641" s="150"/>
      <c r="L641" s="146"/>
      <c r="M641" s="151"/>
      <c r="T641" s="152"/>
      <c r="AT641" s="148" t="s">
        <v>148</v>
      </c>
      <c r="AU641" s="148" t="s">
        <v>91</v>
      </c>
      <c r="AV641" s="12" t="s">
        <v>89</v>
      </c>
      <c r="AW641" s="12" t="s">
        <v>36</v>
      </c>
      <c r="AX641" s="12" t="s">
        <v>81</v>
      </c>
      <c r="AY641" s="148" t="s">
        <v>139</v>
      </c>
    </row>
    <row r="642" spans="2:65" s="12" customFormat="1" ht="11.25">
      <c r="B642" s="146"/>
      <c r="D642" s="147" t="s">
        <v>148</v>
      </c>
      <c r="E642" s="148" t="s">
        <v>1</v>
      </c>
      <c r="F642" s="149" t="s">
        <v>1016</v>
      </c>
      <c r="H642" s="148" t="s">
        <v>1</v>
      </c>
      <c r="I642" s="150"/>
      <c r="L642" s="146"/>
      <c r="M642" s="151"/>
      <c r="T642" s="152"/>
      <c r="AT642" s="148" t="s">
        <v>148</v>
      </c>
      <c r="AU642" s="148" t="s">
        <v>91</v>
      </c>
      <c r="AV642" s="12" t="s">
        <v>89</v>
      </c>
      <c r="AW642" s="12" t="s">
        <v>36</v>
      </c>
      <c r="AX642" s="12" t="s">
        <v>81</v>
      </c>
      <c r="AY642" s="148" t="s">
        <v>139</v>
      </c>
    </row>
    <row r="643" spans="2:65" s="12" customFormat="1" ht="22.5">
      <c r="B643" s="146"/>
      <c r="D643" s="147" t="s">
        <v>148</v>
      </c>
      <c r="E643" s="148" t="s">
        <v>1</v>
      </c>
      <c r="F643" s="149" t="s">
        <v>1318</v>
      </c>
      <c r="H643" s="148" t="s">
        <v>1</v>
      </c>
      <c r="I643" s="150"/>
      <c r="L643" s="146"/>
      <c r="M643" s="151"/>
      <c r="T643" s="152"/>
      <c r="AT643" s="148" t="s">
        <v>148</v>
      </c>
      <c r="AU643" s="148" t="s">
        <v>91</v>
      </c>
      <c r="AV643" s="12" t="s">
        <v>89</v>
      </c>
      <c r="AW643" s="12" t="s">
        <v>36</v>
      </c>
      <c r="AX643" s="12" t="s">
        <v>81</v>
      </c>
      <c r="AY643" s="148" t="s">
        <v>139</v>
      </c>
    </row>
    <row r="644" spans="2:65" s="13" customFormat="1" ht="11.25">
      <c r="B644" s="153"/>
      <c r="D644" s="147" t="s">
        <v>148</v>
      </c>
      <c r="E644" s="154" t="s">
        <v>1</v>
      </c>
      <c r="F644" s="155" t="s">
        <v>1319</v>
      </c>
      <c r="H644" s="156">
        <v>0.32600000000000001</v>
      </c>
      <c r="I644" s="157"/>
      <c r="L644" s="153"/>
      <c r="M644" s="158"/>
      <c r="T644" s="159"/>
      <c r="AT644" s="154" t="s">
        <v>148</v>
      </c>
      <c r="AU644" s="154" t="s">
        <v>91</v>
      </c>
      <c r="AV644" s="13" t="s">
        <v>91</v>
      </c>
      <c r="AW644" s="13" t="s">
        <v>36</v>
      </c>
      <c r="AX644" s="13" t="s">
        <v>81</v>
      </c>
      <c r="AY644" s="154" t="s">
        <v>139</v>
      </c>
    </row>
    <row r="645" spans="2:65" s="14" customFormat="1" ht="11.25">
      <c r="B645" s="160"/>
      <c r="D645" s="147" t="s">
        <v>148</v>
      </c>
      <c r="E645" s="161" t="s">
        <v>1</v>
      </c>
      <c r="F645" s="162" t="s">
        <v>151</v>
      </c>
      <c r="H645" s="163">
        <v>0.32600000000000001</v>
      </c>
      <c r="I645" s="164"/>
      <c r="L645" s="160"/>
      <c r="M645" s="165"/>
      <c r="T645" s="166"/>
      <c r="AT645" s="161" t="s">
        <v>148</v>
      </c>
      <c r="AU645" s="161" t="s">
        <v>91</v>
      </c>
      <c r="AV645" s="14" t="s">
        <v>146</v>
      </c>
      <c r="AW645" s="14" t="s">
        <v>36</v>
      </c>
      <c r="AX645" s="14" t="s">
        <v>89</v>
      </c>
      <c r="AY645" s="161" t="s">
        <v>139</v>
      </c>
    </row>
    <row r="646" spans="2:65" s="11" customFormat="1" ht="22.9" customHeight="1">
      <c r="B646" s="121"/>
      <c r="D646" s="122" t="s">
        <v>80</v>
      </c>
      <c r="E646" s="131" t="s">
        <v>173</v>
      </c>
      <c r="F646" s="131" t="s">
        <v>428</v>
      </c>
      <c r="I646" s="124"/>
      <c r="J646" s="132">
        <f>BK646</f>
        <v>0</v>
      </c>
      <c r="L646" s="121"/>
      <c r="M646" s="126"/>
      <c r="P646" s="127">
        <f>SUM(P647:P803)</f>
        <v>0</v>
      </c>
      <c r="R646" s="127">
        <f>SUM(R647:R803)</f>
        <v>12.6885014</v>
      </c>
      <c r="T646" s="128">
        <f>SUM(T647:T803)</f>
        <v>0</v>
      </c>
      <c r="AR646" s="122" t="s">
        <v>89</v>
      </c>
      <c r="AT646" s="129" t="s">
        <v>80</v>
      </c>
      <c r="AU646" s="129" t="s">
        <v>89</v>
      </c>
      <c r="AY646" s="122" t="s">
        <v>139</v>
      </c>
      <c r="BK646" s="130">
        <f>SUM(BK647:BK803)</f>
        <v>0</v>
      </c>
    </row>
    <row r="647" spans="2:65" s="1" customFormat="1" ht="21.75" customHeight="1">
      <c r="B647" s="33"/>
      <c r="C647" s="133" t="s">
        <v>539</v>
      </c>
      <c r="D647" s="133" t="s">
        <v>141</v>
      </c>
      <c r="E647" s="134" t="s">
        <v>430</v>
      </c>
      <c r="F647" s="135" t="s">
        <v>431</v>
      </c>
      <c r="G647" s="136" t="s">
        <v>263</v>
      </c>
      <c r="H647" s="137">
        <v>42.262</v>
      </c>
      <c r="I647" s="138"/>
      <c r="J647" s="139">
        <f>ROUND(I647*H647,2)</f>
        <v>0</v>
      </c>
      <c r="K647" s="135" t="s">
        <v>145</v>
      </c>
      <c r="L647" s="33"/>
      <c r="M647" s="140" t="s">
        <v>1</v>
      </c>
      <c r="N647" s="141" t="s">
        <v>46</v>
      </c>
      <c r="P647" s="142">
        <f>O647*H647</f>
        <v>0</v>
      </c>
      <c r="Q647" s="142">
        <v>0</v>
      </c>
      <c r="R647" s="142">
        <f>Q647*H647</f>
        <v>0</v>
      </c>
      <c r="S647" s="142">
        <v>0</v>
      </c>
      <c r="T647" s="143">
        <f>S647*H647</f>
        <v>0</v>
      </c>
      <c r="AR647" s="144" t="s">
        <v>146</v>
      </c>
      <c r="AT647" s="144" t="s">
        <v>141</v>
      </c>
      <c r="AU647" s="144" t="s">
        <v>91</v>
      </c>
      <c r="AY647" s="18" t="s">
        <v>139</v>
      </c>
      <c r="BE647" s="145">
        <f>IF(N647="základní",J647,0)</f>
        <v>0</v>
      </c>
      <c r="BF647" s="145">
        <f>IF(N647="snížená",J647,0)</f>
        <v>0</v>
      </c>
      <c r="BG647" s="145">
        <f>IF(N647="zákl. přenesená",J647,0)</f>
        <v>0</v>
      </c>
      <c r="BH647" s="145">
        <f>IF(N647="sníž. přenesená",J647,0)</f>
        <v>0</v>
      </c>
      <c r="BI647" s="145">
        <f>IF(N647="nulová",J647,0)</f>
        <v>0</v>
      </c>
      <c r="BJ647" s="18" t="s">
        <v>89</v>
      </c>
      <c r="BK647" s="145">
        <f>ROUND(I647*H647,2)</f>
        <v>0</v>
      </c>
      <c r="BL647" s="18" t="s">
        <v>146</v>
      </c>
      <c r="BM647" s="144" t="s">
        <v>1320</v>
      </c>
    </row>
    <row r="648" spans="2:65" s="12" customFormat="1" ht="11.25">
      <c r="B648" s="146"/>
      <c r="D648" s="147" t="s">
        <v>148</v>
      </c>
      <c r="E648" s="148" t="s">
        <v>1</v>
      </c>
      <c r="F648" s="149" t="s">
        <v>1170</v>
      </c>
      <c r="H648" s="148" t="s">
        <v>1</v>
      </c>
      <c r="I648" s="150"/>
      <c r="L648" s="146"/>
      <c r="M648" s="151"/>
      <c r="T648" s="152"/>
      <c r="AT648" s="148" t="s">
        <v>148</v>
      </c>
      <c r="AU648" s="148" t="s">
        <v>91</v>
      </c>
      <c r="AV648" s="12" t="s">
        <v>89</v>
      </c>
      <c r="AW648" s="12" t="s">
        <v>36</v>
      </c>
      <c r="AX648" s="12" t="s">
        <v>81</v>
      </c>
      <c r="AY648" s="148" t="s">
        <v>139</v>
      </c>
    </row>
    <row r="649" spans="2:65" s="12" customFormat="1" ht="11.25">
      <c r="B649" s="146"/>
      <c r="D649" s="147" t="s">
        <v>148</v>
      </c>
      <c r="E649" s="148" t="s">
        <v>1</v>
      </c>
      <c r="F649" s="149" t="s">
        <v>351</v>
      </c>
      <c r="H649" s="148" t="s">
        <v>1</v>
      </c>
      <c r="I649" s="150"/>
      <c r="L649" s="146"/>
      <c r="M649" s="151"/>
      <c r="T649" s="152"/>
      <c r="AT649" s="148" t="s">
        <v>148</v>
      </c>
      <c r="AU649" s="148" t="s">
        <v>91</v>
      </c>
      <c r="AV649" s="12" t="s">
        <v>89</v>
      </c>
      <c r="AW649" s="12" t="s">
        <v>36</v>
      </c>
      <c r="AX649" s="12" t="s">
        <v>81</v>
      </c>
      <c r="AY649" s="148" t="s">
        <v>139</v>
      </c>
    </row>
    <row r="650" spans="2:65" s="12" customFormat="1" ht="11.25">
      <c r="B650" s="146"/>
      <c r="D650" s="147" t="s">
        <v>148</v>
      </c>
      <c r="E650" s="148" t="s">
        <v>1</v>
      </c>
      <c r="F650" s="149" t="s">
        <v>1171</v>
      </c>
      <c r="H650" s="148" t="s">
        <v>1</v>
      </c>
      <c r="I650" s="150"/>
      <c r="L650" s="146"/>
      <c r="M650" s="151"/>
      <c r="T650" s="152"/>
      <c r="AT650" s="148" t="s">
        <v>148</v>
      </c>
      <c r="AU650" s="148" t="s">
        <v>91</v>
      </c>
      <c r="AV650" s="12" t="s">
        <v>89</v>
      </c>
      <c r="AW650" s="12" t="s">
        <v>36</v>
      </c>
      <c r="AX650" s="12" t="s">
        <v>81</v>
      </c>
      <c r="AY650" s="148" t="s">
        <v>139</v>
      </c>
    </row>
    <row r="651" spans="2:65" s="13" customFormat="1" ht="11.25">
      <c r="B651" s="153"/>
      <c r="D651" s="147" t="s">
        <v>148</v>
      </c>
      <c r="E651" s="154" t="s">
        <v>1</v>
      </c>
      <c r="F651" s="155" t="s">
        <v>1172</v>
      </c>
      <c r="H651" s="156">
        <v>8.84</v>
      </c>
      <c r="I651" s="157"/>
      <c r="L651" s="153"/>
      <c r="M651" s="158"/>
      <c r="T651" s="159"/>
      <c r="AT651" s="154" t="s">
        <v>148</v>
      </c>
      <c r="AU651" s="154" t="s">
        <v>91</v>
      </c>
      <c r="AV651" s="13" t="s">
        <v>91</v>
      </c>
      <c r="AW651" s="13" t="s">
        <v>36</v>
      </c>
      <c r="AX651" s="13" t="s">
        <v>81</v>
      </c>
      <c r="AY651" s="154" t="s">
        <v>139</v>
      </c>
    </row>
    <row r="652" spans="2:65" s="12" customFormat="1" ht="11.25">
      <c r="B652" s="146"/>
      <c r="D652" s="147" t="s">
        <v>148</v>
      </c>
      <c r="E652" s="148" t="s">
        <v>1</v>
      </c>
      <c r="F652" s="149" t="s">
        <v>1174</v>
      </c>
      <c r="H652" s="148" t="s">
        <v>1</v>
      </c>
      <c r="I652" s="150"/>
      <c r="L652" s="146"/>
      <c r="M652" s="151"/>
      <c r="T652" s="152"/>
      <c r="AT652" s="148" t="s">
        <v>148</v>
      </c>
      <c r="AU652" s="148" t="s">
        <v>91</v>
      </c>
      <c r="AV652" s="12" t="s">
        <v>89</v>
      </c>
      <c r="AW652" s="12" t="s">
        <v>36</v>
      </c>
      <c r="AX652" s="12" t="s">
        <v>81</v>
      </c>
      <c r="AY652" s="148" t="s">
        <v>139</v>
      </c>
    </row>
    <row r="653" spans="2:65" s="13" customFormat="1" ht="11.25">
      <c r="B653" s="153"/>
      <c r="D653" s="147" t="s">
        <v>148</v>
      </c>
      <c r="E653" s="154" t="s">
        <v>1</v>
      </c>
      <c r="F653" s="155" t="s">
        <v>1175</v>
      </c>
      <c r="H653" s="156">
        <v>0.69</v>
      </c>
      <c r="I653" s="157"/>
      <c r="L653" s="153"/>
      <c r="M653" s="158"/>
      <c r="T653" s="159"/>
      <c r="AT653" s="154" t="s">
        <v>148</v>
      </c>
      <c r="AU653" s="154" t="s">
        <v>91</v>
      </c>
      <c r="AV653" s="13" t="s">
        <v>91</v>
      </c>
      <c r="AW653" s="13" t="s">
        <v>36</v>
      </c>
      <c r="AX653" s="13" t="s">
        <v>81</v>
      </c>
      <c r="AY653" s="154" t="s">
        <v>139</v>
      </c>
    </row>
    <row r="654" spans="2:65" s="15" customFormat="1" ht="11.25">
      <c r="B654" s="167"/>
      <c r="D654" s="147" t="s">
        <v>148</v>
      </c>
      <c r="E654" s="168" t="s">
        <v>1</v>
      </c>
      <c r="F654" s="169" t="s">
        <v>253</v>
      </c>
      <c r="H654" s="170">
        <v>9.5299999999999994</v>
      </c>
      <c r="I654" s="171"/>
      <c r="L654" s="167"/>
      <c r="M654" s="172"/>
      <c r="T654" s="173"/>
      <c r="AT654" s="168" t="s">
        <v>148</v>
      </c>
      <c r="AU654" s="168" t="s">
        <v>91</v>
      </c>
      <c r="AV654" s="15" t="s">
        <v>157</v>
      </c>
      <c r="AW654" s="15" t="s">
        <v>36</v>
      </c>
      <c r="AX654" s="15" t="s">
        <v>81</v>
      </c>
      <c r="AY654" s="168" t="s">
        <v>139</v>
      </c>
    </row>
    <row r="655" spans="2:65" s="12" customFormat="1" ht="11.25">
      <c r="B655" s="146"/>
      <c r="D655" s="147" t="s">
        <v>148</v>
      </c>
      <c r="E655" s="148" t="s">
        <v>1</v>
      </c>
      <c r="F655" s="149" t="s">
        <v>1180</v>
      </c>
      <c r="H655" s="148" t="s">
        <v>1</v>
      </c>
      <c r="I655" s="150"/>
      <c r="L655" s="146"/>
      <c r="M655" s="151"/>
      <c r="T655" s="152"/>
      <c r="AT655" s="148" t="s">
        <v>148</v>
      </c>
      <c r="AU655" s="148" t="s">
        <v>91</v>
      </c>
      <c r="AV655" s="12" t="s">
        <v>89</v>
      </c>
      <c r="AW655" s="12" t="s">
        <v>36</v>
      </c>
      <c r="AX655" s="12" t="s">
        <v>81</v>
      </c>
      <c r="AY655" s="148" t="s">
        <v>139</v>
      </c>
    </row>
    <row r="656" spans="2:65" s="12" customFormat="1" ht="11.25">
      <c r="B656" s="146"/>
      <c r="D656" s="147" t="s">
        <v>148</v>
      </c>
      <c r="E656" s="148" t="s">
        <v>1</v>
      </c>
      <c r="F656" s="149" t="s">
        <v>351</v>
      </c>
      <c r="H656" s="148" t="s">
        <v>1</v>
      </c>
      <c r="I656" s="150"/>
      <c r="L656" s="146"/>
      <c r="M656" s="151"/>
      <c r="T656" s="152"/>
      <c r="AT656" s="148" t="s">
        <v>148</v>
      </c>
      <c r="AU656" s="148" t="s">
        <v>91</v>
      </c>
      <c r="AV656" s="12" t="s">
        <v>89</v>
      </c>
      <c r="AW656" s="12" t="s">
        <v>36</v>
      </c>
      <c r="AX656" s="12" t="s">
        <v>81</v>
      </c>
      <c r="AY656" s="148" t="s">
        <v>139</v>
      </c>
    </row>
    <row r="657" spans="2:51" s="12" customFormat="1" ht="11.25">
      <c r="B657" s="146"/>
      <c r="D657" s="147" t="s">
        <v>148</v>
      </c>
      <c r="E657" s="148" t="s">
        <v>1</v>
      </c>
      <c r="F657" s="149" t="s">
        <v>1171</v>
      </c>
      <c r="H657" s="148" t="s">
        <v>1</v>
      </c>
      <c r="I657" s="150"/>
      <c r="L657" s="146"/>
      <c r="M657" s="151"/>
      <c r="T657" s="152"/>
      <c r="AT657" s="148" t="s">
        <v>148</v>
      </c>
      <c r="AU657" s="148" t="s">
        <v>91</v>
      </c>
      <c r="AV657" s="12" t="s">
        <v>89</v>
      </c>
      <c r="AW657" s="12" t="s">
        <v>36</v>
      </c>
      <c r="AX657" s="12" t="s">
        <v>81</v>
      </c>
      <c r="AY657" s="148" t="s">
        <v>139</v>
      </c>
    </row>
    <row r="658" spans="2:51" s="13" customFormat="1" ht="11.25">
      <c r="B658" s="153"/>
      <c r="D658" s="147" t="s">
        <v>148</v>
      </c>
      <c r="E658" s="154" t="s">
        <v>1</v>
      </c>
      <c r="F658" s="155" t="s">
        <v>1181</v>
      </c>
      <c r="H658" s="156">
        <v>3.1</v>
      </c>
      <c r="I658" s="157"/>
      <c r="L658" s="153"/>
      <c r="M658" s="158"/>
      <c r="T658" s="159"/>
      <c r="AT658" s="154" t="s">
        <v>148</v>
      </c>
      <c r="AU658" s="154" t="s">
        <v>91</v>
      </c>
      <c r="AV658" s="13" t="s">
        <v>91</v>
      </c>
      <c r="AW658" s="13" t="s">
        <v>36</v>
      </c>
      <c r="AX658" s="13" t="s">
        <v>81</v>
      </c>
      <c r="AY658" s="154" t="s">
        <v>139</v>
      </c>
    </row>
    <row r="659" spans="2:51" s="15" customFormat="1" ht="11.25">
      <c r="B659" s="167"/>
      <c r="D659" s="147" t="s">
        <v>148</v>
      </c>
      <c r="E659" s="168" t="s">
        <v>1</v>
      </c>
      <c r="F659" s="169" t="s">
        <v>253</v>
      </c>
      <c r="H659" s="170">
        <v>3.1</v>
      </c>
      <c r="I659" s="171"/>
      <c r="L659" s="167"/>
      <c r="M659" s="172"/>
      <c r="T659" s="173"/>
      <c r="AT659" s="168" t="s">
        <v>148</v>
      </c>
      <c r="AU659" s="168" t="s">
        <v>91</v>
      </c>
      <c r="AV659" s="15" t="s">
        <v>157</v>
      </c>
      <c r="AW659" s="15" t="s">
        <v>36</v>
      </c>
      <c r="AX659" s="15" t="s">
        <v>81</v>
      </c>
      <c r="AY659" s="168" t="s">
        <v>139</v>
      </c>
    </row>
    <row r="660" spans="2:51" s="12" customFormat="1" ht="11.25">
      <c r="B660" s="146"/>
      <c r="D660" s="147" t="s">
        <v>148</v>
      </c>
      <c r="E660" s="148" t="s">
        <v>1</v>
      </c>
      <c r="F660" s="149" t="s">
        <v>344</v>
      </c>
      <c r="H660" s="148" t="s">
        <v>1</v>
      </c>
      <c r="I660" s="150"/>
      <c r="L660" s="146"/>
      <c r="M660" s="151"/>
      <c r="T660" s="152"/>
      <c r="AT660" s="148" t="s">
        <v>148</v>
      </c>
      <c r="AU660" s="148" t="s">
        <v>91</v>
      </c>
      <c r="AV660" s="12" t="s">
        <v>89</v>
      </c>
      <c r="AW660" s="12" t="s">
        <v>36</v>
      </c>
      <c r="AX660" s="12" t="s">
        <v>81</v>
      </c>
      <c r="AY660" s="148" t="s">
        <v>139</v>
      </c>
    </row>
    <row r="661" spans="2:51" s="12" customFormat="1" ht="11.25">
      <c r="B661" s="146"/>
      <c r="D661" s="147" t="s">
        <v>148</v>
      </c>
      <c r="E661" s="148" t="s">
        <v>1</v>
      </c>
      <c r="F661" s="149" t="s">
        <v>351</v>
      </c>
      <c r="H661" s="148" t="s">
        <v>1</v>
      </c>
      <c r="I661" s="150"/>
      <c r="L661" s="146"/>
      <c r="M661" s="151"/>
      <c r="T661" s="152"/>
      <c r="AT661" s="148" t="s">
        <v>148</v>
      </c>
      <c r="AU661" s="148" t="s">
        <v>91</v>
      </c>
      <c r="AV661" s="12" t="s">
        <v>89</v>
      </c>
      <c r="AW661" s="12" t="s">
        <v>36</v>
      </c>
      <c r="AX661" s="12" t="s">
        <v>81</v>
      </c>
      <c r="AY661" s="148" t="s">
        <v>139</v>
      </c>
    </row>
    <row r="662" spans="2:51" s="12" customFormat="1" ht="11.25">
      <c r="B662" s="146"/>
      <c r="D662" s="147" t="s">
        <v>148</v>
      </c>
      <c r="E662" s="148" t="s">
        <v>1</v>
      </c>
      <c r="F662" s="149" t="s">
        <v>1061</v>
      </c>
      <c r="H662" s="148" t="s">
        <v>1</v>
      </c>
      <c r="I662" s="150"/>
      <c r="L662" s="146"/>
      <c r="M662" s="151"/>
      <c r="T662" s="152"/>
      <c r="AT662" s="148" t="s">
        <v>148</v>
      </c>
      <c r="AU662" s="148" t="s">
        <v>91</v>
      </c>
      <c r="AV662" s="12" t="s">
        <v>89</v>
      </c>
      <c r="AW662" s="12" t="s">
        <v>36</v>
      </c>
      <c r="AX662" s="12" t="s">
        <v>81</v>
      </c>
      <c r="AY662" s="148" t="s">
        <v>139</v>
      </c>
    </row>
    <row r="663" spans="2:51" s="13" customFormat="1" ht="11.25">
      <c r="B663" s="153"/>
      <c r="D663" s="147" t="s">
        <v>148</v>
      </c>
      <c r="E663" s="154" t="s">
        <v>1</v>
      </c>
      <c r="F663" s="155" t="s">
        <v>1185</v>
      </c>
      <c r="H663" s="156">
        <v>15.297000000000001</v>
      </c>
      <c r="I663" s="157"/>
      <c r="L663" s="153"/>
      <c r="M663" s="158"/>
      <c r="T663" s="159"/>
      <c r="AT663" s="154" t="s">
        <v>148</v>
      </c>
      <c r="AU663" s="154" t="s">
        <v>91</v>
      </c>
      <c r="AV663" s="13" t="s">
        <v>91</v>
      </c>
      <c r="AW663" s="13" t="s">
        <v>36</v>
      </c>
      <c r="AX663" s="13" t="s">
        <v>81</v>
      </c>
      <c r="AY663" s="154" t="s">
        <v>139</v>
      </c>
    </row>
    <row r="664" spans="2:51" s="12" customFormat="1" ht="11.25">
      <c r="B664" s="146"/>
      <c r="D664" s="147" t="s">
        <v>148</v>
      </c>
      <c r="E664" s="148" t="s">
        <v>1</v>
      </c>
      <c r="F664" s="149" t="s">
        <v>1016</v>
      </c>
      <c r="H664" s="148" t="s">
        <v>1</v>
      </c>
      <c r="I664" s="150"/>
      <c r="L664" s="146"/>
      <c r="M664" s="151"/>
      <c r="T664" s="152"/>
      <c r="AT664" s="148" t="s">
        <v>148</v>
      </c>
      <c r="AU664" s="148" t="s">
        <v>91</v>
      </c>
      <c r="AV664" s="12" t="s">
        <v>89</v>
      </c>
      <c r="AW664" s="12" t="s">
        <v>36</v>
      </c>
      <c r="AX664" s="12" t="s">
        <v>81</v>
      </c>
      <c r="AY664" s="148" t="s">
        <v>139</v>
      </c>
    </row>
    <row r="665" spans="2:51" s="13" customFormat="1" ht="11.25">
      <c r="B665" s="153"/>
      <c r="D665" s="147" t="s">
        <v>148</v>
      </c>
      <c r="E665" s="154" t="s">
        <v>1</v>
      </c>
      <c r="F665" s="155" t="s">
        <v>1187</v>
      </c>
      <c r="H665" s="156">
        <v>10.535</v>
      </c>
      <c r="I665" s="157"/>
      <c r="L665" s="153"/>
      <c r="M665" s="158"/>
      <c r="T665" s="159"/>
      <c r="AT665" s="154" t="s">
        <v>148</v>
      </c>
      <c r="AU665" s="154" t="s">
        <v>91</v>
      </c>
      <c r="AV665" s="13" t="s">
        <v>91</v>
      </c>
      <c r="AW665" s="13" t="s">
        <v>36</v>
      </c>
      <c r="AX665" s="13" t="s">
        <v>81</v>
      </c>
      <c r="AY665" s="154" t="s">
        <v>139</v>
      </c>
    </row>
    <row r="666" spans="2:51" s="12" customFormat="1" ht="11.25">
      <c r="B666" s="146"/>
      <c r="D666" s="147" t="s">
        <v>148</v>
      </c>
      <c r="E666" s="148" t="s">
        <v>1</v>
      </c>
      <c r="F666" s="149" t="s">
        <v>1189</v>
      </c>
      <c r="H666" s="148" t="s">
        <v>1</v>
      </c>
      <c r="I666" s="150"/>
      <c r="L666" s="146"/>
      <c r="M666" s="151"/>
      <c r="T666" s="152"/>
      <c r="AT666" s="148" t="s">
        <v>148</v>
      </c>
      <c r="AU666" s="148" t="s">
        <v>91</v>
      </c>
      <c r="AV666" s="12" t="s">
        <v>89</v>
      </c>
      <c r="AW666" s="12" t="s">
        <v>36</v>
      </c>
      <c r="AX666" s="12" t="s">
        <v>81</v>
      </c>
      <c r="AY666" s="148" t="s">
        <v>139</v>
      </c>
    </row>
    <row r="667" spans="2:51" s="13" customFormat="1" ht="11.25">
      <c r="B667" s="153"/>
      <c r="D667" s="147" t="s">
        <v>148</v>
      </c>
      <c r="E667" s="154" t="s">
        <v>1</v>
      </c>
      <c r="F667" s="155" t="s">
        <v>1190</v>
      </c>
      <c r="H667" s="156">
        <v>0.4</v>
      </c>
      <c r="I667" s="157"/>
      <c r="L667" s="153"/>
      <c r="M667" s="158"/>
      <c r="T667" s="159"/>
      <c r="AT667" s="154" t="s">
        <v>148</v>
      </c>
      <c r="AU667" s="154" t="s">
        <v>91</v>
      </c>
      <c r="AV667" s="13" t="s">
        <v>91</v>
      </c>
      <c r="AW667" s="13" t="s">
        <v>36</v>
      </c>
      <c r="AX667" s="13" t="s">
        <v>81</v>
      </c>
      <c r="AY667" s="154" t="s">
        <v>139</v>
      </c>
    </row>
    <row r="668" spans="2:51" s="12" customFormat="1" ht="11.25">
      <c r="B668" s="146"/>
      <c r="D668" s="147" t="s">
        <v>148</v>
      </c>
      <c r="E668" s="148" t="s">
        <v>1</v>
      </c>
      <c r="F668" s="149" t="s">
        <v>1192</v>
      </c>
      <c r="H668" s="148" t="s">
        <v>1</v>
      </c>
      <c r="I668" s="150"/>
      <c r="L668" s="146"/>
      <c r="M668" s="151"/>
      <c r="T668" s="152"/>
      <c r="AT668" s="148" t="s">
        <v>148</v>
      </c>
      <c r="AU668" s="148" t="s">
        <v>91</v>
      </c>
      <c r="AV668" s="12" t="s">
        <v>89</v>
      </c>
      <c r="AW668" s="12" t="s">
        <v>36</v>
      </c>
      <c r="AX668" s="12" t="s">
        <v>81</v>
      </c>
      <c r="AY668" s="148" t="s">
        <v>139</v>
      </c>
    </row>
    <row r="669" spans="2:51" s="13" customFormat="1" ht="11.25">
      <c r="B669" s="153"/>
      <c r="D669" s="147" t="s">
        <v>148</v>
      </c>
      <c r="E669" s="154" t="s">
        <v>1</v>
      </c>
      <c r="F669" s="155" t="s">
        <v>1193</v>
      </c>
      <c r="H669" s="156">
        <v>0.44</v>
      </c>
      <c r="I669" s="157"/>
      <c r="L669" s="153"/>
      <c r="M669" s="158"/>
      <c r="T669" s="159"/>
      <c r="AT669" s="154" t="s">
        <v>148</v>
      </c>
      <c r="AU669" s="154" t="s">
        <v>91</v>
      </c>
      <c r="AV669" s="13" t="s">
        <v>91</v>
      </c>
      <c r="AW669" s="13" t="s">
        <v>36</v>
      </c>
      <c r="AX669" s="13" t="s">
        <v>81</v>
      </c>
      <c r="AY669" s="154" t="s">
        <v>139</v>
      </c>
    </row>
    <row r="670" spans="2:51" s="12" customFormat="1" ht="11.25">
      <c r="B670" s="146"/>
      <c r="D670" s="147" t="s">
        <v>148</v>
      </c>
      <c r="E670" s="148" t="s">
        <v>1</v>
      </c>
      <c r="F670" s="149" t="s">
        <v>1195</v>
      </c>
      <c r="H670" s="148" t="s">
        <v>1</v>
      </c>
      <c r="I670" s="150"/>
      <c r="L670" s="146"/>
      <c r="M670" s="151"/>
      <c r="T670" s="152"/>
      <c r="AT670" s="148" t="s">
        <v>148</v>
      </c>
      <c r="AU670" s="148" t="s">
        <v>91</v>
      </c>
      <c r="AV670" s="12" t="s">
        <v>89</v>
      </c>
      <c r="AW670" s="12" t="s">
        <v>36</v>
      </c>
      <c r="AX670" s="12" t="s">
        <v>81</v>
      </c>
      <c r="AY670" s="148" t="s">
        <v>139</v>
      </c>
    </row>
    <row r="671" spans="2:51" s="13" customFormat="1" ht="11.25">
      <c r="B671" s="153"/>
      <c r="D671" s="147" t="s">
        <v>148</v>
      </c>
      <c r="E671" s="154" t="s">
        <v>1</v>
      </c>
      <c r="F671" s="155" t="s">
        <v>1196</v>
      </c>
      <c r="H671" s="156">
        <v>0.54</v>
      </c>
      <c r="I671" s="157"/>
      <c r="L671" s="153"/>
      <c r="M671" s="158"/>
      <c r="T671" s="159"/>
      <c r="AT671" s="154" t="s">
        <v>148</v>
      </c>
      <c r="AU671" s="154" t="s">
        <v>91</v>
      </c>
      <c r="AV671" s="13" t="s">
        <v>91</v>
      </c>
      <c r="AW671" s="13" t="s">
        <v>36</v>
      </c>
      <c r="AX671" s="13" t="s">
        <v>81</v>
      </c>
      <c r="AY671" s="154" t="s">
        <v>139</v>
      </c>
    </row>
    <row r="672" spans="2:51" s="12" customFormat="1" ht="11.25">
      <c r="B672" s="146"/>
      <c r="D672" s="147" t="s">
        <v>148</v>
      </c>
      <c r="E672" s="148" t="s">
        <v>1</v>
      </c>
      <c r="F672" s="149" t="s">
        <v>1198</v>
      </c>
      <c r="H672" s="148" t="s">
        <v>1</v>
      </c>
      <c r="I672" s="150"/>
      <c r="L672" s="146"/>
      <c r="M672" s="151"/>
      <c r="T672" s="152"/>
      <c r="AT672" s="148" t="s">
        <v>148</v>
      </c>
      <c r="AU672" s="148" t="s">
        <v>91</v>
      </c>
      <c r="AV672" s="12" t="s">
        <v>89</v>
      </c>
      <c r="AW672" s="12" t="s">
        <v>36</v>
      </c>
      <c r="AX672" s="12" t="s">
        <v>81</v>
      </c>
      <c r="AY672" s="148" t="s">
        <v>139</v>
      </c>
    </row>
    <row r="673" spans="2:65" s="13" customFormat="1" ht="11.25">
      <c r="B673" s="153"/>
      <c r="D673" s="147" t="s">
        <v>148</v>
      </c>
      <c r="E673" s="154" t="s">
        <v>1</v>
      </c>
      <c r="F673" s="155" t="s">
        <v>1199</v>
      </c>
      <c r="H673" s="156">
        <v>0.48</v>
      </c>
      <c r="I673" s="157"/>
      <c r="L673" s="153"/>
      <c r="M673" s="158"/>
      <c r="T673" s="159"/>
      <c r="AT673" s="154" t="s">
        <v>148</v>
      </c>
      <c r="AU673" s="154" t="s">
        <v>91</v>
      </c>
      <c r="AV673" s="13" t="s">
        <v>91</v>
      </c>
      <c r="AW673" s="13" t="s">
        <v>36</v>
      </c>
      <c r="AX673" s="13" t="s">
        <v>81</v>
      </c>
      <c r="AY673" s="154" t="s">
        <v>139</v>
      </c>
    </row>
    <row r="674" spans="2:65" s="12" customFormat="1" ht="11.25">
      <c r="B674" s="146"/>
      <c r="D674" s="147" t="s">
        <v>148</v>
      </c>
      <c r="E674" s="148" t="s">
        <v>1</v>
      </c>
      <c r="F674" s="149" t="s">
        <v>1201</v>
      </c>
      <c r="H674" s="148" t="s">
        <v>1</v>
      </c>
      <c r="I674" s="150"/>
      <c r="L674" s="146"/>
      <c r="M674" s="151"/>
      <c r="T674" s="152"/>
      <c r="AT674" s="148" t="s">
        <v>148</v>
      </c>
      <c r="AU674" s="148" t="s">
        <v>91</v>
      </c>
      <c r="AV674" s="12" t="s">
        <v>89</v>
      </c>
      <c r="AW674" s="12" t="s">
        <v>36</v>
      </c>
      <c r="AX674" s="12" t="s">
        <v>81</v>
      </c>
      <c r="AY674" s="148" t="s">
        <v>139</v>
      </c>
    </row>
    <row r="675" spans="2:65" s="13" customFormat="1" ht="11.25">
      <c r="B675" s="153"/>
      <c r="D675" s="147" t="s">
        <v>148</v>
      </c>
      <c r="E675" s="154" t="s">
        <v>1</v>
      </c>
      <c r="F675" s="155" t="s">
        <v>1202</v>
      </c>
      <c r="H675" s="156">
        <v>0.65</v>
      </c>
      <c r="I675" s="157"/>
      <c r="L675" s="153"/>
      <c r="M675" s="158"/>
      <c r="T675" s="159"/>
      <c r="AT675" s="154" t="s">
        <v>148</v>
      </c>
      <c r="AU675" s="154" t="s">
        <v>91</v>
      </c>
      <c r="AV675" s="13" t="s">
        <v>91</v>
      </c>
      <c r="AW675" s="13" t="s">
        <v>36</v>
      </c>
      <c r="AX675" s="13" t="s">
        <v>81</v>
      </c>
      <c r="AY675" s="154" t="s">
        <v>139</v>
      </c>
    </row>
    <row r="676" spans="2:65" s="12" customFormat="1" ht="11.25">
      <c r="B676" s="146"/>
      <c r="D676" s="147" t="s">
        <v>148</v>
      </c>
      <c r="E676" s="148" t="s">
        <v>1</v>
      </c>
      <c r="F676" s="149" t="s">
        <v>1204</v>
      </c>
      <c r="H676" s="148" t="s">
        <v>1</v>
      </c>
      <c r="I676" s="150"/>
      <c r="L676" s="146"/>
      <c r="M676" s="151"/>
      <c r="T676" s="152"/>
      <c r="AT676" s="148" t="s">
        <v>148</v>
      </c>
      <c r="AU676" s="148" t="s">
        <v>91</v>
      </c>
      <c r="AV676" s="12" t="s">
        <v>89</v>
      </c>
      <c r="AW676" s="12" t="s">
        <v>36</v>
      </c>
      <c r="AX676" s="12" t="s">
        <v>81</v>
      </c>
      <c r="AY676" s="148" t="s">
        <v>139</v>
      </c>
    </row>
    <row r="677" spans="2:65" s="13" customFormat="1" ht="11.25">
      <c r="B677" s="153"/>
      <c r="D677" s="147" t="s">
        <v>148</v>
      </c>
      <c r="E677" s="154" t="s">
        <v>1</v>
      </c>
      <c r="F677" s="155" t="s">
        <v>1205</v>
      </c>
      <c r="H677" s="156">
        <v>0.72</v>
      </c>
      <c r="I677" s="157"/>
      <c r="L677" s="153"/>
      <c r="M677" s="158"/>
      <c r="T677" s="159"/>
      <c r="AT677" s="154" t="s">
        <v>148</v>
      </c>
      <c r="AU677" s="154" t="s">
        <v>91</v>
      </c>
      <c r="AV677" s="13" t="s">
        <v>91</v>
      </c>
      <c r="AW677" s="13" t="s">
        <v>36</v>
      </c>
      <c r="AX677" s="13" t="s">
        <v>81</v>
      </c>
      <c r="AY677" s="154" t="s">
        <v>139</v>
      </c>
    </row>
    <row r="678" spans="2:65" s="12" customFormat="1" ht="11.25">
      <c r="B678" s="146"/>
      <c r="D678" s="147" t="s">
        <v>148</v>
      </c>
      <c r="E678" s="148" t="s">
        <v>1</v>
      </c>
      <c r="F678" s="149" t="s">
        <v>1207</v>
      </c>
      <c r="H678" s="148" t="s">
        <v>1</v>
      </c>
      <c r="I678" s="150"/>
      <c r="L678" s="146"/>
      <c r="M678" s="151"/>
      <c r="T678" s="152"/>
      <c r="AT678" s="148" t="s">
        <v>148</v>
      </c>
      <c r="AU678" s="148" t="s">
        <v>91</v>
      </c>
      <c r="AV678" s="12" t="s">
        <v>89</v>
      </c>
      <c r="AW678" s="12" t="s">
        <v>36</v>
      </c>
      <c r="AX678" s="12" t="s">
        <v>81</v>
      </c>
      <c r="AY678" s="148" t="s">
        <v>139</v>
      </c>
    </row>
    <row r="679" spans="2:65" s="13" customFormat="1" ht="11.25">
      <c r="B679" s="153"/>
      <c r="D679" s="147" t="s">
        <v>148</v>
      </c>
      <c r="E679" s="154" t="s">
        <v>1</v>
      </c>
      <c r="F679" s="155" t="s">
        <v>1208</v>
      </c>
      <c r="H679" s="156">
        <v>0.56999999999999995</v>
      </c>
      <c r="I679" s="157"/>
      <c r="L679" s="153"/>
      <c r="M679" s="158"/>
      <c r="T679" s="159"/>
      <c r="AT679" s="154" t="s">
        <v>148</v>
      </c>
      <c r="AU679" s="154" t="s">
        <v>91</v>
      </c>
      <c r="AV679" s="13" t="s">
        <v>91</v>
      </c>
      <c r="AW679" s="13" t="s">
        <v>36</v>
      </c>
      <c r="AX679" s="13" t="s">
        <v>81</v>
      </c>
      <c r="AY679" s="154" t="s">
        <v>139</v>
      </c>
    </row>
    <row r="680" spans="2:65" s="15" customFormat="1" ht="11.25">
      <c r="B680" s="167"/>
      <c r="D680" s="147" t="s">
        <v>148</v>
      </c>
      <c r="E680" s="168" t="s">
        <v>1</v>
      </c>
      <c r="F680" s="169" t="s">
        <v>253</v>
      </c>
      <c r="H680" s="170">
        <v>29.632000000000001</v>
      </c>
      <c r="I680" s="171"/>
      <c r="L680" s="167"/>
      <c r="M680" s="172"/>
      <c r="T680" s="173"/>
      <c r="AT680" s="168" t="s">
        <v>148</v>
      </c>
      <c r="AU680" s="168" t="s">
        <v>91</v>
      </c>
      <c r="AV680" s="15" t="s">
        <v>157</v>
      </c>
      <c r="AW680" s="15" t="s">
        <v>36</v>
      </c>
      <c r="AX680" s="15" t="s">
        <v>81</v>
      </c>
      <c r="AY680" s="168" t="s">
        <v>139</v>
      </c>
    </row>
    <row r="681" spans="2:65" s="14" customFormat="1" ht="11.25">
      <c r="B681" s="160"/>
      <c r="D681" s="147" t="s">
        <v>148</v>
      </c>
      <c r="E681" s="161" t="s">
        <v>1</v>
      </c>
      <c r="F681" s="162" t="s">
        <v>151</v>
      </c>
      <c r="H681" s="163">
        <v>42.262</v>
      </c>
      <c r="I681" s="164"/>
      <c r="L681" s="160"/>
      <c r="M681" s="165"/>
      <c r="T681" s="166"/>
      <c r="AT681" s="161" t="s">
        <v>148</v>
      </c>
      <c r="AU681" s="161" t="s">
        <v>91</v>
      </c>
      <c r="AV681" s="14" t="s">
        <v>146</v>
      </c>
      <c r="AW681" s="14" t="s">
        <v>36</v>
      </c>
      <c r="AX681" s="14" t="s">
        <v>89</v>
      </c>
      <c r="AY681" s="161" t="s">
        <v>139</v>
      </c>
    </row>
    <row r="682" spans="2:65" s="1" customFormat="1" ht="21.75" customHeight="1">
      <c r="B682" s="33"/>
      <c r="C682" s="133" t="s">
        <v>544</v>
      </c>
      <c r="D682" s="133" t="s">
        <v>141</v>
      </c>
      <c r="E682" s="134" t="s">
        <v>435</v>
      </c>
      <c r="F682" s="135" t="s">
        <v>436</v>
      </c>
      <c r="G682" s="136" t="s">
        <v>263</v>
      </c>
      <c r="H682" s="137">
        <v>42.262</v>
      </c>
      <c r="I682" s="138"/>
      <c r="J682" s="139">
        <f>ROUND(I682*H682,2)</f>
        <v>0</v>
      </c>
      <c r="K682" s="135" t="s">
        <v>145</v>
      </c>
      <c r="L682" s="33"/>
      <c r="M682" s="140" t="s">
        <v>1</v>
      </c>
      <c r="N682" s="141" t="s">
        <v>46</v>
      </c>
      <c r="P682" s="142">
        <f>O682*H682</f>
        <v>0</v>
      </c>
      <c r="Q682" s="142">
        <v>0</v>
      </c>
      <c r="R682" s="142">
        <f>Q682*H682</f>
        <v>0</v>
      </c>
      <c r="S682" s="142">
        <v>0</v>
      </c>
      <c r="T682" s="143">
        <f>S682*H682</f>
        <v>0</v>
      </c>
      <c r="AR682" s="144" t="s">
        <v>146</v>
      </c>
      <c r="AT682" s="144" t="s">
        <v>141</v>
      </c>
      <c r="AU682" s="144" t="s">
        <v>91</v>
      </c>
      <c r="AY682" s="18" t="s">
        <v>139</v>
      </c>
      <c r="BE682" s="145">
        <f>IF(N682="základní",J682,0)</f>
        <v>0</v>
      </c>
      <c r="BF682" s="145">
        <f>IF(N682="snížená",J682,0)</f>
        <v>0</v>
      </c>
      <c r="BG682" s="145">
        <f>IF(N682="zákl. přenesená",J682,0)</f>
        <v>0</v>
      </c>
      <c r="BH682" s="145">
        <f>IF(N682="sníž. přenesená",J682,0)</f>
        <v>0</v>
      </c>
      <c r="BI682" s="145">
        <f>IF(N682="nulová",J682,0)</f>
        <v>0</v>
      </c>
      <c r="BJ682" s="18" t="s">
        <v>89</v>
      </c>
      <c r="BK682" s="145">
        <f>ROUND(I682*H682,2)</f>
        <v>0</v>
      </c>
      <c r="BL682" s="18" t="s">
        <v>146</v>
      </c>
      <c r="BM682" s="144" t="s">
        <v>1321</v>
      </c>
    </row>
    <row r="683" spans="2:65" s="12" customFormat="1" ht="11.25">
      <c r="B683" s="146"/>
      <c r="D683" s="147" t="s">
        <v>148</v>
      </c>
      <c r="E683" s="148" t="s">
        <v>1</v>
      </c>
      <c r="F683" s="149" t="s">
        <v>1170</v>
      </c>
      <c r="H683" s="148" t="s">
        <v>1</v>
      </c>
      <c r="I683" s="150"/>
      <c r="L683" s="146"/>
      <c r="M683" s="151"/>
      <c r="T683" s="152"/>
      <c r="AT683" s="148" t="s">
        <v>148</v>
      </c>
      <c r="AU683" s="148" t="s">
        <v>91</v>
      </c>
      <c r="AV683" s="12" t="s">
        <v>89</v>
      </c>
      <c r="AW683" s="12" t="s">
        <v>36</v>
      </c>
      <c r="AX683" s="12" t="s">
        <v>81</v>
      </c>
      <c r="AY683" s="148" t="s">
        <v>139</v>
      </c>
    </row>
    <row r="684" spans="2:65" s="12" customFormat="1" ht="11.25">
      <c r="B684" s="146"/>
      <c r="D684" s="147" t="s">
        <v>148</v>
      </c>
      <c r="E684" s="148" t="s">
        <v>1</v>
      </c>
      <c r="F684" s="149" t="s">
        <v>351</v>
      </c>
      <c r="H684" s="148" t="s">
        <v>1</v>
      </c>
      <c r="I684" s="150"/>
      <c r="L684" s="146"/>
      <c r="M684" s="151"/>
      <c r="T684" s="152"/>
      <c r="AT684" s="148" t="s">
        <v>148</v>
      </c>
      <c r="AU684" s="148" t="s">
        <v>91</v>
      </c>
      <c r="AV684" s="12" t="s">
        <v>89</v>
      </c>
      <c r="AW684" s="12" t="s">
        <v>36</v>
      </c>
      <c r="AX684" s="12" t="s">
        <v>81</v>
      </c>
      <c r="AY684" s="148" t="s">
        <v>139</v>
      </c>
    </row>
    <row r="685" spans="2:65" s="12" customFormat="1" ht="11.25">
      <c r="B685" s="146"/>
      <c r="D685" s="147" t="s">
        <v>148</v>
      </c>
      <c r="E685" s="148" t="s">
        <v>1</v>
      </c>
      <c r="F685" s="149" t="s">
        <v>1171</v>
      </c>
      <c r="H685" s="148" t="s">
        <v>1</v>
      </c>
      <c r="I685" s="150"/>
      <c r="L685" s="146"/>
      <c r="M685" s="151"/>
      <c r="T685" s="152"/>
      <c r="AT685" s="148" t="s">
        <v>148</v>
      </c>
      <c r="AU685" s="148" t="s">
        <v>91</v>
      </c>
      <c r="AV685" s="12" t="s">
        <v>89</v>
      </c>
      <c r="AW685" s="12" t="s">
        <v>36</v>
      </c>
      <c r="AX685" s="12" t="s">
        <v>81</v>
      </c>
      <c r="AY685" s="148" t="s">
        <v>139</v>
      </c>
    </row>
    <row r="686" spans="2:65" s="13" customFormat="1" ht="11.25">
      <c r="B686" s="153"/>
      <c r="D686" s="147" t="s">
        <v>148</v>
      </c>
      <c r="E686" s="154" t="s">
        <v>1</v>
      </c>
      <c r="F686" s="155" t="s">
        <v>1172</v>
      </c>
      <c r="H686" s="156">
        <v>8.84</v>
      </c>
      <c r="I686" s="157"/>
      <c r="L686" s="153"/>
      <c r="M686" s="158"/>
      <c r="T686" s="159"/>
      <c r="AT686" s="154" t="s">
        <v>148</v>
      </c>
      <c r="AU686" s="154" t="s">
        <v>91</v>
      </c>
      <c r="AV686" s="13" t="s">
        <v>91</v>
      </c>
      <c r="AW686" s="13" t="s">
        <v>36</v>
      </c>
      <c r="AX686" s="13" t="s">
        <v>81</v>
      </c>
      <c r="AY686" s="154" t="s">
        <v>139</v>
      </c>
    </row>
    <row r="687" spans="2:65" s="12" customFormat="1" ht="11.25">
      <c r="B687" s="146"/>
      <c r="D687" s="147" t="s">
        <v>148</v>
      </c>
      <c r="E687" s="148" t="s">
        <v>1</v>
      </c>
      <c r="F687" s="149" t="s">
        <v>1174</v>
      </c>
      <c r="H687" s="148" t="s">
        <v>1</v>
      </c>
      <c r="I687" s="150"/>
      <c r="L687" s="146"/>
      <c r="M687" s="151"/>
      <c r="T687" s="152"/>
      <c r="AT687" s="148" t="s">
        <v>148</v>
      </c>
      <c r="AU687" s="148" t="s">
        <v>91</v>
      </c>
      <c r="AV687" s="12" t="s">
        <v>89</v>
      </c>
      <c r="AW687" s="12" t="s">
        <v>36</v>
      </c>
      <c r="AX687" s="12" t="s">
        <v>81</v>
      </c>
      <c r="AY687" s="148" t="s">
        <v>139</v>
      </c>
    </row>
    <row r="688" spans="2:65" s="13" customFormat="1" ht="11.25">
      <c r="B688" s="153"/>
      <c r="D688" s="147" t="s">
        <v>148</v>
      </c>
      <c r="E688" s="154" t="s">
        <v>1</v>
      </c>
      <c r="F688" s="155" t="s">
        <v>1175</v>
      </c>
      <c r="H688" s="156">
        <v>0.69</v>
      </c>
      <c r="I688" s="157"/>
      <c r="L688" s="153"/>
      <c r="M688" s="158"/>
      <c r="T688" s="159"/>
      <c r="AT688" s="154" t="s">
        <v>148</v>
      </c>
      <c r="AU688" s="154" t="s">
        <v>91</v>
      </c>
      <c r="AV688" s="13" t="s">
        <v>91</v>
      </c>
      <c r="AW688" s="13" t="s">
        <v>36</v>
      </c>
      <c r="AX688" s="13" t="s">
        <v>81</v>
      </c>
      <c r="AY688" s="154" t="s">
        <v>139</v>
      </c>
    </row>
    <row r="689" spans="2:51" s="15" customFormat="1" ht="11.25">
      <c r="B689" s="167"/>
      <c r="D689" s="147" t="s">
        <v>148</v>
      </c>
      <c r="E689" s="168" t="s">
        <v>1</v>
      </c>
      <c r="F689" s="169" t="s">
        <v>253</v>
      </c>
      <c r="H689" s="170">
        <v>9.5299999999999994</v>
      </c>
      <c r="I689" s="171"/>
      <c r="L689" s="167"/>
      <c r="M689" s="172"/>
      <c r="T689" s="173"/>
      <c r="AT689" s="168" t="s">
        <v>148</v>
      </c>
      <c r="AU689" s="168" t="s">
        <v>91</v>
      </c>
      <c r="AV689" s="15" t="s">
        <v>157</v>
      </c>
      <c r="AW689" s="15" t="s">
        <v>36</v>
      </c>
      <c r="AX689" s="15" t="s">
        <v>81</v>
      </c>
      <c r="AY689" s="168" t="s">
        <v>139</v>
      </c>
    </row>
    <row r="690" spans="2:51" s="12" customFormat="1" ht="11.25">
      <c r="B690" s="146"/>
      <c r="D690" s="147" t="s">
        <v>148</v>
      </c>
      <c r="E690" s="148" t="s">
        <v>1</v>
      </c>
      <c r="F690" s="149" t="s">
        <v>1180</v>
      </c>
      <c r="H690" s="148" t="s">
        <v>1</v>
      </c>
      <c r="I690" s="150"/>
      <c r="L690" s="146"/>
      <c r="M690" s="151"/>
      <c r="T690" s="152"/>
      <c r="AT690" s="148" t="s">
        <v>148</v>
      </c>
      <c r="AU690" s="148" t="s">
        <v>91</v>
      </c>
      <c r="AV690" s="12" t="s">
        <v>89</v>
      </c>
      <c r="AW690" s="12" t="s">
        <v>36</v>
      </c>
      <c r="AX690" s="12" t="s">
        <v>81</v>
      </c>
      <c r="AY690" s="148" t="s">
        <v>139</v>
      </c>
    </row>
    <row r="691" spans="2:51" s="12" customFormat="1" ht="11.25">
      <c r="B691" s="146"/>
      <c r="D691" s="147" t="s">
        <v>148</v>
      </c>
      <c r="E691" s="148" t="s">
        <v>1</v>
      </c>
      <c r="F691" s="149" t="s">
        <v>351</v>
      </c>
      <c r="H691" s="148" t="s">
        <v>1</v>
      </c>
      <c r="I691" s="150"/>
      <c r="L691" s="146"/>
      <c r="M691" s="151"/>
      <c r="T691" s="152"/>
      <c r="AT691" s="148" t="s">
        <v>148</v>
      </c>
      <c r="AU691" s="148" t="s">
        <v>91</v>
      </c>
      <c r="AV691" s="12" t="s">
        <v>89</v>
      </c>
      <c r="AW691" s="12" t="s">
        <v>36</v>
      </c>
      <c r="AX691" s="12" t="s">
        <v>81</v>
      </c>
      <c r="AY691" s="148" t="s">
        <v>139</v>
      </c>
    </row>
    <row r="692" spans="2:51" s="12" customFormat="1" ht="11.25">
      <c r="B692" s="146"/>
      <c r="D692" s="147" t="s">
        <v>148</v>
      </c>
      <c r="E692" s="148" t="s">
        <v>1</v>
      </c>
      <c r="F692" s="149" t="s">
        <v>1171</v>
      </c>
      <c r="H692" s="148" t="s">
        <v>1</v>
      </c>
      <c r="I692" s="150"/>
      <c r="L692" s="146"/>
      <c r="M692" s="151"/>
      <c r="T692" s="152"/>
      <c r="AT692" s="148" t="s">
        <v>148</v>
      </c>
      <c r="AU692" s="148" t="s">
        <v>91</v>
      </c>
      <c r="AV692" s="12" t="s">
        <v>89</v>
      </c>
      <c r="AW692" s="12" t="s">
        <v>36</v>
      </c>
      <c r="AX692" s="12" t="s">
        <v>81</v>
      </c>
      <c r="AY692" s="148" t="s">
        <v>139</v>
      </c>
    </row>
    <row r="693" spans="2:51" s="13" customFormat="1" ht="11.25">
      <c r="B693" s="153"/>
      <c r="D693" s="147" t="s">
        <v>148</v>
      </c>
      <c r="E693" s="154" t="s">
        <v>1</v>
      </c>
      <c r="F693" s="155" t="s">
        <v>1181</v>
      </c>
      <c r="H693" s="156">
        <v>3.1</v>
      </c>
      <c r="I693" s="157"/>
      <c r="L693" s="153"/>
      <c r="M693" s="158"/>
      <c r="T693" s="159"/>
      <c r="AT693" s="154" t="s">
        <v>148</v>
      </c>
      <c r="AU693" s="154" t="s">
        <v>91</v>
      </c>
      <c r="AV693" s="13" t="s">
        <v>91</v>
      </c>
      <c r="AW693" s="13" t="s">
        <v>36</v>
      </c>
      <c r="AX693" s="13" t="s">
        <v>81</v>
      </c>
      <c r="AY693" s="154" t="s">
        <v>139</v>
      </c>
    </row>
    <row r="694" spans="2:51" s="15" customFormat="1" ht="11.25">
      <c r="B694" s="167"/>
      <c r="D694" s="147" t="s">
        <v>148</v>
      </c>
      <c r="E694" s="168" t="s">
        <v>1</v>
      </c>
      <c r="F694" s="169" t="s">
        <v>253</v>
      </c>
      <c r="H694" s="170">
        <v>3.1</v>
      </c>
      <c r="I694" s="171"/>
      <c r="L694" s="167"/>
      <c r="M694" s="172"/>
      <c r="T694" s="173"/>
      <c r="AT694" s="168" t="s">
        <v>148</v>
      </c>
      <c r="AU694" s="168" t="s">
        <v>91</v>
      </c>
      <c r="AV694" s="15" t="s">
        <v>157</v>
      </c>
      <c r="AW694" s="15" t="s">
        <v>36</v>
      </c>
      <c r="AX694" s="15" t="s">
        <v>81</v>
      </c>
      <c r="AY694" s="168" t="s">
        <v>139</v>
      </c>
    </row>
    <row r="695" spans="2:51" s="12" customFormat="1" ht="11.25">
      <c r="B695" s="146"/>
      <c r="D695" s="147" t="s">
        <v>148</v>
      </c>
      <c r="E695" s="148" t="s">
        <v>1</v>
      </c>
      <c r="F695" s="149" t="s">
        <v>344</v>
      </c>
      <c r="H695" s="148" t="s">
        <v>1</v>
      </c>
      <c r="I695" s="150"/>
      <c r="L695" s="146"/>
      <c r="M695" s="151"/>
      <c r="T695" s="152"/>
      <c r="AT695" s="148" t="s">
        <v>148</v>
      </c>
      <c r="AU695" s="148" t="s">
        <v>91</v>
      </c>
      <c r="AV695" s="12" t="s">
        <v>89</v>
      </c>
      <c r="AW695" s="12" t="s">
        <v>36</v>
      </c>
      <c r="AX695" s="12" t="s">
        <v>81</v>
      </c>
      <c r="AY695" s="148" t="s">
        <v>139</v>
      </c>
    </row>
    <row r="696" spans="2:51" s="12" customFormat="1" ht="11.25">
      <c r="B696" s="146"/>
      <c r="D696" s="147" t="s">
        <v>148</v>
      </c>
      <c r="E696" s="148" t="s">
        <v>1</v>
      </c>
      <c r="F696" s="149" t="s">
        <v>351</v>
      </c>
      <c r="H696" s="148" t="s">
        <v>1</v>
      </c>
      <c r="I696" s="150"/>
      <c r="L696" s="146"/>
      <c r="M696" s="151"/>
      <c r="T696" s="152"/>
      <c r="AT696" s="148" t="s">
        <v>148</v>
      </c>
      <c r="AU696" s="148" t="s">
        <v>91</v>
      </c>
      <c r="AV696" s="12" t="s">
        <v>89</v>
      </c>
      <c r="AW696" s="12" t="s">
        <v>36</v>
      </c>
      <c r="AX696" s="12" t="s">
        <v>81</v>
      </c>
      <c r="AY696" s="148" t="s">
        <v>139</v>
      </c>
    </row>
    <row r="697" spans="2:51" s="12" customFormat="1" ht="11.25">
      <c r="B697" s="146"/>
      <c r="D697" s="147" t="s">
        <v>148</v>
      </c>
      <c r="E697" s="148" t="s">
        <v>1</v>
      </c>
      <c r="F697" s="149" t="s">
        <v>1061</v>
      </c>
      <c r="H697" s="148" t="s">
        <v>1</v>
      </c>
      <c r="I697" s="150"/>
      <c r="L697" s="146"/>
      <c r="M697" s="151"/>
      <c r="T697" s="152"/>
      <c r="AT697" s="148" t="s">
        <v>148</v>
      </c>
      <c r="AU697" s="148" t="s">
        <v>91</v>
      </c>
      <c r="AV697" s="12" t="s">
        <v>89</v>
      </c>
      <c r="AW697" s="12" t="s">
        <v>36</v>
      </c>
      <c r="AX697" s="12" t="s">
        <v>81</v>
      </c>
      <c r="AY697" s="148" t="s">
        <v>139</v>
      </c>
    </row>
    <row r="698" spans="2:51" s="13" customFormat="1" ht="11.25">
      <c r="B698" s="153"/>
      <c r="D698" s="147" t="s">
        <v>148</v>
      </c>
      <c r="E698" s="154" t="s">
        <v>1</v>
      </c>
      <c r="F698" s="155" t="s">
        <v>1185</v>
      </c>
      <c r="H698" s="156">
        <v>15.297000000000001</v>
      </c>
      <c r="I698" s="157"/>
      <c r="L698" s="153"/>
      <c r="M698" s="158"/>
      <c r="T698" s="159"/>
      <c r="AT698" s="154" t="s">
        <v>148</v>
      </c>
      <c r="AU698" s="154" t="s">
        <v>91</v>
      </c>
      <c r="AV698" s="13" t="s">
        <v>91</v>
      </c>
      <c r="AW698" s="13" t="s">
        <v>36</v>
      </c>
      <c r="AX698" s="13" t="s">
        <v>81</v>
      </c>
      <c r="AY698" s="154" t="s">
        <v>139</v>
      </c>
    </row>
    <row r="699" spans="2:51" s="12" customFormat="1" ht="11.25">
      <c r="B699" s="146"/>
      <c r="D699" s="147" t="s">
        <v>148</v>
      </c>
      <c r="E699" s="148" t="s">
        <v>1</v>
      </c>
      <c r="F699" s="149" t="s">
        <v>1016</v>
      </c>
      <c r="H699" s="148" t="s">
        <v>1</v>
      </c>
      <c r="I699" s="150"/>
      <c r="L699" s="146"/>
      <c r="M699" s="151"/>
      <c r="T699" s="152"/>
      <c r="AT699" s="148" t="s">
        <v>148</v>
      </c>
      <c r="AU699" s="148" t="s">
        <v>91</v>
      </c>
      <c r="AV699" s="12" t="s">
        <v>89</v>
      </c>
      <c r="AW699" s="12" t="s">
        <v>36</v>
      </c>
      <c r="AX699" s="12" t="s">
        <v>81</v>
      </c>
      <c r="AY699" s="148" t="s">
        <v>139</v>
      </c>
    </row>
    <row r="700" spans="2:51" s="13" customFormat="1" ht="11.25">
      <c r="B700" s="153"/>
      <c r="D700" s="147" t="s">
        <v>148</v>
      </c>
      <c r="E700" s="154" t="s">
        <v>1</v>
      </c>
      <c r="F700" s="155" t="s">
        <v>1187</v>
      </c>
      <c r="H700" s="156">
        <v>10.535</v>
      </c>
      <c r="I700" s="157"/>
      <c r="L700" s="153"/>
      <c r="M700" s="158"/>
      <c r="T700" s="159"/>
      <c r="AT700" s="154" t="s">
        <v>148</v>
      </c>
      <c r="AU700" s="154" t="s">
        <v>91</v>
      </c>
      <c r="AV700" s="13" t="s">
        <v>91</v>
      </c>
      <c r="AW700" s="13" t="s">
        <v>36</v>
      </c>
      <c r="AX700" s="13" t="s">
        <v>81</v>
      </c>
      <c r="AY700" s="154" t="s">
        <v>139</v>
      </c>
    </row>
    <row r="701" spans="2:51" s="12" customFormat="1" ht="11.25">
      <c r="B701" s="146"/>
      <c r="D701" s="147" t="s">
        <v>148</v>
      </c>
      <c r="E701" s="148" t="s">
        <v>1</v>
      </c>
      <c r="F701" s="149" t="s">
        <v>1189</v>
      </c>
      <c r="H701" s="148" t="s">
        <v>1</v>
      </c>
      <c r="I701" s="150"/>
      <c r="L701" s="146"/>
      <c r="M701" s="151"/>
      <c r="T701" s="152"/>
      <c r="AT701" s="148" t="s">
        <v>148</v>
      </c>
      <c r="AU701" s="148" t="s">
        <v>91</v>
      </c>
      <c r="AV701" s="12" t="s">
        <v>89</v>
      </c>
      <c r="AW701" s="12" t="s">
        <v>36</v>
      </c>
      <c r="AX701" s="12" t="s">
        <v>81</v>
      </c>
      <c r="AY701" s="148" t="s">
        <v>139</v>
      </c>
    </row>
    <row r="702" spans="2:51" s="13" customFormat="1" ht="11.25">
      <c r="B702" s="153"/>
      <c r="D702" s="147" t="s">
        <v>148</v>
      </c>
      <c r="E702" s="154" t="s">
        <v>1</v>
      </c>
      <c r="F702" s="155" t="s">
        <v>1190</v>
      </c>
      <c r="H702" s="156">
        <v>0.4</v>
      </c>
      <c r="I702" s="157"/>
      <c r="L702" s="153"/>
      <c r="M702" s="158"/>
      <c r="T702" s="159"/>
      <c r="AT702" s="154" t="s">
        <v>148</v>
      </c>
      <c r="AU702" s="154" t="s">
        <v>91</v>
      </c>
      <c r="AV702" s="13" t="s">
        <v>91</v>
      </c>
      <c r="AW702" s="13" t="s">
        <v>36</v>
      </c>
      <c r="AX702" s="13" t="s">
        <v>81</v>
      </c>
      <c r="AY702" s="154" t="s">
        <v>139</v>
      </c>
    </row>
    <row r="703" spans="2:51" s="12" customFormat="1" ht="11.25">
      <c r="B703" s="146"/>
      <c r="D703" s="147" t="s">
        <v>148</v>
      </c>
      <c r="E703" s="148" t="s">
        <v>1</v>
      </c>
      <c r="F703" s="149" t="s">
        <v>1192</v>
      </c>
      <c r="H703" s="148" t="s">
        <v>1</v>
      </c>
      <c r="I703" s="150"/>
      <c r="L703" s="146"/>
      <c r="M703" s="151"/>
      <c r="T703" s="152"/>
      <c r="AT703" s="148" t="s">
        <v>148</v>
      </c>
      <c r="AU703" s="148" t="s">
        <v>91</v>
      </c>
      <c r="AV703" s="12" t="s">
        <v>89</v>
      </c>
      <c r="AW703" s="12" t="s">
        <v>36</v>
      </c>
      <c r="AX703" s="12" t="s">
        <v>81</v>
      </c>
      <c r="AY703" s="148" t="s">
        <v>139</v>
      </c>
    </row>
    <row r="704" spans="2:51" s="13" customFormat="1" ht="11.25">
      <c r="B704" s="153"/>
      <c r="D704" s="147" t="s">
        <v>148</v>
      </c>
      <c r="E704" s="154" t="s">
        <v>1</v>
      </c>
      <c r="F704" s="155" t="s">
        <v>1193</v>
      </c>
      <c r="H704" s="156">
        <v>0.44</v>
      </c>
      <c r="I704" s="157"/>
      <c r="L704" s="153"/>
      <c r="M704" s="158"/>
      <c r="T704" s="159"/>
      <c r="AT704" s="154" t="s">
        <v>148</v>
      </c>
      <c r="AU704" s="154" t="s">
        <v>91</v>
      </c>
      <c r="AV704" s="13" t="s">
        <v>91</v>
      </c>
      <c r="AW704" s="13" t="s">
        <v>36</v>
      </c>
      <c r="AX704" s="13" t="s">
        <v>81</v>
      </c>
      <c r="AY704" s="154" t="s">
        <v>139</v>
      </c>
    </row>
    <row r="705" spans="2:65" s="12" customFormat="1" ht="11.25">
      <c r="B705" s="146"/>
      <c r="D705" s="147" t="s">
        <v>148</v>
      </c>
      <c r="E705" s="148" t="s">
        <v>1</v>
      </c>
      <c r="F705" s="149" t="s">
        <v>1195</v>
      </c>
      <c r="H705" s="148" t="s">
        <v>1</v>
      </c>
      <c r="I705" s="150"/>
      <c r="L705" s="146"/>
      <c r="M705" s="151"/>
      <c r="T705" s="152"/>
      <c r="AT705" s="148" t="s">
        <v>148</v>
      </c>
      <c r="AU705" s="148" t="s">
        <v>91</v>
      </c>
      <c r="AV705" s="12" t="s">
        <v>89</v>
      </c>
      <c r="AW705" s="12" t="s">
        <v>36</v>
      </c>
      <c r="AX705" s="12" t="s">
        <v>81</v>
      </c>
      <c r="AY705" s="148" t="s">
        <v>139</v>
      </c>
    </row>
    <row r="706" spans="2:65" s="13" customFormat="1" ht="11.25">
      <c r="B706" s="153"/>
      <c r="D706" s="147" t="s">
        <v>148</v>
      </c>
      <c r="E706" s="154" t="s">
        <v>1</v>
      </c>
      <c r="F706" s="155" t="s">
        <v>1196</v>
      </c>
      <c r="H706" s="156">
        <v>0.54</v>
      </c>
      <c r="I706" s="157"/>
      <c r="L706" s="153"/>
      <c r="M706" s="158"/>
      <c r="T706" s="159"/>
      <c r="AT706" s="154" t="s">
        <v>148</v>
      </c>
      <c r="AU706" s="154" t="s">
        <v>91</v>
      </c>
      <c r="AV706" s="13" t="s">
        <v>91</v>
      </c>
      <c r="AW706" s="13" t="s">
        <v>36</v>
      </c>
      <c r="AX706" s="13" t="s">
        <v>81</v>
      </c>
      <c r="AY706" s="154" t="s">
        <v>139</v>
      </c>
    </row>
    <row r="707" spans="2:65" s="12" customFormat="1" ht="11.25">
      <c r="B707" s="146"/>
      <c r="D707" s="147" t="s">
        <v>148</v>
      </c>
      <c r="E707" s="148" t="s">
        <v>1</v>
      </c>
      <c r="F707" s="149" t="s">
        <v>1198</v>
      </c>
      <c r="H707" s="148" t="s">
        <v>1</v>
      </c>
      <c r="I707" s="150"/>
      <c r="L707" s="146"/>
      <c r="M707" s="151"/>
      <c r="T707" s="152"/>
      <c r="AT707" s="148" t="s">
        <v>148</v>
      </c>
      <c r="AU707" s="148" t="s">
        <v>91</v>
      </c>
      <c r="AV707" s="12" t="s">
        <v>89</v>
      </c>
      <c r="AW707" s="12" t="s">
        <v>36</v>
      </c>
      <c r="AX707" s="12" t="s">
        <v>81</v>
      </c>
      <c r="AY707" s="148" t="s">
        <v>139</v>
      </c>
    </row>
    <row r="708" spans="2:65" s="13" customFormat="1" ht="11.25">
      <c r="B708" s="153"/>
      <c r="D708" s="147" t="s">
        <v>148</v>
      </c>
      <c r="E708" s="154" t="s">
        <v>1</v>
      </c>
      <c r="F708" s="155" t="s">
        <v>1199</v>
      </c>
      <c r="H708" s="156">
        <v>0.48</v>
      </c>
      <c r="I708" s="157"/>
      <c r="L708" s="153"/>
      <c r="M708" s="158"/>
      <c r="T708" s="159"/>
      <c r="AT708" s="154" t="s">
        <v>148</v>
      </c>
      <c r="AU708" s="154" t="s">
        <v>91</v>
      </c>
      <c r="AV708" s="13" t="s">
        <v>91</v>
      </c>
      <c r="AW708" s="13" t="s">
        <v>36</v>
      </c>
      <c r="AX708" s="13" t="s">
        <v>81</v>
      </c>
      <c r="AY708" s="154" t="s">
        <v>139</v>
      </c>
    </row>
    <row r="709" spans="2:65" s="12" customFormat="1" ht="11.25">
      <c r="B709" s="146"/>
      <c r="D709" s="147" t="s">
        <v>148</v>
      </c>
      <c r="E709" s="148" t="s">
        <v>1</v>
      </c>
      <c r="F709" s="149" t="s">
        <v>1201</v>
      </c>
      <c r="H709" s="148" t="s">
        <v>1</v>
      </c>
      <c r="I709" s="150"/>
      <c r="L709" s="146"/>
      <c r="M709" s="151"/>
      <c r="T709" s="152"/>
      <c r="AT709" s="148" t="s">
        <v>148</v>
      </c>
      <c r="AU709" s="148" t="s">
        <v>91</v>
      </c>
      <c r="AV709" s="12" t="s">
        <v>89</v>
      </c>
      <c r="AW709" s="12" t="s">
        <v>36</v>
      </c>
      <c r="AX709" s="12" t="s">
        <v>81</v>
      </c>
      <c r="AY709" s="148" t="s">
        <v>139</v>
      </c>
    </row>
    <row r="710" spans="2:65" s="13" customFormat="1" ht="11.25">
      <c r="B710" s="153"/>
      <c r="D710" s="147" t="s">
        <v>148</v>
      </c>
      <c r="E710" s="154" t="s">
        <v>1</v>
      </c>
      <c r="F710" s="155" t="s">
        <v>1202</v>
      </c>
      <c r="H710" s="156">
        <v>0.65</v>
      </c>
      <c r="I710" s="157"/>
      <c r="L710" s="153"/>
      <c r="M710" s="158"/>
      <c r="T710" s="159"/>
      <c r="AT710" s="154" t="s">
        <v>148</v>
      </c>
      <c r="AU710" s="154" t="s">
        <v>91</v>
      </c>
      <c r="AV710" s="13" t="s">
        <v>91</v>
      </c>
      <c r="AW710" s="13" t="s">
        <v>36</v>
      </c>
      <c r="AX710" s="13" t="s">
        <v>81</v>
      </c>
      <c r="AY710" s="154" t="s">
        <v>139</v>
      </c>
    </row>
    <row r="711" spans="2:65" s="12" customFormat="1" ht="11.25">
      <c r="B711" s="146"/>
      <c r="D711" s="147" t="s">
        <v>148</v>
      </c>
      <c r="E711" s="148" t="s">
        <v>1</v>
      </c>
      <c r="F711" s="149" t="s">
        <v>1204</v>
      </c>
      <c r="H711" s="148" t="s">
        <v>1</v>
      </c>
      <c r="I711" s="150"/>
      <c r="L711" s="146"/>
      <c r="M711" s="151"/>
      <c r="T711" s="152"/>
      <c r="AT711" s="148" t="s">
        <v>148</v>
      </c>
      <c r="AU711" s="148" t="s">
        <v>91</v>
      </c>
      <c r="AV711" s="12" t="s">
        <v>89</v>
      </c>
      <c r="AW711" s="12" t="s">
        <v>36</v>
      </c>
      <c r="AX711" s="12" t="s">
        <v>81</v>
      </c>
      <c r="AY711" s="148" t="s">
        <v>139</v>
      </c>
    </row>
    <row r="712" spans="2:65" s="13" customFormat="1" ht="11.25">
      <c r="B712" s="153"/>
      <c r="D712" s="147" t="s">
        <v>148</v>
      </c>
      <c r="E712" s="154" t="s">
        <v>1</v>
      </c>
      <c r="F712" s="155" t="s">
        <v>1205</v>
      </c>
      <c r="H712" s="156">
        <v>0.72</v>
      </c>
      <c r="I712" s="157"/>
      <c r="L712" s="153"/>
      <c r="M712" s="158"/>
      <c r="T712" s="159"/>
      <c r="AT712" s="154" t="s">
        <v>148</v>
      </c>
      <c r="AU712" s="154" t="s">
        <v>91</v>
      </c>
      <c r="AV712" s="13" t="s">
        <v>91</v>
      </c>
      <c r="AW712" s="13" t="s">
        <v>36</v>
      </c>
      <c r="AX712" s="13" t="s">
        <v>81</v>
      </c>
      <c r="AY712" s="154" t="s">
        <v>139</v>
      </c>
    </row>
    <row r="713" spans="2:65" s="12" customFormat="1" ht="11.25">
      <c r="B713" s="146"/>
      <c r="D713" s="147" t="s">
        <v>148</v>
      </c>
      <c r="E713" s="148" t="s">
        <v>1</v>
      </c>
      <c r="F713" s="149" t="s">
        <v>1207</v>
      </c>
      <c r="H713" s="148" t="s">
        <v>1</v>
      </c>
      <c r="I713" s="150"/>
      <c r="L713" s="146"/>
      <c r="M713" s="151"/>
      <c r="T713" s="152"/>
      <c r="AT713" s="148" t="s">
        <v>148</v>
      </c>
      <c r="AU713" s="148" t="s">
        <v>91</v>
      </c>
      <c r="AV713" s="12" t="s">
        <v>89</v>
      </c>
      <c r="AW713" s="12" t="s">
        <v>36</v>
      </c>
      <c r="AX713" s="12" t="s">
        <v>81</v>
      </c>
      <c r="AY713" s="148" t="s">
        <v>139</v>
      </c>
    </row>
    <row r="714" spans="2:65" s="13" customFormat="1" ht="11.25">
      <c r="B714" s="153"/>
      <c r="D714" s="147" t="s">
        <v>148</v>
      </c>
      <c r="E714" s="154" t="s">
        <v>1</v>
      </c>
      <c r="F714" s="155" t="s">
        <v>1208</v>
      </c>
      <c r="H714" s="156">
        <v>0.56999999999999995</v>
      </c>
      <c r="I714" s="157"/>
      <c r="L714" s="153"/>
      <c r="M714" s="158"/>
      <c r="T714" s="159"/>
      <c r="AT714" s="154" t="s">
        <v>148</v>
      </c>
      <c r="AU714" s="154" t="s">
        <v>91</v>
      </c>
      <c r="AV714" s="13" t="s">
        <v>91</v>
      </c>
      <c r="AW714" s="13" t="s">
        <v>36</v>
      </c>
      <c r="AX714" s="13" t="s">
        <v>81</v>
      </c>
      <c r="AY714" s="154" t="s">
        <v>139</v>
      </c>
    </row>
    <row r="715" spans="2:65" s="15" customFormat="1" ht="11.25">
      <c r="B715" s="167"/>
      <c r="D715" s="147" t="s">
        <v>148</v>
      </c>
      <c r="E715" s="168" t="s">
        <v>1</v>
      </c>
      <c r="F715" s="169" t="s">
        <v>253</v>
      </c>
      <c r="H715" s="170">
        <v>29.632000000000001</v>
      </c>
      <c r="I715" s="171"/>
      <c r="L715" s="167"/>
      <c r="M715" s="172"/>
      <c r="T715" s="173"/>
      <c r="AT715" s="168" t="s">
        <v>148</v>
      </c>
      <c r="AU715" s="168" t="s">
        <v>91</v>
      </c>
      <c r="AV715" s="15" t="s">
        <v>157</v>
      </c>
      <c r="AW715" s="15" t="s">
        <v>36</v>
      </c>
      <c r="AX715" s="15" t="s">
        <v>81</v>
      </c>
      <c r="AY715" s="168" t="s">
        <v>139</v>
      </c>
    </row>
    <row r="716" spans="2:65" s="14" customFormat="1" ht="11.25">
      <c r="B716" s="160"/>
      <c r="D716" s="147" t="s">
        <v>148</v>
      </c>
      <c r="E716" s="161" t="s">
        <v>1</v>
      </c>
      <c r="F716" s="162" t="s">
        <v>151</v>
      </c>
      <c r="H716" s="163">
        <v>42.262</v>
      </c>
      <c r="I716" s="164"/>
      <c r="L716" s="160"/>
      <c r="M716" s="165"/>
      <c r="T716" s="166"/>
      <c r="AT716" s="161" t="s">
        <v>148</v>
      </c>
      <c r="AU716" s="161" t="s">
        <v>91</v>
      </c>
      <c r="AV716" s="14" t="s">
        <v>146</v>
      </c>
      <c r="AW716" s="14" t="s">
        <v>36</v>
      </c>
      <c r="AX716" s="14" t="s">
        <v>89</v>
      </c>
      <c r="AY716" s="161" t="s">
        <v>139</v>
      </c>
    </row>
    <row r="717" spans="2:65" s="1" customFormat="1" ht="24.2" customHeight="1">
      <c r="B717" s="33"/>
      <c r="C717" s="133" t="s">
        <v>549</v>
      </c>
      <c r="D717" s="133" t="s">
        <v>141</v>
      </c>
      <c r="E717" s="134" t="s">
        <v>1322</v>
      </c>
      <c r="F717" s="135" t="s">
        <v>1323</v>
      </c>
      <c r="G717" s="136" t="s">
        <v>263</v>
      </c>
      <c r="H717" s="137">
        <v>6.2</v>
      </c>
      <c r="I717" s="138"/>
      <c r="J717" s="139">
        <f>ROUND(I717*H717,2)</f>
        <v>0</v>
      </c>
      <c r="K717" s="135" t="s">
        <v>145</v>
      </c>
      <c r="L717" s="33"/>
      <c r="M717" s="140" t="s">
        <v>1</v>
      </c>
      <c r="N717" s="141" t="s">
        <v>46</v>
      </c>
      <c r="P717" s="142">
        <f>O717*H717</f>
        <v>0</v>
      </c>
      <c r="Q717" s="142">
        <v>0.1837</v>
      </c>
      <c r="R717" s="142">
        <f>Q717*H717</f>
        <v>1.1389400000000001</v>
      </c>
      <c r="S717" s="142">
        <v>0</v>
      </c>
      <c r="T717" s="143">
        <f>S717*H717</f>
        <v>0</v>
      </c>
      <c r="AR717" s="144" t="s">
        <v>146</v>
      </c>
      <c r="AT717" s="144" t="s">
        <v>141</v>
      </c>
      <c r="AU717" s="144" t="s">
        <v>91</v>
      </c>
      <c r="AY717" s="18" t="s">
        <v>139</v>
      </c>
      <c r="BE717" s="145">
        <f>IF(N717="základní",J717,0)</f>
        <v>0</v>
      </c>
      <c r="BF717" s="145">
        <f>IF(N717="snížená",J717,0)</f>
        <v>0</v>
      </c>
      <c r="BG717" s="145">
        <f>IF(N717="zákl. přenesená",J717,0)</f>
        <v>0</v>
      </c>
      <c r="BH717" s="145">
        <f>IF(N717="sníž. přenesená",J717,0)</f>
        <v>0</v>
      </c>
      <c r="BI717" s="145">
        <f>IF(N717="nulová",J717,0)</f>
        <v>0</v>
      </c>
      <c r="BJ717" s="18" t="s">
        <v>89</v>
      </c>
      <c r="BK717" s="145">
        <f>ROUND(I717*H717,2)</f>
        <v>0</v>
      </c>
      <c r="BL717" s="18" t="s">
        <v>146</v>
      </c>
      <c r="BM717" s="144" t="s">
        <v>1324</v>
      </c>
    </row>
    <row r="718" spans="2:65" s="12" customFormat="1" ht="11.25">
      <c r="B718" s="146"/>
      <c r="D718" s="147" t="s">
        <v>148</v>
      </c>
      <c r="E718" s="148" t="s">
        <v>1</v>
      </c>
      <c r="F718" s="149" t="s">
        <v>1180</v>
      </c>
      <c r="H718" s="148" t="s">
        <v>1</v>
      </c>
      <c r="I718" s="150"/>
      <c r="L718" s="146"/>
      <c r="M718" s="151"/>
      <c r="T718" s="152"/>
      <c r="AT718" s="148" t="s">
        <v>148</v>
      </c>
      <c r="AU718" s="148" t="s">
        <v>91</v>
      </c>
      <c r="AV718" s="12" t="s">
        <v>89</v>
      </c>
      <c r="AW718" s="12" t="s">
        <v>36</v>
      </c>
      <c r="AX718" s="12" t="s">
        <v>81</v>
      </c>
      <c r="AY718" s="148" t="s">
        <v>139</v>
      </c>
    </row>
    <row r="719" spans="2:65" s="12" customFormat="1" ht="11.25">
      <c r="B719" s="146"/>
      <c r="D719" s="147" t="s">
        <v>148</v>
      </c>
      <c r="E719" s="148" t="s">
        <v>1</v>
      </c>
      <c r="F719" s="149" t="s">
        <v>1171</v>
      </c>
      <c r="H719" s="148" t="s">
        <v>1</v>
      </c>
      <c r="I719" s="150"/>
      <c r="L719" s="146"/>
      <c r="M719" s="151"/>
      <c r="T719" s="152"/>
      <c r="AT719" s="148" t="s">
        <v>148</v>
      </c>
      <c r="AU719" s="148" t="s">
        <v>91</v>
      </c>
      <c r="AV719" s="12" t="s">
        <v>89</v>
      </c>
      <c r="AW719" s="12" t="s">
        <v>36</v>
      </c>
      <c r="AX719" s="12" t="s">
        <v>81</v>
      </c>
      <c r="AY719" s="148" t="s">
        <v>139</v>
      </c>
    </row>
    <row r="720" spans="2:65" s="13" customFormat="1" ht="11.25">
      <c r="B720" s="153"/>
      <c r="D720" s="147" t="s">
        <v>148</v>
      </c>
      <c r="E720" s="154" t="s">
        <v>1</v>
      </c>
      <c r="F720" s="155" t="s">
        <v>1181</v>
      </c>
      <c r="H720" s="156">
        <v>3.1</v>
      </c>
      <c r="I720" s="157"/>
      <c r="L720" s="153"/>
      <c r="M720" s="158"/>
      <c r="T720" s="159"/>
      <c r="AT720" s="154" t="s">
        <v>148</v>
      </c>
      <c r="AU720" s="154" t="s">
        <v>91</v>
      </c>
      <c r="AV720" s="13" t="s">
        <v>91</v>
      </c>
      <c r="AW720" s="13" t="s">
        <v>36</v>
      </c>
      <c r="AX720" s="13" t="s">
        <v>81</v>
      </c>
      <c r="AY720" s="154" t="s">
        <v>139</v>
      </c>
    </row>
    <row r="721" spans="2:65" s="13" customFormat="1" ht="11.25">
      <c r="B721" s="153"/>
      <c r="D721" s="147" t="s">
        <v>148</v>
      </c>
      <c r="E721" s="154" t="s">
        <v>1</v>
      </c>
      <c r="F721" s="155" t="s">
        <v>1182</v>
      </c>
      <c r="H721" s="156">
        <v>3.1</v>
      </c>
      <c r="I721" s="157"/>
      <c r="L721" s="153"/>
      <c r="M721" s="158"/>
      <c r="T721" s="159"/>
      <c r="AT721" s="154" t="s">
        <v>148</v>
      </c>
      <c r="AU721" s="154" t="s">
        <v>91</v>
      </c>
      <c r="AV721" s="13" t="s">
        <v>91</v>
      </c>
      <c r="AW721" s="13" t="s">
        <v>36</v>
      </c>
      <c r="AX721" s="13" t="s">
        <v>81</v>
      </c>
      <c r="AY721" s="154" t="s">
        <v>139</v>
      </c>
    </row>
    <row r="722" spans="2:65" s="14" customFormat="1" ht="11.25">
      <c r="B722" s="160"/>
      <c r="D722" s="147" t="s">
        <v>148</v>
      </c>
      <c r="E722" s="161" t="s">
        <v>1</v>
      </c>
      <c r="F722" s="162" t="s">
        <v>151</v>
      </c>
      <c r="H722" s="163">
        <v>6.2</v>
      </c>
      <c r="I722" s="164"/>
      <c r="L722" s="160"/>
      <c r="M722" s="165"/>
      <c r="T722" s="166"/>
      <c r="AT722" s="161" t="s">
        <v>148</v>
      </c>
      <c r="AU722" s="161" t="s">
        <v>91</v>
      </c>
      <c r="AV722" s="14" t="s">
        <v>146</v>
      </c>
      <c r="AW722" s="14" t="s">
        <v>36</v>
      </c>
      <c r="AX722" s="14" t="s">
        <v>89</v>
      </c>
      <c r="AY722" s="161" t="s">
        <v>139</v>
      </c>
    </row>
    <row r="723" spans="2:65" s="1" customFormat="1" ht="24.2" customHeight="1">
      <c r="B723" s="33"/>
      <c r="C723" s="133" t="s">
        <v>554</v>
      </c>
      <c r="D723" s="133" t="s">
        <v>141</v>
      </c>
      <c r="E723" s="134" t="s">
        <v>1325</v>
      </c>
      <c r="F723" s="135" t="s">
        <v>1326</v>
      </c>
      <c r="G723" s="136" t="s">
        <v>263</v>
      </c>
      <c r="H723" s="137">
        <v>19.059999999999999</v>
      </c>
      <c r="I723" s="138"/>
      <c r="J723" s="139">
        <f>ROUND(I723*H723,2)</f>
        <v>0</v>
      </c>
      <c r="K723" s="135" t="s">
        <v>145</v>
      </c>
      <c r="L723" s="33"/>
      <c r="M723" s="140" t="s">
        <v>1</v>
      </c>
      <c r="N723" s="141" t="s">
        <v>46</v>
      </c>
      <c r="P723" s="142">
        <f>O723*H723</f>
        <v>0</v>
      </c>
      <c r="Q723" s="142">
        <v>0.1837</v>
      </c>
      <c r="R723" s="142">
        <f>Q723*H723</f>
        <v>3.5013219999999996</v>
      </c>
      <c r="S723" s="142">
        <v>0</v>
      </c>
      <c r="T723" s="143">
        <f>S723*H723</f>
        <v>0</v>
      </c>
      <c r="AR723" s="144" t="s">
        <v>146</v>
      </c>
      <c r="AT723" s="144" t="s">
        <v>141</v>
      </c>
      <c r="AU723" s="144" t="s">
        <v>91</v>
      </c>
      <c r="AY723" s="18" t="s">
        <v>139</v>
      </c>
      <c r="BE723" s="145">
        <f>IF(N723="základní",J723,0)</f>
        <v>0</v>
      </c>
      <c r="BF723" s="145">
        <f>IF(N723="snížená",J723,0)</f>
        <v>0</v>
      </c>
      <c r="BG723" s="145">
        <f>IF(N723="zákl. přenesená",J723,0)</f>
        <v>0</v>
      </c>
      <c r="BH723" s="145">
        <f>IF(N723="sníž. přenesená",J723,0)</f>
        <v>0</v>
      </c>
      <c r="BI723" s="145">
        <f>IF(N723="nulová",J723,0)</f>
        <v>0</v>
      </c>
      <c r="BJ723" s="18" t="s">
        <v>89</v>
      </c>
      <c r="BK723" s="145">
        <f>ROUND(I723*H723,2)</f>
        <v>0</v>
      </c>
      <c r="BL723" s="18" t="s">
        <v>146</v>
      </c>
      <c r="BM723" s="144" t="s">
        <v>1327</v>
      </c>
    </row>
    <row r="724" spans="2:65" s="12" customFormat="1" ht="11.25">
      <c r="B724" s="146"/>
      <c r="D724" s="147" t="s">
        <v>148</v>
      </c>
      <c r="E724" s="148" t="s">
        <v>1</v>
      </c>
      <c r="F724" s="149" t="s">
        <v>1170</v>
      </c>
      <c r="H724" s="148" t="s">
        <v>1</v>
      </c>
      <c r="I724" s="150"/>
      <c r="L724" s="146"/>
      <c r="M724" s="151"/>
      <c r="T724" s="152"/>
      <c r="AT724" s="148" t="s">
        <v>148</v>
      </c>
      <c r="AU724" s="148" t="s">
        <v>91</v>
      </c>
      <c r="AV724" s="12" t="s">
        <v>89</v>
      </c>
      <c r="AW724" s="12" t="s">
        <v>36</v>
      </c>
      <c r="AX724" s="12" t="s">
        <v>81</v>
      </c>
      <c r="AY724" s="148" t="s">
        <v>139</v>
      </c>
    </row>
    <row r="725" spans="2:65" s="12" customFormat="1" ht="11.25">
      <c r="B725" s="146"/>
      <c r="D725" s="147" t="s">
        <v>148</v>
      </c>
      <c r="E725" s="148" t="s">
        <v>1</v>
      </c>
      <c r="F725" s="149" t="s">
        <v>1171</v>
      </c>
      <c r="H725" s="148" t="s">
        <v>1</v>
      </c>
      <c r="I725" s="150"/>
      <c r="L725" s="146"/>
      <c r="M725" s="151"/>
      <c r="T725" s="152"/>
      <c r="AT725" s="148" t="s">
        <v>148</v>
      </c>
      <c r="AU725" s="148" t="s">
        <v>91</v>
      </c>
      <c r="AV725" s="12" t="s">
        <v>89</v>
      </c>
      <c r="AW725" s="12" t="s">
        <v>36</v>
      </c>
      <c r="AX725" s="12" t="s">
        <v>81</v>
      </c>
      <c r="AY725" s="148" t="s">
        <v>139</v>
      </c>
    </row>
    <row r="726" spans="2:65" s="13" customFormat="1" ht="11.25">
      <c r="B726" s="153"/>
      <c r="D726" s="147" t="s">
        <v>148</v>
      </c>
      <c r="E726" s="154" t="s">
        <v>1</v>
      </c>
      <c r="F726" s="155" t="s">
        <v>1172</v>
      </c>
      <c r="H726" s="156">
        <v>8.84</v>
      </c>
      <c r="I726" s="157"/>
      <c r="L726" s="153"/>
      <c r="M726" s="158"/>
      <c r="T726" s="159"/>
      <c r="AT726" s="154" t="s">
        <v>148</v>
      </c>
      <c r="AU726" s="154" t="s">
        <v>91</v>
      </c>
      <c r="AV726" s="13" t="s">
        <v>91</v>
      </c>
      <c r="AW726" s="13" t="s">
        <v>36</v>
      </c>
      <c r="AX726" s="13" t="s">
        <v>81</v>
      </c>
      <c r="AY726" s="154" t="s">
        <v>139</v>
      </c>
    </row>
    <row r="727" spans="2:65" s="13" customFormat="1" ht="11.25">
      <c r="B727" s="153"/>
      <c r="D727" s="147" t="s">
        <v>148</v>
      </c>
      <c r="E727" s="154" t="s">
        <v>1</v>
      </c>
      <c r="F727" s="155" t="s">
        <v>1173</v>
      </c>
      <c r="H727" s="156">
        <v>8.84</v>
      </c>
      <c r="I727" s="157"/>
      <c r="L727" s="153"/>
      <c r="M727" s="158"/>
      <c r="T727" s="159"/>
      <c r="AT727" s="154" t="s">
        <v>148</v>
      </c>
      <c r="AU727" s="154" t="s">
        <v>91</v>
      </c>
      <c r="AV727" s="13" t="s">
        <v>91</v>
      </c>
      <c r="AW727" s="13" t="s">
        <v>36</v>
      </c>
      <c r="AX727" s="13" t="s">
        <v>81</v>
      </c>
      <c r="AY727" s="154" t="s">
        <v>139</v>
      </c>
    </row>
    <row r="728" spans="2:65" s="12" customFormat="1" ht="11.25">
      <c r="B728" s="146"/>
      <c r="D728" s="147" t="s">
        <v>148</v>
      </c>
      <c r="E728" s="148" t="s">
        <v>1</v>
      </c>
      <c r="F728" s="149" t="s">
        <v>1174</v>
      </c>
      <c r="H728" s="148" t="s">
        <v>1</v>
      </c>
      <c r="I728" s="150"/>
      <c r="L728" s="146"/>
      <c r="M728" s="151"/>
      <c r="T728" s="152"/>
      <c r="AT728" s="148" t="s">
        <v>148</v>
      </c>
      <c r="AU728" s="148" t="s">
        <v>91</v>
      </c>
      <c r="AV728" s="12" t="s">
        <v>89</v>
      </c>
      <c r="AW728" s="12" t="s">
        <v>36</v>
      </c>
      <c r="AX728" s="12" t="s">
        <v>81</v>
      </c>
      <c r="AY728" s="148" t="s">
        <v>139</v>
      </c>
    </row>
    <row r="729" spans="2:65" s="13" customFormat="1" ht="11.25">
      <c r="B729" s="153"/>
      <c r="D729" s="147" t="s">
        <v>148</v>
      </c>
      <c r="E729" s="154" t="s">
        <v>1</v>
      </c>
      <c r="F729" s="155" t="s">
        <v>1175</v>
      </c>
      <c r="H729" s="156">
        <v>0.69</v>
      </c>
      <c r="I729" s="157"/>
      <c r="L729" s="153"/>
      <c r="M729" s="158"/>
      <c r="T729" s="159"/>
      <c r="AT729" s="154" t="s">
        <v>148</v>
      </c>
      <c r="AU729" s="154" t="s">
        <v>91</v>
      </c>
      <c r="AV729" s="13" t="s">
        <v>91</v>
      </c>
      <c r="AW729" s="13" t="s">
        <v>36</v>
      </c>
      <c r="AX729" s="13" t="s">
        <v>81</v>
      </c>
      <c r="AY729" s="154" t="s">
        <v>139</v>
      </c>
    </row>
    <row r="730" spans="2:65" s="13" customFormat="1" ht="11.25">
      <c r="B730" s="153"/>
      <c r="D730" s="147" t="s">
        <v>148</v>
      </c>
      <c r="E730" s="154" t="s">
        <v>1</v>
      </c>
      <c r="F730" s="155" t="s">
        <v>1176</v>
      </c>
      <c r="H730" s="156">
        <v>0.69</v>
      </c>
      <c r="I730" s="157"/>
      <c r="L730" s="153"/>
      <c r="M730" s="158"/>
      <c r="T730" s="159"/>
      <c r="AT730" s="154" t="s">
        <v>148</v>
      </c>
      <c r="AU730" s="154" t="s">
        <v>91</v>
      </c>
      <c r="AV730" s="13" t="s">
        <v>91</v>
      </c>
      <c r="AW730" s="13" t="s">
        <v>36</v>
      </c>
      <c r="AX730" s="13" t="s">
        <v>81</v>
      </c>
      <c r="AY730" s="154" t="s">
        <v>139</v>
      </c>
    </row>
    <row r="731" spans="2:65" s="14" customFormat="1" ht="11.25">
      <c r="B731" s="160"/>
      <c r="D731" s="147" t="s">
        <v>148</v>
      </c>
      <c r="E731" s="161" t="s">
        <v>1</v>
      </c>
      <c r="F731" s="162" t="s">
        <v>151</v>
      </c>
      <c r="H731" s="163">
        <v>19.059999999999999</v>
      </c>
      <c r="I731" s="164"/>
      <c r="L731" s="160"/>
      <c r="M731" s="165"/>
      <c r="T731" s="166"/>
      <c r="AT731" s="161" t="s">
        <v>148</v>
      </c>
      <c r="AU731" s="161" t="s">
        <v>91</v>
      </c>
      <c r="AV731" s="14" t="s">
        <v>146</v>
      </c>
      <c r="AW731" s="14" t="s">
        <v>36</v>
      </c>
      <c r="AX731" s="14" t="s">
        <v>89</v>
      </c>
      <c r="AY731" s="161" t="s">
        <v>139</v>
      </c>
    </row>
    <row r="732" spans="2:65" s="1" customFormat="1" ht="24.2" customHeight="1">
      <c r="B732" s="33"/>
      <c r="C732" s="133" t="s">
        <v>558</v>
      </c>
      <c r="D732" s="133" t="s">
        <v>141</v>
      </c>
      <c r="E732" s="134" t="s">
        <v>440</v>
      </c>
      <c r="F732" s="135" t="s">
        <v>441</v>
      </c>
      <c r="G732" s="136" t="s">
        <v>263</v>
      </c>
      <c r="H732" s="137">
        <v>51.432000000000002</v>
      </c>
      <c r="I732" s="138"/>
      <c r="J732" s="139">
        <f>ROUND(I732*H732,2)</f>
        <v>0</v>
      </c>
      <c r="K732" s="135" t="s">
        <v>145</v>
      </c>
      <c r="L732" s="33"/>
      <c r="M732" s="140" t="s">
        <v>1</v>
      </c>
      <c r="N732" s="141" t="s">
        <v>46</v>
      </c>
      <c r="P732" s="142">
        <f>O732*H732</f>
        <v>0</v>
      </c>
      <c r="Q732" s="142">
        <v>8.9219999999999994E-2</v>
      </c>
      <c r="R732" s="142">
        <f>Q732*H732</f>
        <v>4.5887630399999999</v>
      </c>
      <c r="S732" s="142">
        <v>0</v>
      </c>
      <c r="T732" s="143">
        <f>S732*H732</f>
        <v>0</v>
      </c>
      <c r="AR732" s="144" t="s">
        <v>146</v>
      </c>
      <c r="AT732" s="144" t="s">
        <v>141</v>
      </c>
      <c r="AU732" s="144" t="s">
        <v>91</v>
      </c>
      <c r="AY732" s="18" t="s">
        <v>139</v>
      </c>
      <c r="BE732" s="145">
        <f>IF(N732="základní",J732,0)</f>
        <v>0</v>
      </c>
      <c r="BF732" s="145">
        <f>IF(N732="snížená",J732,0)</f>
        <v>0</v>
      </c>
      <c r="BG732" s="145">
        <f>IF(N732="zákl. přenesená",J732,0)</f>
        <v>0</v>
      </c>
      <c r="BH732" s="145">
        <f>IF(N732="sníž. přenesená",J732,0)</f>
        <v>0</v>
      </c>
      <c r="BI732" s="145">
        <f>IF(N732="nulová",J732,0)</f>
        <v>0</v>
      </c>
      <c r="BJ732" s="18" t="s">
        <v>89</v>
      </c>
      <c r="BK732" s="145">
        <f>ROUND(I732*H732,2)</f>
        <v>0</v>
      </c>
      <c r="BL732" s="18" t="s">
        <v>146</v>
      </c>
      <c r="BM732" s="144" t="s">
        <v>1328</v>
      </c>
    </row>
    <row r="733" spans="2:65" s="1" customFormat="1" ht="58.5">
      <c r="B733" s="33"/>
      <c r="D733" s="147" t="s">
        <v>306</v>
      </c>
      <c r="F733" s="174" t="s">
        <v>443</v>
      </c>
      <c r="I733" s="175"/>
      <c r="L733" s="33"/>
      <c r="M733" s="176"/>
      <c r="T733" s="57"/>
      <c r="AT733" s="18" t="s">
        <v>306</v>
      </c>
      <c r="AU733" s="18" t="s">
        <v>91</v>
      </c>
    </row>
    <row r="734" spans="2:65" s="12" customFormat="1" ht="11.25">
      <c r="B734" s="146"/>
      <c r="D734" s="147" t="s">
        <v>148</v>
      </c>
      <c r="E734" s="148" t="s">
        <v>1</v>
      </c>
      <c r="F734" s="149" t="s">
        <v>344</v>
      </c>
      <c r="H734" s="148" t="s">
        <v>1</v>
      </c>
      <c r="I734" s="150"/>
      <c r="L734" s="146"/>
      <c r="M734" s="151"/>
      <c r="T734" s="152"/>
      <c r="AT734" s="148" t="s">
        <v>148</v>
      </c>
      <c r="AU734" s="148" t="s">
        <v>91</v>
      </c>
      <c r="AV734" s="12" t="s">
        <v>89</v>
      </c>
      <c r="AW734" s="12" t="s">
        <v>36</v>
      </c>
      <c r="AX734" s="12" t="s">
        <v>81</v>
      </c>
      <c r="AY734" s="148" t="s">
        <v>139</v>
      </c>
    </row>
    <row r="735" spans="2:65" s="12" customFormat="1" ht="11.25">
      <c r="B735" s="146"/>
      <c r="D735" s="147" t="s">
        <v>148</v>
      </c>
      <c r="E735" s="148" t="s">
        <v>1</v>
      </c>
      <c r="F735" s="149" t="s">
        <v>1061</v>
      </c>
      <c r="H735" s="148" t="s">
        <v>1</v>
      </c>
      <c r="I735" s="150"/>
      <c r="L735" s="146"/>
      <c r="M735" s="151"/>
      <c r="T735" s="152"/>
      <c r="AT735" s="148" t="s">
        <v>148</v>
      </c>
      <c r="AU735" s="148" t="s">
        <v>91</v>
      </c>
      <c r="AV735" s="12" t="s">
        <v>89</v>
      </c>
      <c r="AW735" s="12" t="s">
        <v>36</v>
      </c>
      <c r="AX735" s="12" t="s">
        <v>81</v>
      </c>
      <c r="AY735" s="148" t="s">
        <v>139</v>
      </c>
    </row>
    <row r="736" spans="2:65" s="13" customFormat="1" ht="11.25">
      <c r="B736" s="153"/>
      <c r="D736" s="147" t="s">
        <v>148</v>
      </c>
      <c r="E736" s="154" t="s">
        <v>1</v>
      </c>
      <c r="F736" s="155" t="s">
        <v>1185</v>
      </c>
      <c r="H736" s="156">
        <v>15.297000000000001</v>
      </c>
      <c r="I736" s="157"/>
      <c r="L736" s="153"/>
      <c r="M736" s="158"/>
      <c r="T736" s="159"/>
      <c r="AT736" s="154" t="s">
        <v>148</v>
      </c>
      <c r="AU736" s="154" t="s">
        <v>91</v>
      </c>
      <c r="AV736" s="13" t="s">
        <v>91</v>
      </c>
      <c r="AW736" s="13" t="s">
        <v>36</v>
      </c>
      <c r="AX736" s="13" t="s">
        <v>81</v>
      </c>
      <c r="AY736" s="154" t="s">
        <v>139</v>
      </c>
    </row>
    <row r="737" spans="2:51" s="13" customFormat="1" ht="11.25">
      <c r="B737" s="153"/>
      <c r="D737" s="147" t="s">
        <v>148</v>
      </c>
      <c r="E737" s="154" t="s">
        <v>1</v>
      </c>
      <c r="F737" s="155" t="s">
        <v>1186</v>
      </c>
      <c r="H737" s="156">
        <v>12.9</v>
      </c>
      <c r="I737" s="157"/>
      <c r="L737" s="153"/>
      <c r="M737" s="158"/>
      <c r="T737" s="159"/>
      <c r="AT737" s="154" t="s">
        <v>148</v>
      </c>
      <c r="AU737" s="154" t="s">
        <v>91</v>
      </c>
      <c r="AV737" s="13" t="s">
        <v>91</v>
      </c>
      <c r="AW737" s="13" t="s">
        <v>36</v>
      </c>
      <c r="AX737" s="13" t="s">
        <v>81</v>
      </c>
      <c r="AY737" s="154" t="s">
        <v>139</v>
      </c>
    </row>
    <row r="738" spans="2:51" s="15" customFormat="1" ht="11.25">
      <c r="B738" s="167"/>
      <c r="D738" s="147" t="s">
        <v>148</v>
      </c>
      <c r="E738" s="168" t="s">
        <v>1</v>
      </c>
      <c r="F738" s="169" t="s">
        <v>253</v>
      </c>
      <c r="H738" s="170">
        <v>28.196999999999999</v>
      </c>
      <c r="I738" s="171"/>
      <c r="L738" s="167"/>
      <c r="M738" s="172"/>
      <c r="T738" s="173"/>
      <c r="AT738" s="168" t="s">
        <v>148</v>
      </c>
      <c r="AU738" s="168" t="s">
        <v>91</v>
      </c>
      <c r="AV738" s="15" t="s">
        <v>157</v>
      </c>
      <c r="AW738" s="15" t="s">
        <v>36</v>
      </c>
      <c r="AX738" s="15" t="s">
        <v>81</v>
      </c>
      <c r="AY738" s="168" t="s">
        <v>139</v>
      </c>
    </row>
    <row r="739" spans="2:51" s="12" customFormat="1" ht="11.25">
      <c r="B739" s="146"/>
      <c r="D739" s="147" t="s">
        <v>148</v>
      </c>
      <c r="E739" s="148" t="s">
        <v>1</v>
      </c>
      <c r="F739" s="149" t="s">
        <v>1016</v>
      </c>
      <c r="H739" s="148" t="s">
        <v>1</v>
      </c>
      <c r="I739" s="150"/>
      <c r="L739" s="146"/>
      <c r="M739" s="151"/>
      <c r="T739" s="152"/>
      <c r="AT739" s="148" t="s">
        <v>148</v>
      </c>
      <c r="AU739" s="148" t="s">
        <v>91</v>
      </c>
      <c r="AV739" s="12" t="s">
        <v>89</v>
      </c>
      <c r="AW739" s="12" t="s">
        <v>36</v>
      </c>
      <c r="AX739" s="12" t="s">
        <v>81</v>
      </c>
      <c r="AY739" s="148" t="s">
        <v>139</v>
      </c>
    </row>
    <row r="740" spans="2:51" s="13" customFormat="1" ht="11.25">
      <c r="B740" s="153"/>
      <c r="D740" s="147" t="s">
        <v>148</v>
      </c>
      <c r="E740" s="154" t="s">
        <v>1</v>
      </c>
      <c r="F740" s="155" t="s">
        <v>1187</v>
      </c>
      <c r="H740" s="156">
        <v>10.535</v>
      </c>
      <c r="I740" s="157"/>
      <c r="L740" s="153"/>
      <c r="M740" s="158"/>
      <c r="T740" s="159"/>
      <c r="AT740" s="154" t="s">
        <v>148</v>
      </c>
      <c r="AU740" s="154" t="s">
        <v>91</v>
      </c>
      <c r="AV740" s="13" t="s">
        <v>91</v>
      </c>
      <c r="AW740" s="13" t="s">
        <v>36</v>
      </c>
      <c r="AX740" s="13" t="s">
        <v>81</v>
      </c>
      <c r="AY740" s="154" t="s">
        <v>139</v>
      </c>
    </row>
    <row r="741" spans="2:51" s="13" customFormat="1" ht="11.25">
      <c r="B741" s="153"/>
      <c r="D741" s="147" t="s">
        <v>148</v>
      </c>
      <c r="E741" s="154" t="s">
        <v>1</v>
      </c>
      <c r="F741" s="155" t="s">
        <v>1188</v>
      </c>
      <c r="H741" s="156">
        <v>5.0999999999999996</v>
      </c>
      <c r="I741" s="157"/>
      <c r="L741" s="153"/>
      <c r="M741" s="158"/>
      <c r="T741" s="159"/>
      <c r="AT741" s="154" t="s">
        <v>148</v>
      </c>
      <c r="AU741" s="154" t="s">
        <v>91</v>
      </c>
      <c r="AV741" s="13" t="s">
        <v>91</v>
      </c>
      <c r="AW741" s="13" t="s">
        <v>36</v>
      </c>
      <c r="AX741" s="13" t="s">
        <v>81</v>
      </c>
      <c r="AY741" s="154" t="s">
        <v>139</v>
      </c>
    </row>
    <row r="742" spans="2:51" s="15" customFormat="1" ht="11.25">
      <c r="B742" s="167"/>
      <c r="D742" s="147" t="s">
        <v>148</v>
      </c>
      <c r="E742" s="168" t="s">
        <v>1</v>
      </c>
      <c r="F742" s="169" t="s">
        <v>253</v>
      </c>
      <c r="H742" s="170">
        <v>15.635</v>
      </c>
      <c r="I742" s="171"/>
      <c r="L742" s="167"/>
      <c r="M742" s="172"/>
      <c r="T742" s="173"/>
      <c r="AT742" s="168" t="s">
        <v>148</v>
      </c>
      <c r="AU742" s="168" t="s">
        <v>91</v>
      </c>
      <c r="AV742" s="15" t="s">
        <v>157</v>
      </c>
      <c r="AW742" s="15" t="s">
        <v>36</v>
      </c>
      <c r="AX742" s="15" t="s">
        <v>81</v>
      </c>
      <c r="AY742" s="168" t="s">
        <v>139</v>
      </c>
    </row>
    <row r="743" spans="2:51" s="12" customFormat="1" ht="11.25">
      <c r="B743" s="146"/>
      <c r="D743" s="147" t="s">
        <v>148</v>
      </c>
      <c r="E743" s="148" t="s">
        <v>1</v>
      </c>
      <c r="F743" s="149" t="s">
        <v>1189</v>
      </c>
      <c r="H743" s="148" t="s">
        <v>1</v>
      </c>
      <c r="I743" s="150"/>
      <c r="L743" s="146"/>
      <c r="M743" s="151"/>
      <c r="T743" s="152"/>
      <c r="AT743" s="148" t="s">
        <v>148</v>
      </c>
      <c r="AU743" s="148" t="s">
        <v>91</v>
      </c>
      <c r="AV743" s="12" t="s">
        <v>89</v>
      </c>
      <c r="AW743" s="12" t="s">
        <v>36</v>
      </c>
      <c r="AX743" s="12" t="s">
        <v>81</v>
      </c>
      <c r="AY743" s="148" t="s">
        <v>139</v>
      </c>
    </row>
    <row r="744" spans="2:51" s="13" customFormat="1" ht="11.25">
      <c r="B744" s="153"/>
      <c r="D744" s="147" t="s">
        <v>148</v>
      </c>
      <c r="E744" s="154" t="s">
        <v>1</v>
      </c>
      <c r="F744" s="155" t="s">
        <v>1190</v>
      </c>
      <c r="H744" s="156">
        <v>0.4</v>
      </c>
      <c r="I744" s="157"/>
      <c r="L744" s="153"/>
      <c r="M744" s="158"/>
      <c r="T744" s="159"/>
      <c r="AT744" s="154" t="s">
        <v>148</v>
      </c>
      <c r="AU744" s="154" t="s">
        <v>91</v>
      </c>
      <c r="AV744" s="13" t="s">
        <v>91</v>
      </c>
      <c r="AW744" s="13" t="s">
        <v>36</v>
      </c>
      <c r="AX744" s="13" t="s">
        <v>81</v>
      </c>
      <c r="AY744" s="154" t="s">
        <v>139</v>
      </c>
    </row>
    <row r="745" spans="2:51" s="13" customFormat="1" ht="11.25">
      <c r="B745" s="153"/>
      <c r="D745" s="147" t="s">
        <v>148</v>
      </c>
      <c r="E745" s="154" t="s">
        <v>1</v>
      </c>
      <c r="F745" s="155" t="s">
        <v>1191</v>
      </c>
      <c r="H745" s="156">
        <v>0.4</v>
      </c>
      <c r="I745" s="157"/>
      <c r="L745" s="153"/>
      <c r="M745" s="158"/>
      <c r="T745" s="159"/>
      <c r="AT745" s="154" t="s">
        <v>148</v>
      </c>
      <c r="AU745" s="154" t="s">
        <v>91</v>
      </c>
      <c r="AV745" s="13" t="s">
        <v>91</v>
      </c>
      <c r="AW745" s="13" t="s">
        <v>36</v>
      </c>
      <c r="AX745" s="13" t="s">
        <v>81</v>
      </c>
      <c r="AY745" s="154" t="s">
        <v>139</v>
      </c>
    </row>
    <row r="746" spans="2:51" s="12" customFormat="1" ht="11.25">
      <c r="B746" s="146"/>
      <c r="D746" s="147" t="s">
        <v>148</v>
      </c>
      <c r="E746" s="148" t="s">
        <v>1</v>
      </c>
      <c r="F746" s="149" t="s">
        <v>1192</v>
      </c>
      <c r="H746" s="148" t="s">
        <v>1</v>
      </c>
      <c r="I746" s="150"/>
      <c r="L746" s="146"/>
      <c r="M746" s="151"/>
      <c r="T746" s="152"/>
      <c r="AT746" s="148" t="s">
        <v>148</v>
      </c>
      <c r="AU746" s="148" t="s">
        <v>91</v>
      </c>
      <c r="AV746" s="12" t="s">
        <v>89</v>
      </c>
      <c r="AW746" s="12" t="s">
        <v>36</v>
      </c>
      <c r="AX746" s="12" t="s">
        <v>81</v>
      </c>
      <c r="AY746" s="148" t="s">
        <v>139</v>
      </c>
    </row>
    <row r="747" spans="2:51" s="13" customFormat="1" ht="11.25">
      <c r="B747" s="153"/>
      <c r="D747" s="147" t="s">
        <v>148</v>
      </c>
      <c r="E747" s="154" t="s">
        <v>1</v>
      </c>
      <c r="F747" s="155" t="s">
        <v>1193</v>
      </c>
      <c r="H747" s="156">
        <v>0.44</v>
      </c>
      <c r="I747" s="157"/>
      <c r="L747" s="153"/>
      <c r="M747" s="158"/>
      <c r="T747" s="159"/>
      <c r="AT747" s="154" t="s">
        <v>148</v>
      </c>
      <c r="AU747" s="154" t="s">
        <v>91</v>
      </c>
      <c r="AV747" s="13" t="s">
        <v>91</v>
      </c>
      <c r="AW747" s="13" t="s">
        <v>36</v>
      </c>
      <c r="AX747" s="13" t="s">
        <v>81</v>
      </c>
      <c r="AY747" s="154" t="s">
        <v>139</v>
      </c>
    </row>
    <row r="748" spans="2:51" s="13" customFormat="1" ht="11.25">
      <c r="B748" s="153"/>
      <c r="D748" s="147" t="s">
        <v>148</v>
      </c>
      <c r="E748" s="154" t="s">
        <v>1</v>
      </c>
      <c r="F748" s="155" t="s">
        <v>1194</v>
      </c>
      <c r="H748" s="156">
        <v>0.44</v>
      </c>
      <c r="I748" s="157"/>
      <c r="L748" s="153"/>
      <c r="M748" s="158"/>
      <c r="T748" s="159"/>
      <c r="AT748" s="154" t="s">
        <v>148</v>
      </c>
      <c r="AU748" s="154" t="s">
        <v>91</v>
      </c>
      <c r="AV748" s="13" t="s">
        <v>91</v>
      </c>
      <c r="AW748" s="13" t="s">
        <v>36</v>
      </c>
      <c r="AX748" s="13" t="s">
        <v>81</v>
      </c>
      <c r="AY748" s="154" t="s">
        <v>139</v>
      </c>
    </row>
    <row r="749" spans="2:51" s="12" customFormat="1" ht="11.25">
      <c r="B749" s="146"/>
      <c r="D749" s="147" t="s">
        <v>148</v>
      </c>
      <c r="E749" s="148" t="s">
        <v>1</v>
      </c>
      <c r="F749" s="149" t="s">
        <v>1195</v>
      </c>
      <c r="H749" s="148" t="s">
        <v>1</v>
      </c>
      <c r="I749" s="150"/>
      <c r="L749" s="146"/>
      <c r="M749" s="151"/>
      <c r="T749" s="152"/>
      <c r="AT749" s="148" t="s">
        <v>148</v>
      </c>
      <c r="AU749" s="148" t="s">
        <v>91</v>
      </c>
      <c r="AV749" s="12" t="s">
        <v>89</v>
      </c>
      <c r="AW749" s="12" t="s">
        <v>36</v>
      </c>
      <c r="AX749" s="12" t="s">
        <v>81</v>
      </c>
      <c r="AY749" s="148" t="s">
        <v>139</v>
      </c>
    </row>
    <row r="750" spans="2:51" s="13" customFormat="1" ht="11.25">
      <c r="B750" s="153"/>
      <c r="D750" s="147" t="s">
        <v>148</v>
      </c>
      <c r="E750" s="154" t="s">
        <v>1</v>
      </c>
      <c r="F750" s="155" t="s">
        <v>1196</v>
      </c>
      <c r="H750" s="156">
        <v>0.54</v>
      </c>
      <c r="I750" s="157"/>
      <c r="L750" s="153"/>
      <c r="M750" s="158"/>
      <c r="T750" s="159"/>
      <c r="AT750" s="154" t="s">
        <v>148</v>
      </c>
      <c r="AU750" s="154" t="s">
        <v>91</v>
      </c>
      <c r="AV750" s="13" t="s">
        <v>91</v>
      </c>
      <c r="AW750" s="13" t="s">
        <v>36</v>
      </c>
      <c r="AX750" s="13" t="s">
        <v>81</v>
      </c>
      <c r="AY750" s="154" t="s">
        <v>139</v>
      </c>
    </row>
    <row r="751" spans="2:51" s="13" customFormat="1" ht="11.25">
      <c r="B751" s="153"/>
      <c r="D751" s="147" t="s">
        <v>148</v>
      </c>
      <c r="E751" s="154" t="s">
        <v>1</v>
      </c>
      <c r="F751" s="155" t="s">
        <v>1197</v>
      </c>
      <c r="H751" s="156">
        <v>0.54</v>
      </c>
      <c r="I751" s="157"/>
      <c r="L751" s="153"/>
      <c r="M751" s="158"/>
      <c r="T751" s="159"/>
      <c r="AT751" s="154" t="s">
        <v>148</v>
      </c>
      <c r="AU751" s="154" t="s">
        <v>91</v>
      </c>
      <c r="AV751" s="13" t="s">
        <v>91</v>
      </c>
      <c r="AW751" s="13" t="s">
        <v>36</v>
      </c>
      <c r="AX751" s="13" t="s">
        <v>81</v>
      </c>
      <c r="AY751" s="154" t="s">
        <v>139</v>
      </c>
    </row>
    <row r="752" spans="2:51" s="12" customFormat="1" ht="11.25">
      <c r="B752" s="146"/>
      <c r="D752" s="147" t="s">
        <v>148</v>
      </c>
      <c r="E752" s="148" t="s">
        <v>1</v>
      </c>
      <c r="F752" s="149" t="s">
        <v>1198</v>
      </c>
      <c r="H752" s="148" t="s">
        <v>1</v>
      </c>
      <c r="I752" s="150"/>
      <c r="L752" s="146"/>
      <c r="M752" s="151"/>
      <c r="T752" s="152"/>
      <c r="AT752" s="148" t="s">
        <v>148</v>
      </c>
      <c r="AU752" s="148" t="s">
        <v>91</v>
      </c>
      <c r="AV752" s="12" t="s">
        <v>89</v>
      </c>
      <c r="AW752" s="12" t="s">
        <v>36</v>
      </c>
      <c r="AX752" s="12" t="s">
        <v>81</v>
      </c>
      <c r="AY752" s="148" t="s">
        <v>139</v>
      </c>
    </row>
    <row r="753" spans="2:65" s="13" customFormat="1" ht="11.25">
      <c r="B753" s="153"/>
      <c r="D753" s="147" t="s">
        <v>148</v>
      </c>
      <c r="E753" s="154" t="s">
        <v>1</v>
      </c>
      <c r="F753" s="155" t="s">
        <v>1199</v>
      </c>
      <c r="H753" s="156">
        <v>0.48</v>
      </c>
      <c r="I753" s="157"/>
      <c r="L753" s="153"/>
      <c r="M753" s="158"/>
      <c r="T753" s="159"/>
      <c r="AT753" s="154" t="s">
        <v>148</v>
      </c>
      <c r="AU753" s="154" t="s">
        <v>91</v>
      </c>
      <c r="AV753" s="13" t="s">
        <v>91</v>
      </c>
      <c r="AW753" s="13" t="s">
        <v>36</v>
      </c>
      <c r="AX753" s="13" t="s">
        <v>81</v>
      </c>
      <c r="AY753" s="154" t="s">
        <v>139</v>
      </c>
    </row>
    <row r="754" spans="2:65" s="13" customFormat="1" ht="11.25">
      <c r="B754" s="153"/>
      <c r="D754" s="147" t="s">
        <v>148</v>
      </c>
      <c r="E754" s="154" t="s">
        <v>1</v>
      </c>
      <c r="F754" s="155" t="s">
        <v>1200</v>
      </c>
      <c r="H754" s="156">
        <v>0.48</v>
      </c>
      <c r="I754" s="157"/>
      <c r="L754" s="153"/>
      <c r="M754" s="158"/>
      <c r="T754" s="159"/>
      <c r="AT754" s="154" t="s">
        <v>148</v>
      </c>
      <c r="AU754" s="154" t="s">
        <v>91</v>
      </c>
      <c r="AV754" s="13" t="s">
        <v>91</v>
      </c>
      <c r="AW754" s="13" t="s">
        <v>36</v>
      </c>
      <c r="AX754" s="13" t="s">
        <v>81</v>
      </c>
      <c r="AY754" s="154" t="s">
        <v>139</v>
      </c>
    </row>
    <row r="755" spans="2:65" s="12" customFormat="1" ht="11.25">
      <c r="B755" s="146"/>
      <c r="D755" s="147" t="s">
        <v>148</v>
      </c>
      <c r="E755" s="148" t="s">
        <v>1</v>
      </c>
      <c r="F755" s="149" t="s">
        <v>1201</v>
      </c>
      <c r="H755" s="148" t="s">
        <v>1</v>
      </c>
      <c r="I755" s="150"/>
      <c r="L755" s="146"/>
      <c r="M755" s="151"/>
      <c r="T755" s="152"/>
      <c r="AT755" s="148" t="s">
        <v>148</v>
      </c>
      <c r="AU755" s="148" t="s">
        <v>91</v>
      </c>
      <c r="AV755" s="12" t="s">
        <v>89</v>
      </c>
      <c r="AW755" s="12" t="s">
        <v>36</v>
      </c>
      <c r="AX755" s="12" t="s">
        <v>81</v>
      </c>
      <c r="AY755" s="148" t="s">
        <v>139</v>
      </c>
    </row>
    <row r="756" spans="2:65" s="13" customFormat="1" ht="11.25">
      <c r="B756" s="153"/>
      <c r="D756" s="147" t="s">
        <v>148</v>
      </c>
      <c r="E756" s="154" t="s">
        <v>1</v>
      </c>
      <c r="F756" s="155" t="s">
        <v>1202</v>
      </c>
      <c r="H756" s="156">
        <v>0.65</v>
      </c>
      <c r="I756" s="157"/>
      <c r="L756" s="153"/>
      <c r="M756" s="158"/>
      <c r="T756" s="159"/>
      <c r="AT756" s="154" t="s">
        <v>148</v>
      </c>
      <c r="AU756" s="154" t="s">
        <v>91</v>
      </c>
      <c r="AV756" s="13" t="s">
        <v>91</v>
      </c>
      <c r="AW756" s="13" t="s">
        <v>36</v>
      </c>
      <c r="AX756" s="13" t="s">
        <v>81</v>
      </c>
      <c r="AY756" s="154" t="s">
        <v>139</v>
      </c>
    </row>
    <row r="757" spans="2:65" s="13" customFormat="1" ht="11.25">
      <c r="B757" s="153"/>
      <c r="D757" s="147" t="s">
        <v>148</v>
      </c>
      <c r="E757" s="154" t="s">
        <v>1</v>
      </c>
      <c r="F757" s="155" t="s">
        <v>1203</v>
      </c>
      <c r="H757" s="156">
        <v>0.65</v>
      </c>
      <c r="I757" s="157"/>
      <c r="L757" s="153"/>
      <c r="M757" s="158"/>
      <c r="T757" s="159"/>
      <c r="AT757" s="154" t="s">
        <v>148</v>
      </c>
      <c r="AU757" s="154" t="s">
        <v>91</v>
      </c>
      <c r="AV757" s="13" t="s">
        <v>91</v>
      </c>
      <c r="AW757" s="13" t="s">
        <v>36</v>
      </c>
      <c r="AX757" s="13" t="s">
        <v>81</v>
      </c>
      <c r="AY757" s="154" t="s">
        <v>139</v>
      </c>
    </row>
    <row r="758" spans="2:65" s="12" customFormat="1" ht="11.25">
      <c r="B758" s="146"/>
      <c r="D758" s="147" t="s">
        <v>148</v>
      </c>
      <c r="E758" s="148" t="s">
        <v>1</v>
      </c>
      <c r="F758" s="149" t="s">
        <v>1204</v>
      </c>
      <c r="H758" s="148" t="s">
        <v>1</v>
      </c>
      <c r="I758" s="150"/>
      <c r="L758" s="146"/>
      <c r="M758" s="151"/>
      <c r="T758" s="152"/>
      <c r="AT758" s="148" t="s">
        <v>148</v>
      </c>
      <c r="AU758" s="148" t="s">
        <v>91</v>
      </c>
      <c r="AV758" s="12" t="s">
        <v>89</v>
      </c>
      <c r="AW758" s="12" t="s">
        <v>36</v>
      </c>
      <c r="AX758" s="12" t="s">
        <v>81</v>
      </c>
      <c r="AY758" s="148" t="s">
        <v>139</v>
      </c>
    </row>
    <row r="759" spans="2:65" s="13" customFormat="1" ht="11.25">
      <c r="B759" s="153"/>
      <c r="D759" s="147" t="s">
        <v>148</v>
      </c>
      <c r="E759" s="154" t="s">
        <v>1</v>
      </c>
      <c r="F759" s="155" t="s">
        <v>1205</v>
      </c>
      <c r="H759" s="156">
        <v>0.72</v>
      </c>
      <c r="I759" s="157"/>
      <c r="L759" s="153"/>
      <c r="M759" s="158"/>
      <c r="T759" s="159"/>
      <c r="AT759" s="154" t="s">
        <v>148</v>
      </c>
      <c r="AU759" s="154" t="s">
        <v>91</v>
      </c>
      <c r="AV759" s="13" t="s">
        <v>91</v>
      </c>
      <c r="AW759" s="13" t="s">
        <v>36</v>
      </c>
      <c r="AX759" s="13" t="s">
        <v>81</v>
      </c>
      <c r="AY759" s="154" t="s">
        <v>139</v>
      </c>
    </row>
    <row r="760" spans="2:65" s="13" customFormat="1" ht="11.25">
      <c r="B760" s="153"/>
      <c r="D760" s="147" t="s">
        <v>148</v>
      </c>
      <c r="E760" s="154" t="s">
        <v>1</v>
      </c>
      <c r="F760" s="155" t="s">
        <v>1206</v>
      </c>
      <c r="H760" s="156">
        <v>0.72</v>
      </c>
      <c r="I760" s="157"/>
      <c r="L760" s="153"/>
      <c r="M760" s="158"/>
      <c r="T760" s="159"/>
      <c r="AT760" s="154" t="s">
        <v>148</v>
      </c>
      <c r="AU760" s="154" t="s">
        <v>91</v>
      </c>
      <c r="AV760" s="13" t="s">
        <v>91</v>
      </c>
      <c r="AW760" s="13" t="s">
        <v>36</v>
      </c>
      <c r="AX760" s="13" t="s">
        <v>81</v>
      </c>
      <c r="AY760" s="154" t="s">
        <v>139</v>
      </c>
    </row>
    <row r="761" spans="2:65" s="12" customFormat="1" ht="11.25">
      <c r="B761" s="146"/>
      <c r="D761" s="147" t="s">
        <v>148</v>
      </c>
      <c r="E761" s="148" t="s">
        <v>1</v>
      </c>
      <c r="F761" s="149" t="s">
        <v>1207</v>
      </c>
      <c r="H761" s="148" t="s">
        <v>1</v>
      </c>
      <c r="I761" s="150"/>
      <c r="L761" s="146"/>
      <c r="M761" s="151"/>
      <c r="T761" s="152"/>
      <c r="AT761" s="148" t="s">
        <v>148</v>
      </c>
      <c r="AU761" s="148" t="s">
        <v>91</v>
      </c>
      <c r="AV761" s="12" t="s">
        <v>89</v>
      </c>
      <c r="AW761" s="12" t="s">
        <v>36</v>
      </c>
      <c r="AX761" s="12" t="s">
        <v>81</v>
      </c>
      <c r="AY761" s="148" t="s">
        <v>139</v>
      </c>
    </row>
    <row r="762" spans="2:65" s="13" customFormat="1" ht="11.25">
      <c r="B762" s="153"/>
      <c r="D762" s="147" t="s">
        <v>148</v>
      </c>
      <c r="E762" s="154" t="s">
        <v>1</v>
      </c>
      <c r="F762" s="155" t="s">
        <v>1208</v>
      </c>
      <c r="H762" s="156">
        <v>0.56999999999999995</v>
      </c>
      <c r="I762" s="157"/>
      <c r="L762" s="153"/>
      <c r="M762" s="158"/>
      <c r="T762" s="159"/>
      <c r="AT762" s="154" t="s">
        <v>148</v>
      </c>
      <c r="AU762" s="154" t="s">
        <v>91</v>
      </c>
      <c r="AV762" s="13" t="s">
        <v>91</v>
      </c>
      <c r="AW762" s="13" t="s">
        <v>36</v>
      </c>
      <c r="AX762" s="13" t="s">
        <v>81</v>
      </c>
      <c r="AY762" s="154" t="s">
        <v>139</v>
      </c>
    </row>
    <row r="763" spans="2:65" s="13" customFormat="1" ht="11.25">
      <c r="B763" s="153"/>
      <c r="D763" s="147" t="s">
        <v>148</v>
      </c>
      <c r="E763" s="154" t="s">
        <v>1</v>
      </c>
      <c r="F763" s="155" t="s">
        <v>1209</v>
      </c>
      <c r="H763" s="156">
        <v>0.56999999999999995</v>
      </c>
      <c r="I763" s="157"/>
      <c r="L763" s="153"/>
      <c r="M763" s="158"/>
      <c r="T763" s="159"/>
      <c r="AT763" s="154" t="s">
        <v>148</v>
      </c>
      <c r="AU763" s="154" t="s">
        <v>91</v>
      </c>
      <c r="AV763" s="13" t="s">
        <v>91</v>
      </c>
      <c r="AW763" s="13" t="s">
        <v>36</v>
      </c>
      <c r="AX763" s="13" t="s">
        <v>81</v>
      </c>
      <c r="AY763" s="154" t="s">
        <v>139</v>
      </c>
    </row>
    <row r="764" spans="2:65" s="15" customFormat="1" ht="11.25">
      <c r="B764" s="167"/>
      <c r="D764" s="147" t="s">
        <v>148</v>
      </c>
      <c r="E764" s="168" t="s">
        <v>1</v>
      </c>
      <c r="F764" s="169" t="s">
        <v>253</v>
      </c>
      <c r="H764" s="170">
        <v>7.6</v>
      </c>
      <c r="I764" s="171"/>
      <c r="L764" s="167"/>
      <c r="M764" s="172"/>
      <c r="T764" s="173"/>
      <c r="AT764" s="168" t="s">
        <v>148</v>
      </c>
      <c r="AU764" s="168" t="s">
        <v>91</v>
      </c>
      <c r="AV764" s="15" t="s">
        <v>157</v>
      </c>
      <c r="AW764" s="15" t="s">
        <v>36</v>
      </c>
      <c r="AX764" s="15" t="s">
        <v>81</v>
      </c>
      <c r="AY764" s="168" t="s">
        <v>139</v>
      </c>
    </row>
    <row r="765" spans="2:65" s="14" customFormat="1" ht="11.25">
      <c r="B765" s="160"/>
      <c r="D765" s="147" t="s">
        <v>148</v>
      </c>
      <c r="E765" s="161" t="s">
        <v>1</v>
      </c>
      <c r="F765" s="162" t="s">
        <v>151</v>
      </c>
      <c r="H765" s="163">
        <v>51.432000000000002</v>
      </c>
      <c r="I765" s="164"/>
      <c r="L765" s="160"/>
      <c r="M765" s="165"/>
      <c r="T765" s="166"/>
      <c r="AT765" s="161" t="s">
        <v>148</v>
      </c>
      <c r="AU765" s="161" t="s">
        <v>91</v>
      </c>
      <c r="AV765" s="14" t="s">
        <v>146</v>
      </c>
      <c r="AW765" s="14" t="s">
        <v>36</v>
      </c>
      <c r="AX765" s="14" t="s">
        <v>89</v>
      </c>
      <c r="AY765" s="161" t="s">
        <v>139</v>
      </c>
    </row>
    <row r="766" spans="2:65" s="1" customFormat="1" ht="24.2" customHeight="1">
      <c r="B766" s="33"/>
      <c r="C766" s="177" t="s">
        <v>562</v>
      </c>
      <c r="D766" s="177" t="s">
        <v>317</v>
      </c>
      <c r="E766" s="178" t="s">
        <v>1329</v>
      </c>
      <c r="F766" s="179" t="s">
        <v>1330</v>
      </c>
      <c r="G766" s="180" t="s">
        <v>263</v>
      </c>
      <c r="H766" s="181">
        <v>3.09</v>
      </c>
      <c r="I766" s="182"/>
      <c r="J766" s="183">
        <f>ROUND(I766*H766,2)</f>
        <v>0</v>
      </c>
      <c r="K766" s="179" t="s">
        <v>145</v>
      </c>
      <c r="L766" s="184"/>
      <c r="M766" s="185" t="s">
        <v>1</v>
      </c>
      <c r="N766" s="186" t="s">
        <v>46</v>
      </c>
      <c r="P766" s="142">
        <f>O766*H766</f>
        <v>0</v>
      </c>
      <c r="Q766" s="142">
        <v>0.13200000000000001</v>
      </c>
      <c r="R766" s="142">
        <f>Q766*H766</f>
        <v>0.40788000000000002</v>
      </c>
      <c r="S766" s="142">
        <v>0</v>
      </c>
      <c r="T766" s="143">
        <f>S766*H766</f>
        <v>0</v>
      </c>
      <c r="AR766" s="144" t="s">
        <v>200</v>
      </c>
      <c r="AT766" s="144" t="s">
        <v>317</v>
      </c>
      <c r="AU766" s="144" t="s">
        <v>91</v>
      </c>
      <c r="AY766" s="18" t="s">
        <v>139</v>
      </c>
      <c r="BE766" s="145">
        <f>IF(N766="základní",J766,0)</f>
        <v>0</v>
      </c>
      <c r="BF766" s="145">
        <f>IF(N766="snížená",J766,0)</f>
        <v>0</v>
      </c>
      <c r="BG766" s="145">
        <f>IF(N766="zákl. přenesená",J766,0)</f>
        <v>0</v>
      </c>
      <c r="BH766" s="145">
        <f>IF(N766="sníž. přenesená",J766,0)</f>
        <v>0</v>
      </c>
      <c r="BI766" s="145">
        <f>IF(N766="nulová",J766,0)</f>
        <v>0</v>
      </c>
      <c r="BJ766" s="18" t="s">
        <v>89</v>
      </c>
      <c r="BK766" s="145">
        <f>ROUND(I766*H766,2)</f>
        <v>0</v>
      </c>
      <c r="BL766" s="18" t="s">
        <v>146</v>
      </c>
      <c r="BM766" s="144" t="s">
        <v>1331</v>
      </c>
    </row>
    <row r="767" spans="2:65" s="12" customFormat="1" ht="11.25">
      <c r="B767" s="146"/>
      <c r="D767" s="147" t="s">
        <v>148</v>
      </c>
      <c r="E767" s="148" t="s">
        <v>1</v>
      </c>
      <c r="F767" s="149" t="s">
        <v>1224</v>
      </c>
      <c r="H767" s="148" t="s">
        <v>1</v>
      </c>
      <c r="I767" s="150"/>
      <c r="L767" s="146"/>
      <c r="M767" s="151"/>
      <c r="T767" s="152"/>
      <c r="AT767" s="148" t="s">
        <v>148</v>
      </c>
      <c r="AU767" s="148" t="s">
        <v>91</v>
      </c>
      <c r="AV767" s="12" t="s">
        <v>89</v>
      </c>
      <c r="AW767" s="12" t="s">
        <v>36</v>
      </c>
      <c r="AX767" s="12" t="s">
        <v>81</v>
      </c>
      <c r="AY767" s="148" t="s">
        <v>139</v>
      </c>
    </row>
    <row r="768" spans="2:65" s="13" customFormat="1" ht="11.25">
      <c r="B768" s="153"/>
      <c r="D768" s="147" t="s">
        <v>148</v>
      </c>
      <c r="E768" s="154" t="s">
        <v>1</v>
      </c>
      <c r="F768" s="155" t="s">
        <v>1225</v>
      </c>
      <c r="H768" s="156">
        <v>3.0339999999999998</v>
      </c>
      <c r="I768" s="157"/>
      <c r="L768" s="153"/>
      <c r="M768" s="158"/>
      <c r="T768" s="159"/>
      <c r="AT768" s="154" t="s">
        <v>148</v>
      </c>
      <c r="AU768" s="154" t="s">
        <v>91</v>
      </c>
      <c r="AV768" s="13" t="s">
        <v>91</v>
      </c>
      <c r="AW768" s="13" t="s">
        <v>36</v>
      </c>
      <c r="AX768" s="13" t="s">
        <v>81</v>
      </c>
      <c r="AY768" s="154" t="s">
        <v>139</v>
      </c>
    </row>
    <row r="769" spans="2:65" s="15" customFormat="1" ht="11.25">
      <c r="B769" s="167"/>
      <c r="D769" s="147" t="s">
        <v>148</v>
      </c>
      <c r="E769" s="168" t="s">
        <v>1</v>
      </c>
      <c r="F769" s="169" t="s">
        <v>253</v>
      </c>
      <c r="H769" s="170">
        <v>3.0339999999999998</v>
      </c>
      <c r="I769" s="171"/>
      <c r="L769" s="167"/>
      <c r="M769" s="172"/>
      <c r="T769" s="173"/>
      <c r="AT769" s="168" t="s">
        <v>148</v>
      </c>
      <c r="AU769" s="168" t="s">
        <v>91</v>
      </c>
      <c r="AV769" s="15" t="s">
        <v>157</v>
      </c>
      <c r="AW769" s="15" t="s">
        <v>36</v>
      </c>
      <c r="AX769" s="15" t="s">
        <v>81</v>
      </c>
      <c r="AY769" s="168" t="s">
        <v>139</v>
      </c>
    </row>
    <row r="770" spans="2:65" s="13" customFormat="1" ht="11.25">
      <c r="B770" s="153"/>
      <c r="D770" s="147" t="s">
        <v>148</v>
      </c>
      <c r="E770" s="154" t="s">
        <v>1</v>
      </c>
      <c r="F770" s="155" t="s">
        <v>1332</v>
      </c>
      <c r="H770" s="156">
        <v>3</v>
      </c>
      <c r="I770" s="157"/>
      <c r="L770" s="153"/>
      <c r="M770" s="158"/>
      <c r="T770" s="159"/>
      <c r="AT770" s="154" t="s">
        <v>148</v>
      </c>
      <c r="AU770" s="154" t="s">
        <v>91</v>
      </c>
      <c r="AV770" s="13" t="s">
        <v>91</v>
      </c>
      <c r="AW770" s="13" t="s">
        <v>36</v>
      </c>
      <c r="AX770" s="13" t="s">
        <v>89</v>
      </c>
      <c r="AY770" s="154" t="s">
        <v>139</v>
      </c>
    </row>
    <row r="771" spans="2:65" s="13" customFormat="1" ht="11.25">
      <c r="B771" s="153"/>
      <c r="D771" s="147" t="s">
        <v>148</v>
      </c>
      <c r="F771" s="155" t="s">
        <v>1333</v>
      </c>
      <c r="H771" s="156">
        <v>3.09</v>
      </c>
      <c r="I771" s="157"/>
      <c r="L771" s="153"/>
      <c r="M771" s="158"/>
      <c r="T771" s="159"/>
      <c r="AT771" s="154" t="s">
        <v>148</v>
      </c>
      <c r="AU771" s="154" t="s">
        <v>91</v>
      </c>
      <c r="AV771" s="13" t="s">
        <v>91</v>
      </c>
      <c r="AW771" s="13" t="s">
        <v>4</v>
      </c>
      <c r="AX771" s="13" t="s">
        <v>89</v>
      </c>
      <c r="AY771" s="154" t="s">
        <v>139</v>
      </c>
    </row>
    <row r="772" spans="2:65" s="1" customFormat="1" ht="33" customHeight="1">
      <c r="B772" s="33"/>
      <c r="C772" s="133" t="s">
        <v>566</v>
      </c>
      <c r="D772" s="133" t="s">
        <v>141</v>
      </c>
      <c r="E772" s="134" t="s">
        <v>445</v>
      </c>
      <c r="F772" s="135" t="s">
        <v>446</v>
      </c>
      <c r="G772" s="136" t="s">
        <v>160</v>
      </c>
      <c r="H772" s="137">
        <v>15.7</v>
      </c>
      <c r="I772" s="138"/>
      <c r="J772" s="139">
        <f>ROUND(I772*H772,2)</f>
        <v>0</v>
      </c>
      <c r="K772" s="135" t="s">
        <v>145</v>
      </c>
      <c r="L772" s="33"/>
      <c r="M772" s="140" t="s">
        <v>1</v>
      </c>
      <c r="N772" s="141" t="s">
        <v>46</v>
      </c>
      <c r="P772" s="142">
        <f>O772*H772</f>
        <v>0</v>
      </c>
      <c r="Q772" s="142">
        <v>0.18292</v>
      </c>
      <c r="R772" s="142">
        <f>Q772*H772</f>
        <v>2.8718439999999998</v>
      </c>
      <c r="S772" s="142">
        <v>0</v>
      </c>
      <c r="T772" s="143">
        <f>S772*H772</f>
        <v>0</v>
      </c>
      <c r="AR772" s="144" t="s">
        <v>146</v>
      </c>
      <c r="AT772" s="144" t="s">
        <v>141</v>
      </c>
      <c r="AU772" s="144" t="s">
        <v>91</v>
      </c>
      <c r="AY772" s="18" t="s">
        <v>139</v>
      </c>
      <c r="BE772" s="145">
        <f>IF(N772="základní",J772,0)</f>
        <v>0</v>
      </c>
      <c r="BF772" s="145">
        <f>IF(N772="snížená",J772,0)</f>
        <v>0</v>
      </c>
      <c r="BG772" s="145">
        <f>IF(N772="zákl. přenesená",J772,0)</f>
        <v>0</v>
      </c>
      <c r="BH772" s="145">
        <f>IF(N772="sníž. přenesená",J772,0)</f>
        <v>0</v>
      </c>
      <c r="BI772" s="145">
        <f>IF(N772="nulová",J772,0)</f>
        <v>0</v>
      </c>
      <c r="BJ772" s="18" t="s">
        <v>89</v>
      </c>
      <c r="BK772" s="145">
        <f>ROUND(I772*H772,2)</f>
        <v>0</v>
      </c>
      <c r="BL772" s="18" t="s">
        <v>146</v>
      </c>
      <c r="BM772" s="144" t="s">
        <v>1334</v>
      </c>
    </row>
    <row r="773" spans="2:65" s="12" customFormat="1" ht="11.25">
      <c r="B773" s="146"/>
      <c r="D773" s="147" t="s">
        <v>148</v>
      </c>
      <c r="E773" s="148" t="s">
        <v>1</v>
      </c>
      <c r="F773" s="149" t="s">
        <v>1061</v>
      </c>
      <c r="H773" s="148" t="s">
        <v>1</v>
      </c>
      <c r="I773" s="150"/>
      <c r="L773" s="146"/>
      <c r="M773" s="151"/>
      <c r="T773" s="152"/>
      <c r="AT773" s="148" t="s">
        <v>148</v>
      </c>
      <c r="AU773" s="148" t="s">
        <v>91</v>
      </c>
      <c r="AV773" s="12" t="s">
        <v>89</v>
      </c>
      <c r="AW773" s="12" t="s">
        <v>36</v>
      </c>
      <c r="AX773" s="12" t="s">
        <v>81</v>
      </c>
      <c r="AY773" s="148" t="s">
        <v>139</v>
      </c>
    </row>
    <row r="774" spans="2:65" s="13" customFormat="1" ht="11.25">
      <c r="B774" s="153"/>
      <c r="D774" s="147" t="s">
        <v>148</v>
      </c>
      <c r="E774" s="154" t="s">
        <v>1</v>
      </c>
      <c r="F774" s="155" t="s">
        <v>1214</v>
      </c>
      <c r="H774" s="156">
        <v>2.4</v>
      </c>
      <c r="I774" s="157"/>
      <c r="L774" s="153"/>
      <c r="M774" s="158"/>
      <c r="T774" s="159"/>
      <c r="AT774" s="154" t="s">
        <v>148</v>
      </c>
      <c r="AU774" s="154" t="s">
        <v>91</v>
      </c>
      <c r="AV774" s="13" t="s">
        <v>91</v>
      </c>
      <c r="AW774" s="13" t="s">
        <v>36</v>
      </c>
      <c r="AX774" s="13" t="s">
        <v>81</v>
      </c>
      <c r="AY774" s="154" t="s">
        <v>139</v>
      </c>
    </row>
    <row r="775" spans="2:65" s="15" customFormat="1" ht="11.25">
      <c r="B775" s="167"/>
      <c r="D775" s="147" t="s">
        <v>148</v>
      </c>
      <c r="E775" s="168" t="s">
        <v>1</v>
      </c>
      <c r="F775" s="169" t="s">
        <v>253</v>
      </c>
      <c r="H775" s="170">
        <v>2.4</v>
      </c>
      <c r="I775" s="171"/>
      <c r="L775" s="167"/>
      <c r="M775" s="172"/>
      <c r="T775" s="173"/>
      <c r="AT775" s="168" t="s">
        <v>148</v>
      </c>
      <c r="AU775" s="168" t="s">
        <v>91</v>
      </c>
      <c r="AV775" s="15" t="s">
        <v>157</v>
      </c>
      <c r="AW775" s="15" t="s">
        <v>36</v>
      </c>
      <c r="AX775" s="15" t="s">
        <v>81</v>
      </c>
      <c r="AY775" s="168" t="s">
        <v>139</v>
      </c>
    </row>
    <row r="776" spans="2:65" s="12" customFormat="1" ht="11.25">
      <c r="B776" s="146"/>
      <c r="D776" s="147" t="s">
        <v>148</v>
      </c>
      <c r="E776" s="148" t="s">
        <v>1</v>
      </c>
      <c r="F776" s="149" t="s">
        <v>1016</v>
      </c>
      <c r="H776" s="148" t="s">
        <v>1</v>
      </c>
      <c r="I776" s="150"/>
      <c r="L776" s="146"/>
      <c r="M776" s="151"/>
      <c r="T776" s="152"/>
      <c r="AT776" s="148" t="s">
        <v>148</v>
      </c>
      <c r="AU776" s="148" t="s">
        <v>91</v>
      </c>
      <c r="AV776" s="12" t="s">
        <v>89</v>
      </c>
      <c r="AW776" s="12" t="s">
        <v>36</v>
      </c>
      <c r="AX776" s="12" t="s">
        <v>81</v>
      </c>
      <c r="AY776" s="148" t="s">
        <v>139</v>
      </c>
    </row>
    <row r="777" spans="2:65" s="13" customFormat="1" ht="11.25">
      <c r="B777" s="153"/>
      <c r="D777" s="147" t="s">
        <v>148</v>
      </c>
      <c r="E777" s="154" t="s">
        <v>1</v>
      </c>
      <c r="F777" s="155" t="s">
        <v>1215</v>
      </c>
      <c r="H777" s="156">
        <v>4.3</v>
      </c>
      <c r="I777" s="157"/>
      <c r="L777" s="153"/>
      <c r="M777" s="158"/>
      <c r="T777" s="159"/>
      <c r="AT777" s="154" t="s">
        <v>148</v>
      </c>
      <c r="AU777" s="154" t="s">
        <v>91</v>
      </c>
      <c r="AV777" s="13" t="s">
        <v>91</v>
      </c>
      <c r="AW777" s="13" t="s">
        <v>36</v>
      </c>
      <c r="AX777" s="13" t="s">
        <v>81</v>
      </c>
      <c r="AY777" s="154" t="s">
        <v>139</v>
      </c>
    </row>
    <row r="778" spans="2:65" s="15" customFormat="1" ht="11.25">
      <c r="B778" s="167"/>
      <c r="D778" s="147" t="s">
        <v>148</v>
      </c>
      <c r="E778" s="168" t="s">
        <v>1</v>
      </c>
      <c r="F778" s="169" t="s">
        <v>253</v>
      </c>
      <c r="H778" s="170">
        <v>4.3</v>
      </c>
      <c r="I778" s="171"/>
      <c r="L778" s="167"/>
      <c r="M778" s="172"/>
      <c r="T778" s="173"/>
      <c r="AT778" s="168" t="s">
        <v>148</v>
      </c>
      <c r="AU778" s="168" t="s">
        <v>91</v>
      </c>
      <c r="AV778" s="15" t="s">
        <v>157</v>
      </c>
      <c r="AW778" s="15" t="s">
        <v>36</v>
      </c>
      <c r="AX778" s="15" t="s">
        <v>81</v>
      </c>
      <c r="AY778" s="168" t="s">
        <v>139</v>
      </c>
    </row>
    <row r="779" spans="2:65" s="12" customFormat="1" ht="11.25">
      <c r="B779" s="146"/>
      <c r="D779" s="147" t="s">
        <v>148</v>
      </c>
      <c r="E779" s="148" t="s">
        <v>1</v>
      </c>
      <c r="F779" s="149" t="s">
        <v>1171</v>
      </c>
      <c r="H779" s="148" t="s">
        <v>1</v>
      </c>
      <c r="I779" s="150"/>
      <c r="L779" s="146"/>
      <c r="M779" s="151"/>
      <c r="T779" s="152"/>
      <c r="AT779" s="148" t="s">
        <v>148</v>
      </c>
      <c r="AU779" s="148" t="s">
        <v>91</v>
      </c>
      <c r="AV779" s="12" t="s">
        <v>89</v>
      </c>
      <c r="AW779" s="12" t="s">
        <v>36</v>
      </c>
      <c r="AX779" s="12" t="s">
        <v>81</v>
      </c>
      <c r="AY779" s="148" t="s">
        <v>139</v>
      </c>
    </row>
    <row r="780" spans="2:65" s="13" customFormat="1" ht="11.25">
      <c r="B780" s="153"/>
      <c r="D780" s="147" t="s">
        <v>148</v>
      </c>
      <c r="E780" s="154" t="s">
        <v>1</v>
      </c>
      <c r="F780" s="155" t="s">
        <v>1216</v>
      </c>
      <c r="H780" s="156">
        <v>1</v>
      </c>
      <c r="I780" s="157"/>
      <c r="L780" s="153"/>
      <c r="M780" s="158"/>
      <c r="T780" s="159"/>
      <c r="AT780" s="154" t="s">
        <v>148</v>
      </c>
      <c r="AU780" s="154" t="s">
        <v>91</v>
      </c>
      <c r="AV780" s="13" t="s">
        <v>91</v>
      </c>
      <c r="AW780" s="13" t="s">
        <v>36</v>
      </c>
      <c r="AX780" s="13" t="s">
        <v>81</v>
      </c>
      <c r="AY780" s="154" t="s">
        <v>139</v>
      </c>
    </row>
    <row r="781" spans="2:65" s="12" customFormat="1" ht="11.25">
      <c r="B781" s="146"/>
      <c r="D781" s="147" t="s">
        <v>148</v>
      </c>
      <c r="E781" s="148" t="s">
        <v>1</v>
      </c>
      <c r="F781" s="149" t="s">
        <v>1189</v>
      </c>
      <c r="H781" s="148" t="s">
        <v>1</v>
      </c>
      <c r="I781" s="150"/>
      <c r="L781" s="146"/>
      <c r="M781" s="151"/>
      <c r="T781" s="152"/>
      <c r="AT781" s="148" t="s">
        <v>148</v>
      </c>
      <c r="AU781" s="148" t="s">
        <v>91</v>
      </c>
      <c r="AV781" s="12" t="s">
        <v>89</v>
      </c>
      <c r="AW781" s="12" t="s">
        <v>36</v>
      </c>
      <c r="AX781" s="12" t="s">
        <v>81</v>
      </c>
      <c r="AY781" s="148" t="s">
        <v>139</v>
      </c>
    </row>
    <row r="782" spans="2:65" s="13" customFormat="1" ht="11.25">
      <c r="B782" s="153"/>
      <c r="D782" s="147" t="s">
        <v>148</v>
      </c>
      <c r="E782" s="154" t="s">
        <v>1</v>
      </c>
      <c r="F782" s="155" t="s">
        <v>1216</v>
      </c>
      <c r="H782" s="156">
        <v>1</v>
      </c>
      <c r="I782" s="157"/>
      <c r="L782" s="153"/>
      <c r="M782" s="158"/>
      <c r="T782" s="159"/>
      <c r="AT782" s="154" t="s">
        <v>148</v>
      </c>
      <c r="AU782" s="154" t="s">
        <v>91</v>
      </c>
      <c r="AV782" s="13" t="s">
        <v>91</v>
      </c>
      <c r="AW782" s="13" t="s">
        <v>36</v>
      </c>
      <c r="AX782" s="13" t="s">
        <v>81</v>
      </c>
      <c r="AY782" s="154" t="s">
        <v>139</v>
      </c>
    </row>
    <row r="783" spans="2:65" s="12" customFormat="1" ht="11.25">
      <c r="B783" s="146"/>
      <c r="D783" s="147" t="s">
        <v>148</v>
      </c>
      <c r="E783" s="148" t="s">
        <v>1</v>
      </c>
      <c r="F783" s="149" t="s">
        <v>1192</v>
      </c>
      <c r="H783" s="148" t="s">
        <v>1</v>
      </c>
      <c r="I783" s="150"/>
      <c r="L783" s="146"/>
      <c r="M783" s="151"/>
      <c r="T783" s="152"/>
      <c r="AT783" s="148" t="s">
        <v>148</v>
      </c>
      <c r="AU783" s="148" t="s">
        <v>91</v>
      </c>
      <c r="AV783" s="12" t="s">
        <v>89</v>
      </c>
      <c r="AW783" s="12" t="s">
        <v>36</v>
      </c>
      <c r="AX783" s="12" t="s">
        <v>81</v>
      </c>
      <c r="AY783" s="148" t="s">
        <v>139</v>
      </c>
    </row>
    <row r="784" spans="2:65" s="13" customFormat="1" ht="11.25">
      <c r="B784" s="153"/>
      <c r="D784" s="147" t="s">
        <v>148</v>
      </c>
      <c r="E784" s="154" t="s">
        <v>1</v>
      </c>
      <c r="F784" s="155" t="s">
        <v>1216</v>
      </c>
      <c r="H784" s="156">
        <v>1</v>
      </c>
      <c r="I784" s="157"/>
      <c r="L784" s="153"/>
      <c r="M784" s="158"/>
      <c r="T784" s="159"/>
      <c r="AT784" s="154" t="s">
        <v>148</v>
      </c>
      <c r="AU784" s="154" t="s">
        <v>91</v>
      </c>
      <c r="AV784" s="13" t="s">
        <v>91</v>
      </c>
      <c r="AW784" s="13" t="s">
        <v>36</v>
      </c>
      <c r="AX784" s="13" t="s">
        <v>81</v>
      </c>
      <c r="AY784" s="154" t="s">
        <v>139</v>
      </c>
    </row>
    <row r="785" spans="2:65" s="12" customFormat="1" ht="11.25">
      <c r="B785" s="146"/>
      <c r="D785" s="147" t="s">
        <v>148</v>
      </c>
      <c r="E785" s="148" t="s">
        <v>1</v>
      </c>
      <c r="F785" s="149" t="s">
        <v>1195</v>
      </c>
      <c r="H785" s="148" t="s">
        <v>1</v>
      </c>
      <c r="I785" s="150"/>
      <c r="L785" s="146"/>
      <c r="M785" s="151"/>
      <c r="T785" s="152"/>
      <c r="AT785" s="148" t="s">
        <v>148</v>
      </c>
      <c r="AU785" s="148" t="s">
        <v>91</v>
      </c>
      <c r="AV785" s="12" t="s">
        <v>89</v>
      </c>
      <c r="AW785" s="12" t="s">
        <v>36</v>
      </c>
      <c r="AX785" s="12" t="s">
        <v>81</v>
      </c>
      <c r="AY785" s="148" t="s">
        <v>139</v>
      </c>
    </row>
    <row r="786" spans="2:65" s="13" customFormat="1" ht="11.25">
      <c r="B786" s="153"/>
      <c r="D786" s="147" t="s">
        <v>148</v>
      </c>
      <c r="E786" s="154" t="s">
        <v>1</v>
      </c>
      <c r="F786" s="155" t="s">
        <v>1216</v>
      </c>
      <c r="H786" s="156">
        <v>1</v>
      </c>
      <c r="I786" s="157"/>
      <c r="L786" s="153"/>
      <c r="M786" s="158"/>
      <c r="T786" s="159"/>
      <c r="AT786" s="154" t="s">
        <v>148</v>
      </c>
      <c r="AU786" s="154" t="s">
        <v>91</v>
      </c>
      <c r="AV786" s="13" t="s">
        <v>91</v>
      </c>
      <c r="AW786" s="13" t="s">
        <v>36</v>
      </c>
      <c r="AX786" s="13" t="s">
        <v>81</v>
      </c>
      <c r="AY786" s="154" t="s">
        <v>139</v>
      </c>
    </row>
    <row r="787" spans="2:65" s="12" customFormat="1" ht="11.25">
      <c r="B787" s="146"/>
      <c r="D787" s="147" t="s">
        <v>148</v>
      </c>
      <c r="E787" s="148" t="s">
        <v>1</v>
      </c>
      <c r="F787" s="149" t="s">
        <v>1174</v>
      </c>
      <c r="H787" s="148" t="s">
        <v>1</v>
      </c>
      <c r="I787" s="150"/>
      <c r="L787" s="146"/>
      <c r="M787" s="151"/>
      <c r="T787" s="152"/>
      <c r="AT787" s="148" t="s">
        <v>148</v>
      </c>
      <c r="AU787" s="148" t="s">
        <v>91</v>
      </c>
      <c r="AV787" s="12" t="s">
        <v>89</v>
      </c>
      <c r="AW787" s="12" t="s">
        <v>36</v>
      </c>
      <c r="AX787" s="12" t="s">
        <v>81</v>
      </c>
      <c r="AY787" s="148" t="s">
        <v>139</v>
      </c>
    </row>
    <row r="788" spans="2:65" s="13" customFormat="1" ht="11.25">
      <c r="B788" s="153"/>
      <c r="D788" s="147" t="s">
        <v>148</v>
      </c>
      <c r="E788" s="154" t="s">
        <v>1</v>
      </c>
      <c r="F788" s="155" t="s">
        <v>1216</v>
      </c>
      <c r="H788" s="156">
        <v>1</v>
      </c>
      <c r="I788" s="157"/>
      <c r="L788" s="153"/>
      <c r="M788" s="158"/>
      <c r="T788" s="159"/>
      <c r="AT788" s="154" t="s">
        <v>148</v>
      </c>
      <c r="AU788" s="154" t="s">
        <v>91</v>
      </c>
      <c r="AV788" s="13" t="s">
        <v>91</v>
      </c>
      <c r="AW788" s="13" t="s">
        <v>36</v>
      </c>
      <c r="AX788" s="13" t="s">
        <v>81</v>
      </c>
      <c r="AY788" s="154" t="s">
        <v>139</v>
      </c>
    </row>
    <row r="789" spans="2:65" s="12" customFormat="1" ht="11.25">
      <c r="B789" s="146"/>
      <c r="D789" s="147" t="s">
        <v>148</v>
      </c>
      <c r="E789" s="148" t="s">
        <v>1</v>
      </c>
      <c r="F789" s="149" t="s">
        <v>1198</v>
      </c>
      <c r="H789" s="148" t="s">
        <v>1</v>
      </c>
      <c r="I789" s="150"/>
      <c r="L789" s="146"/>
      <c r="M789" s="151"/>
      <c r="T789" s="152"/>
      <c r="AT789" s="148" t="s">
        <v>148</v>
      </c>
      <c r="AU789" s="148" t="s">
        <v>91</v>
      </c>
      <c r="AV789" s="12" t="s">
        <v>89</v>
      </c>
      <c r="AW789" s="12" t="s">
        <v>36</v>
      </c>
      <c r="AX789" s="12" t="s">
        <v>81</v>
      </c>
      <c r="AY789" s="148" t="s">
        <v>139</v>
      </c>
    </row>
    <row r="790" spans="2:65" s="13" customFormat="1" ht="11.25">
      <c r="B790" s="153"/>
      <c r="D790" s="147" t="s">
        <v>148</v>
      </c>
      <c r="E790" s="154" t="s">
        <v>1</v>
      </c>
      <c r="F790" s="155" t="s">
        <v>1216</v>
      </c>
      <c r="H790" s="156">
        <v>1</v>
      </c>
      <c r="I790" s="157"/>
      <c r="L790" s="153"/>
      <c r="M790" s="158"/>
      <c r="T790" s="159"/>
      <c r="AT790" s="154" t="s">
        <v>148</v>
      </c>
      <c r="AU790" s="154" t="s">
        <v>91</v>
      </c>
      <c r="AV790" s="13" t="s">
        <v>91</v>
      </c>
      <c r="AW790" s="13" t="s">
        <v>36</v>
      </c>
      <c r="AX790" s="13" t="s">
        <v>81</v>
      </c>
      <c r="AY790" s="154" t="s">
        <v>139</v>
      </c>
    </row>
    <row r="791" spans="2:65" s="12" customFormat="1" ht="11.25">
      <c r="B791" s="146"/>
      <c r="D791" s="147" t="s">
        <v>148</v>
      </c>
      <c r="E791" s="148" t="s">
        <v>1</v>
      </c>
      <c r="F791" s="149" t="s">
        <v>1201</v>
      </c>
      <c r="H791" s="148" t="s">
        <v>1</v>
      </c>
      <c r="I791" s="150"/>
      <c r="L791" s="146"/>
      <c r="M791" s="151"/>
      <c r="T791" s="152"/>
      <c r="AT791" s="148" t="s">
        <v>148</v>
      </c>
      <c r="AU791" s="148" t="s">
        <v>91</v>
      </c>
      <c r="AV791" s="12" t="s">
        <v>89</v>
      </c>
      <c r="AW791" s="12" t="s">
        <v>36</v>
      </c>
      <c r="AX791" s="12" t="s">
        <v>81</v>
      </c>
      <c r="AY791" s="148" t="s">
        <v>139</v>
      </c>
    </row>
    <row r="792" spans="2:65" s="13" customFormat="1" ht="11.25">
      <c r="B792" s="153"/>
      <c r="D792" s="147" t="s">
        <v>148</v>
      </c>
      <c r="E792" s="154" t="s">
        <v>1</v>
      </c>
      <c r="F792" s="155" t="s">
        <v>1216</v>
      </c>
      <c r="H792" s="156">
        <v>1</v>
      </c>
      <c r="I792" s="157"/>
      <c r="L792" s="153"/>
      <c r="M792" s="158"/>
      <c r="T792" s="159"/>
      <c r="AT792" s="154" t="s">
        <v>148</v>
      </c>
      <c r="AU792" s="154" t="s">
        <v>91</v>
      </c>
      <c r="AV792" s="13" t="s">
        <v>91</v>
      </c>
      <c r="AW792" s="13" t="s">
        <v>36</v>
      </c>
      <c r="AX792" s="13" t="s">
        <v>81</v>
      </c>
      <c r="AY792" s="154" t="s">
        <v>139</v>
      </c>
    </row>
    <row r="793" spans="2:65" s="12" customFormat="1" ht="11.25">
      <c r="B793" s="146"/>
      <c r="D793" s="147" t="s">
        <v>148</v>
      </c>
      <c r="E793" s="148" t="s">
        <v>1</v>
      </c>
      <c r="F793" s="149" t="s">
        <v>1204</v>
      </c>
      <c r="H793" s="148" t="s">
        <v>1</v>
      </c>
      <c r="I793" s="150"/>
      <c r="L793" s="146"/>
      <c r="M793" s="151"/>
      <c r="T793" s="152"/>
      <c r="AT793" s="148" t="s">
        <v>148</v>
      </c>
      <c r="AU793" s="148" t="s">
        <v>91</v>
      </c>
      <c r="AV793" s="12" t="s">
        <v>89</v>
      </c>
      <c r="AW793" s="12" t="s">
        <v>36</v>
      </c>
      <c r="AX793" s="12" t="s">
        <v>81</v>
      </c>
      <c r="AY793" s="148" t="s">
        <v>139</v>
      </c>
    </row>
    <row r="794" spans="2:65" s="13" customFormat="1" ht="11.25">
      <c r="B794" s="153"/>
      <c r="D794" s="147" t="s">
        <v>148</v>
      </c>
      <c r="E794" s="154" t="s">
        <v>1</v>
      </c>
      <c r="F794" s="155" t="s">
        <v>1216</v>
      </c>
      <c r="H794" s="156">
        <v>1</v>
      </c>
      <c r="I794" s="157"/>
      <c r="L794" s="153"/>
      <c r="M794" s="158"/>
      <c r="T794" s="159"/>
      <c r="AT794" s="154" t="s">
        <v>148</v>
      </c>
      <c r="AU794" s="154" t="s">
        <v>91</v>
      </c>
      <c r="AV794" s="13" t="s">
        <v>91</v>
      </c>
      <c r="AW794" s="13" t="s">
        <v>36</v>
      </c>
      <c r="AX794" s="13" t="s">
        <v>81</v>
      </c>
      <c r="AY794" s="154" t="s">
        <v>139</v>
      </c>
    </row>
    <row r="795" spans="2:65" s="12" customFormat="1" ht="11.25">
      <c r="B795" s="146"/>
      <c r="D795" s="147" t="s">
        <v>148</v>
      </c>
      <c r="E795" s="148" t="s">
        <v>1</v>
      </c>
      <c r="F795" s="149" t="s">
        <v>1207</v>
      </c>
      <c r="H795" s="148" t="s">
        <v>1</v>
      </c>
      <c r="I795" s="150"/>
      <c r="L795" s="146"/>
      <c r="M795" s="151"/>
      <c r="T795" s="152"/>
      <c r="AT795" s="148" t="s">
        <v>148</v>
      </c>
      <c r="AU795" s="148" t="s">
        <v>91</v>
      </c>
      <c r="AV795" s="12" t="s">
        <v>89</v>
      </c>
      <c r="AW795" s="12" t="s">
        <v>36</v>
      </c>
      <c r="AX795" s="12" t="s">
        <v>81</v>
      </c>
      <c r="AY795" s="148" t="s">
        <v>139</v>
      </c>
    </row>
    <row r="796" spans="2:65" s="13" customFormat="1" ht="11.25">
      <c r="B796" s="153"/>
      <c r="D796" s="147" t="s">
        <v>148</v>
      </c>
      <c r="E796" s="154" t="s">
        <v>1</v>
      </c>
      <c r="F796" s="155" t="s">
        <v>1216</v>
      </c>
      <c r="H796" s="156">
        <v>1</v>
      </c>
      <c r="I796" s="157"/>
      <c r="L796" s="153"/>
      <c r="M796" s="158"/>
      <c r="T796" s="159"/>
      <c r="AT796" s="154" t="s">
        <v>148</v>
      </c>
      <c r="AU796" s="154" t="s">
        <v>91</v>
      </c>
      <c r="AV796" s="13" t="s">
        <v>91</v>
      </c>
      <c r="AW796" s="13" t="s">
        <v>36</v>
      </c>
      <c r="AX796" s="13" t="s">
        <v>81</v>
      </c>
      <c r="AY796" s="154" t="s">
        <v>139</v>
      </c>
    </row>
    <row r="797" spans="2:65" s="15" customFormat="1" ht="11.25">
      <c r="B797" s="167"/>
      <c r="D797" s="147" t="s">
        <v>148</v>
      </c>
      <c r="E797" s="168" t="s">
        <v>1</v>
      </c>
      <c r="F797" s="169" t="s">
        <v>253</v>
      </c>
      <c r="H797" s="170">
        <v>9</v>
      </c>
      <c r="I797" s="171"/>
      <c r="L797" s="167"/>
      <c r="M797" s="172"/>
      <c r="T797" s="173"/>
      <c r="AT797" s="168" t="s">
        <v>148</v>
      </c>
      <c r="AU797" s="168" t="s">
        <v>91</v>
      </c>
      <c r="AV797" s="15" t="s">
        <v>157</v>
      </c>
      <c r="AW797" s="15" t="s">
        <v>36</v>
      </c>
      <c r="AX797" s="15" t="s">
        <v>81</v>
      </c>
      <c r="AY797" s="168" t="s">
        <v>139</v>
      </c>
    </row>
    <row r="798" spans="2:65" s="14" customFormat="1" ht="11.25">
      <c r="B798" s="160"/>
      <c r="D798" s="147" t="s">
        <v>148</v>
      </c>
      <c r="E798" s="161" t="s">
        <v>1</v>
      </c>
      <c r="F798" s="162" t="s">
        <v>151</v>
      </c>
      <c r="H798" s="163">
        <v>15.7</v>
      </c>
      <c r="I798" s="164"/>
      <c r="L798" s="160"/>
      <c r="M798" s="165"/>
      <c r="T798" s="166"/>
      <c r="AT798" s="161" t="s">
        <v>148</v>
      </c>
      <c r="AU798" s="161" t="s">
        <v>91</v>
      </c>
      <c r="AV798" s="14" t="s">
        <v>146</v>
      </c>
      <c r="AW798" s="14" t="s">
        <v>36</v>
      </c>
      <c r="AX798" s="14" t="s">
        <v>89</v>
      </c>
      <c r="AY798" s="161" t="s">
        <v>139</v>
      </c>
    </row>
    <row r="799" spans="2:65" s="1" customFormat="1" ht="16.5" customHeight="1">
      <c r="B799" s="33"/>
      <c r="C799" s="177" t="s">
        <v>570</v>
      </c>
      <c r="D799" s="177" t="s">
        <v>317</v>
      </c>
      <c r="E799" s="178" t="s">
        <v>1335</v>
      </c>
      <c r="F799" s="179" t="s">
        <v>1336</v>
      </c>
      <c r="G799" s="180" t="s">
        <v>160</v>
      </c>
      <c r="H799" s="181">
        <v>3.2029999999999998</v>
      </c>
      <c r="I799" s="182"/>
      <c r="J799" s="183">
        <f>ROUND(I799*H799,2)</f>
        <v>0</v>
      </c>
      <c r="K799" s="179" t="s">
        <v>145</v>
      </c>
      <c r="L799" s="184"/>
      <c r="M799" s="185" t="s">
        <v>1</v>
      </c>
      <c r="N799" s="186" t="s">
        <v>46</v>
      </c>
      <c r="P799" s="142">
        <f>O799*H799</f>
        <v>0</v>
      </c>
      <c r="Q799" s="142">
        <v>5.6120000000000003E-2</v>
      </c>
      <c r="R799" s="142">
        <f>Q799*H799</f>
        <v>0.17975236</v>
      </c>
      <c r="S799" s="142">
        <v>0</v>
      </c>
      <c r="T799" s="143">
        <f>S799*H799</f>
        <v>0</v>
      </c>
      <c r="AR799" s="144" t="s">
        <v>200</v>
      </c>
      <c r="AT799" s="144" t="s">
        <v>317</v>
      </c>
      <c r="AU799" s="144" t="s">
        <v>91</v>
      </c>
      <c r="AY799" s="18" t="s">
        <v>139</v>
      </c>
      <c r="BE799" s="145">
        <f>IF(N799="základní",J799,0)</f>
        <v>0</v>
      </c>
      <c r="BF799" s="145">
        <f>IF(N799="snížená",J799,0)</f>
        <v>0</v>
      </c>
      <c r="BG799" s="145">
        <f>IF(N799="zákl. přenesená",J799,0)</f>
        <v>0</v>
      </c>
      <c r="BH799" s="145">
        <f>IF(N799="sníž. přenesená",J799,0)</f>
        <v>0</v>
      </c>
      <c r="BI799" s="145">
        <f>IF(N799="nulová",J799,0)</f>
        <v>0</v>
      </c>
      <c r="BJ799" s="18" t="s">
        <v>89</v>
      </c>
      <c r="BK799" s="145">
        <f>ROUND(I799*H799,2)</f>
        <v>0</v>
      </c>
      <c r="BL799" s="18" t="s">
        <v>146</v>
      </c>
      <c r="BM799" s="144" t="s">
        <v>1337</v>
      </c>
    </row>
    <row r="800" spans="2:65" s="12" customFormat="1" ht="11.25">
      <c r="B800" s="146"/>
      <c r="D800" s="147" t="s">
        <v>148</v>
      </c>
      <c r="E800" s="148" t="s">
        <v>1</v>
      </c>
      <c r="F800" s="149" t="s">
        <v>1226</v>
      </c>
      <c r="H800" s="148" t="s">
        <v>1</v>
      </c>
      <c r="I800" s="150"/>
      <c r="L800" s="146"/>
      <c r="M800" s="151"/>
      <c r="T800" s="152"/>
      <c r="AT800" s="148" t="s">
        <v>148</v>
      </c>
      <c r="AU800" s="148" t="s">
        <v>91</v>
      </c>
      <c r="AV800" s="12" t="s">
        <v>89</v>
      </c>
      <c r="AW800" s="12" t="s">
        <v>36</v>
      </c>
      <c r="AX800" s="12" t="s">
        <v>81</v>
      </c>
      <c r="AY800" s="148" t="s">
        <v>139</v>
      </c>
    </row>
    <row r="801" spans="2:65" s="13" customFormat="1" ht="11.25">
      <c r="B801" s="153"/>
      <c r="D801" s="147" t="s">
        <v>148</v>
      </c>
      <c r="E801" s="154" t="s">
        <v>1</v>
      </c>
      <c r="F801" s="155" t="s">
        <v>1338</v>
      </c>
      <c r="H801" s="156">
        <v>3.14</v>
      </c>
      <c r="I801" s="157"/>
      <c r="L801" s="153"/>
      <c r="M801" s="158"/>
      <c r="T801" s="159"/>
      <c r="AT801" s="154" t="s">
        <v>148</v>
      </c>
      <c r="AU801" s="154" t="s">
        <v>91</v>
      </c>
      <c r="AV801" s="13" t="s">
        <v>91</v>
      </c>
      <c r="AW801" s="13" t="s">
        <v>36</v>
      </c>
      <c r="AX801" s="13" t="s">
        <v>81</v>
      </c>
      <c r="AY801" s="154" t="s">
        <v>139</v>
      </c>
    </row>
    <row r="802" spans="2:65" s="14" customFormat="1" ht="11.25">
      <c r="B802" s="160"/>
      <c r="D802" s="147" t="s">
        <v>148</v>
      </c>
      <c r="E802" s="161" t="s">
        <v>1</v>
      </c>
      <c r="F802" s="162" t="s">
        <v>151</v>
      </c>
      <c r="H802" s="163">
        <v>3.14</v>
      </c>
      <c r="I802" s="164"/>
      <c r="L802" s="160"/>
      <c r="M802" s="165"/>
      <c r="T802" s="166"/>
      <c r="AT802" s="161" t="s">
        <v>148</v>
      </c>
      <c r="AU802" s="161" t="s">
        <v>91</v>
      </c>
      <c r="AV802" s="14" t="s">
        <v>146</v>
      </c>
      <c r="AW802" s="14" t="s">
        <v>36</v>
      </c>
      <c r="AX802" s="14" t="s">
        <v>89</v>
      </c>
      <c r="AY802" s="161" t="s">
        <v>139</v>
      </c>
    </row>
    <row r="803" spans="2:65" s="13" customFormat="1" ht="11.25">
      <c r="B803" s="153"/>
      <c r="D803" s="147" t="s">
        <v>148</v>
      </c>
      <c r="F803" s="155" t="s">
        <v>1339</v>
      </c>
      <c r="H803" s="156">
        <v>3.2029999999999998</v>
      </c>
      <c r="I803" s="157"/>
      <c r="L803" s="153"/>
      <c r="M803" s="158"/>
      <c r="T803" s="159"/>
      <c r="AT803" s="154" t="s">
        <v>148</v>
      </c>
      <c r="AU803" s="154" t="s">
        <v>91</v>
      </c>
      <c r="AV803" s="13" t="s">
        <v>91</v>
      </c>
      <c r="AW803" s="13" t="s">
        <v>4</v>
      </c>
      <c r="AX803" s="13" t="s">
        <v>89</v>
      </c>
      <c r="AY803" s="154" t="s">
        <v>139</v>
      </c>
    </row>
    <row r="804" spans="2:65" s="11" customFormat="1" ht="22.9" customHeight="1">
      <c r="B804" s="121"/>
      <c r="D804" s="122" t="s">
        <v>80</v>
      </c>
      <c r="E804" s="131" t="s">
        <v>200</v>
      </c>
      <c r="F804" s="131" t="s">
        <v>448</v>
      </c>
      <c r="I804" s="124"/>
      <c r="J804" s="132">
        <f>BK804</f>
        <v>0</v>
      </c>
      <c r="L804" s="121"/>
      <c r="M804" s="126"/>
      <c r="P804" s="127">
        <f>SUM(P805:P1350)</f>
        <v>0</v>
      </c>
      <c r="R804" s="127">
        <f>SUM(R805:R1350)</f>
        <v>3.0972039499999999</v>
      </c>
      <c r="T804" s="128">
        <f>SUM(T805:T1350)</f>
        <v>0</v>
      </c>
      <c r="AR804" s="122" t="s">
        <v>89</v>
      </c>
      <c r="AT804" s="129" t="s">
        <v>80</v>
      </c>
      <c r="AU804" s="129" t="s">
        <v>89</v>
      </c>
      <c r="AY804" s="122" t="s">
        <v>139</v>
      </c>
      <c r="BK804" s="130">
        <f>SUM(BK805:BK1350)</f>
        <v>0</v>
      </c>
    </row>
    <row r="805" spans="2:65" s="1" customFormat="1" ht="24.2" customHeight="1">
      <c r="B805" s="33"/>
      <c r="C805" s="133" t="s">
        <v>576</v>
      </c>
      <c r="D805" s="133" t="s">
        <v>141</v>
      </c>
      <c r="E805" s="134" t="s">
        <v>465</v>
      </c>
      <c r="F805" s="135" t="s">
        <v>466</v>
      </c>
      <c r="G805" s="136" t="s">
        <v>160</v>
      </c>
      <c r="H805" s="137">
        <v>3.66</v>
      </c>
      <c r="I805" s="138"/>
      <c r="J805" s="139">
        <f>ROUND(I805*H805,2)</f>
        <v>0</v>
      </c>
      <c r="K805" s="135" t="s">
        <v>145</v>
      </c>
      <c r="L805" s="33"/>
      <c r="M805" s="140" t="s">
        <v>1</v>
      </c>
      <c r="N805" s="141" t="s">
        <v>46</v>
      </c>
      <c r="P805" s="142">
        <f>O805*H805</f>
        <v>0</v>
      </c>
      <c r="Q805" s="142">
        <v>0</v>
      </c>
      <c r="R805" s="142">
        <f>Q805*H805</f>
        <v>0</v>
      </c>
      <c r="S805" s="142">
        <v>0</v>
      </c>
      <c r="T805" s="143">
        <f>S805*H805</f>
        <v>0</v>
      </c>
      <c r="AR805" s="144" t="s">
        <v>146</v>
      </c>
      <c r="AT805" s="144" t="s">
        <v>141</v>
      </c>
      <c r="AU805" s="144" t="s">
        <v>91</v>
      </c>
      <c r="AY805" s="18" t="s">
        <v>139</v>
      </c>
      <c r="BE805" s="145">
        <f>IF(N805="základní",J805,0)</f>
        <v>0</v>
      </c>
      <c r="BF805" s="145">
        <f>IF(N805="snížená",J805,0)</f>
        <v>0</v>
      </c>
      <c r="BG805" s="145">
        <f>IF(N805="zákl. přenesená",J805,0)</f>
        <v>0</v>
      </c>
      <c r="BH805" s="145">
        <f>IF(N805="sníž. přenesená",J805,0)</f>
        <v>0</v>
      </c>
      <c r="BI805" s="145">
        <f>IF(N805="nulová",J805,0)</f>
        <v>0</v>
      </c>
      <c r="BJ805" s="18" t="s">
        <v>89</v>
      </c>
      <c r="BK805" s="145">
        <f>ROUND(I805*H805,2)</f>
        <v>0</v>
      </c>
      <c r="BL805" s="18" t="s">
        <v>146</v>
      </c>
      <c r="BM805" s="144" t="s">
        <v>1340</v>
      </c>
    </row>
    <row r="806" spans="2:65" s="12" customFormat="1" ht="11.25">
      <c r="B806" s="146"/>
      <c r="D806" s="147" t="s">
        <v>148</v>
      </c>
      <c r="E806" s="148" t="s">
        <v>1</v>
      </c>
      <c r="F806" s="149" t="s">
        <v>453</v>
      </c>
      <c r="H806" s="148" t="s">
        <v>1</v>
      </c>
      <c r="I806" s="150"/>
      <c r="L806" s="146"/>
      <c r="M806" s="151"/>
      <c r="T806" s="152"/>
      <c r="AT806" s="148" t="s">
        <v>148</v>
      </c>
      <c r="AU806" s="148" t="s">
        <v>91</v>
      </c>
      <c r="AV806" s="12" t="s">
        <v>89</v>
      </c>
      <c r="AW806" s="12" t="s">
        <v>36</v>
      </c>
      <c r="AX806" s="12" t="s">
        <v>81</v>
      </c>
      <c r="AY806" s="148" t="s">
        <v>139</v>
      </c>
    </row>
    <row r="807" spans="2:65" s="13" customFormat="1" ht="11.25">
      <c r="B807" s="153"/>
      <c r="D807" s="147" t="s">
        <v>148</v>
      </c>
      <c r="E807" s="154" t="s">
        <v>1</v>
      </c>
      <c r="F807" s="155" t="s">
        <v>1341</v>
      </c>
      <c r="H807" s="156">
        <v>3.66</v>
      </c>
      <c r="I807" s="157"/>
      <c r="L807" s="153"/>
      <c r="M807" s="158"/>
      <c r="T807" s="159"/>
      <c r="AT807" s="154" t="s">
        <v>148</v>
      </c>
      <c r="AU807" s="154" t="s">
        <v>91</v>
      </c>
      <c r="AV807" s="13" t="s">
        <v>91</v>
      </c>
      <c r="AW807" s="13" t="s">
        <v>36</v>
      </c>
      <c r="AX807" s="13" t="s">
        <v>81</v>
      </c>
      <c r="AY807" s="154" t="s">
        <v>139</v>
      </c>
    </row>
    <row r="808" spans="2:65" s="14" customFormat="1" ht="11.25">
      <c r="B808" s="160"/>
      <c r="D808" s="147" t="s">
        <v>148</v>
      </c>
      <c r="E808" s="161" t="s">
        <v>1</v>
      </c>
      <c r="F808" s="162" t="s">
        <v>151</v>
      </c>
      <c r="H808" s="163">
        <v>3.66</v>
      </c>
      <c r="I808" s="164"/>
      <c r="L808" s="160"/>
      <c r="M808" s="165"/>
      <c r="T808" s="166"/>
      <c r="AT808" s="161" t="s">
        <v>148</v>
      </c>
      <c r="AU808" s="161" t="s">
        <v>91</v>
      </c>
      <c r="AV808" s="14" t="s">
        <v>146</v>
      </c>
      <c r="AW808" s="14" t="s">
        <v>36</v>
      </c>
      <c r="AX808" s="14" t="s">
        <v>89</v>
      </c>
      <c r="AY808" s="161" t="s">
        <v>139</v>
      </c>
    </row>
    <row r="809" spans="2:65" s="1" customFormat="1" ht="44.25" customHeight="1">
      <c r="B809" s="33"/>
      <c r="C809" s="252" t="s">
        <v>581</v>
      </c>
      <c r="D809" s="252" t="s">
        <v>317</v>
      </c>
      <c r="E809" s="253" t="s">
        <v>470</v>
      </c>
      <c r="F809" s="254" t="s">
        <v>471</v>
      </c>
      <c r="G809" s="255" t="s">
        <v>160</v>
      </c>
      <c r="H809" s="256">
        <v>3.6970000000000001</v>
      </c>
      <c r="I809" s="182"/>
      <c r="J809" s="257">
        <f>ROUND(I809*H809,2)</f>
        <v>0</v>
      </c>
      <c r="K809" s="179" t="s">
        <v>145</v>
      </c>
      <c r="L809" s="184"/>
      <c r="M809" s="185" t="s">
        <v>1</v>
      </c>
      <c r="N809" s="186" t="s">
        <v>46</v>
      </c>
      <c r="P809" s="142">
        <f>O809*H809</f>
        <v>0</v>
      </c>
      <c r="Q809" s="142">
        <v>1.4930000000000001E-2</v>
      </c>
      <c r="R809" s="142">
        <f>Q809*H809</f>
        <v>5.5196210000000002E-2</v>
      </c>
      <c r="S809" s="142">
        <v>0</v>
      </c>
      <c r="T809" s="143">
        <f>S809*H809</f>
        <v>0</v>
      </c>
      <c r="AR809" s="144" t="s">
        <v>200</v>
      </c>
      <c r="AT809" s="144" t="s">
        <v>317</v>
      </c>
      <c r="AU809" s="144" t="s">
        <v>91</v>
      </c>
      <c r="AY809" s="18" t="s">
        <v>139</v>
      </c>
      <c r="BE809" s="145">
        <f>IF(N809="základní",J809,0)</f>
        <v>0</v>
      </c>
      <c r="BF809" s="145">
        <f>IF(N809="snížená",J809,0)</f>
        <v>0</v>
      </c>
      <c r="BG809" s="145">
        <f>IF(N809="zákl. přenesená",J809,0)</f>
        <v>0</v>
      </c>
      <c r="BH809" s="145">
        <f>IF(N809="sníž. přenesená",J809,0)</f>
        <v>0</v>
      </c>
      <c r="BI809" s="145">
        <f>IF(N809="nulová",J809,0)</f>
        <v>0</v>
      </c>
      <c r="BJ809" s="18" t="s">
        <v>89</v>
      </c>
      <c r="BK809" s="145">
        <f>ROUND(I809*H809,2)</f>
        <v>0</v>
      </c>
      <c r="BL809" s="18" t="s">
        <v>146</v>
      </c>
      <c r="BM809" s="144" t="s">
        <v>1342</v>
      </c>
    </row>
    <row r="810" spans="2:65" s="1" customFormat="1" ht="19.5">
      <c r="B810" s="33"/>
      <c r="D810" s="147" t="s">
        <v>306</v>
      </c>
      <c r="F810" s="174" t="s">
        <v>460</v>
      </c>
      <c r="I810" s="175"/>
      <c r="L810" s="33"/>
      <c r="M810" s="176"/>
      <c r="T810" s="57"/>
      <c r="AT810" s="18" t="s">
        <v>306</v>
      </c>
      <c r="AU810" s="18" t="s">
        <v>91</v>
      </c>
    </row>
    <row r="811" spans="2:65" s="12" customFormat="1" ht="11.25">
      <c r="B811" s="146"/>
      <c r="D811" s="147" t="s">
        <v>148</v>
      </c>
      <c r="E811" s="148" t="s">
        <v>1</v>
      </c>
      <c r="F811" s="149" t="s">
        <v>453</v>
      </c>
      <c r="H811" s="148" t="s">
        <v>1</v>
      </c>
      <c r="I811" s="150"/>
      <c r="L811" s="146"/>
      <c r="M811" s="151"/>
      <c r="T811" s="152"/>
      <c r="AT811" s="148" t="s">
        <v>148</v>
      </c>
      <c r="AU811" s="148" t="s">
        <v>91</v>
      </c>
      <c r="AV811" s="12" t="s">
        <v>89</v>
      </c>
      <c r="AW811" s="12" t="s">
        <v>36</v>
      </c>
      <c r="AX811" s="12" t="s">
        <v>81</v>
      </c>
      <c r="AY811" s="148" t="s">
        <v>139</v>
      </c>
    </row>
    <row r="812" spans="2:65" s="13" customFormat="1" ht="22.5">
      <c r="B812" s="153"/>
      <c r="D812" s="147" t="s">
        <v>148</v>
      </c>
      <c r="E812" s="154" t="s">
        <v>1</v>
      </c>
      <c r="F812" s="155" t="s">
        <v>1343</v>
      </c>
      <c r="H812" s="156">
        <v>3.6970000000000001</v>
      </c>
      <c r="I812" s="157"/>
      <c r="L812" s="153"/>
      <c r="M812" s="158"/>
      <c r="T812" s="159"/>
      <c r="AT812" s="154" t="s">
        <v>148</v>
      </c>
      <c r="AU812" s="154" t="s">
        <v>91</v>
      </c>
      <c r="AV812" s="13" t="s">
        <v>91</v>
      </c>
      <c r="AW812" s="13" t="s">
        <v>36</v>
      </c>
      <c r="AX812" s="13" t="s">
        <v>81</v>
      </c>
      <c r="AY812" s="154" t="s">
        <v>139</v>
      </c>
    </row>
    <row r="813" spans="2:65" s="14" customFormat="1" ht="11.25">
      <c r="B813" s="160"/>
      <c r="D813" s="147" t="s">
        <v>148</v>
      </c>
      <c r="E813" s="161" t="s">
        <v>1</v>
      </c>
      <c r="F813" s="162" t="s">
        <v>151</v>
      </c>
      <c r="H813" s="163">
        <v>3.6970000000000001</v>
      </c>
      <c r="I813" s="164"/>
      <c r="L813" s="160"/>
      <c r="M813" s="165"/>
      <c r="T813" s="166"/>
      <c r="AT813" s="161" t="s">
        <v>148</v>
      </c>
      <c r="AU813" s="161" t="s">
        <v>91</v>
      </c>
      <c r="AV813" s="14" t="s">
        <v>146</v>
      </c>
      <c r="AW813" s="14" t="s">
        <v>36</v>
      </c>
      <c r="AX813" s="14" t="s">
        <v>89</v>
      </c>
      <c r="AY813" s="161" t="s">
        <v>139</v>
      </c>
    </row>
    <row r="814" spans="2:65" s="1" customFormat="1" ht="24.2" customHeight="1">
      <c r="B814" s="33"/>
      <c r="C814" s="133" t="s">
        <v>585</v>
      </c>
      <c r="D814" s="133" t="s">
        <v>141</v>
      </c>
      <c r="E814" s="134" t="s">
        <v>485</v>
      </c>
      <c r="F814" s="135" t="s">
        <v>486</v>
      </c>
      <c r="G814" s="136" t="s">
        <v>160</v>
      </c>
      <c r="H814" s="137">
        <v>22.69</v>
      </c>
      <c r="I814" s="138"/>
      <c r="J814" s="139">
        <f>ROUND(I814*H814,2)</f>
        <v>0</v>
      </c>
      <c r="K814" s="135" t="s">
        <v>145</v>
      </c>
      <c r="L814" s="33"/>
      <c r="M814" s="140" t="s">
        <v>1</v>
      </c>
      <c r="N814" s="141" t="s">
        <v>46</v>
      </c>
      <c r="P814" s="142">
        <f>O814*H814</f>
        <v>0</v>
      </c>
      <c r="Q814" s="142">
        <v>0</v>
      </c>
      <c r="R814" s="142">
        <f>Q814*H814</f>
        <v>0</v>
      </c>
      <c r="S814" s="142">
        <v>0</v>
      </c>
      <c r="T814" s="143">
        <f>S814*H814</f>
        <v>0</v>
      </c>
      <c r="AR814" s="144" t="s">
        <v>146</v>
      </c>
      <c r="AT814" s="144" t="s">
        <v>141</v>
      </c>
      <c r="AU814" s="144" t="s">
        <v>91</v>
      </c>
      <c r="AY814" s="18" t="s">
        <v>139</v>
      </c>
      <c r="BE814" s="145">
        <f>IF(N814="základní",J814,0)</f>
        <v>0</v>
      </c>
      <c r="BF814" s="145">
        <f>IF(N814="snížená",J814,0)</f>
        <v>0</v>
      </c>
      <c r="BG814" s="145">
        <f>IF(N814="zákl. přenesená",J814,0)</f>
        <v>0</v>
      </c>
      <c r="BH814" s="145">
        <f>IF(N814="sníž. přenesená",J814,0)</f>
        <v>0</v>
      </c>
      <c r="BI814" s="145">
        <f>IF(N814="nulová",J814,0)</f>
        <v>0</v>
      </c>
      <c r="BJ814" s="18" t="s">
        <v>89</v>
      </c>
      <c r="BK814" s="145">
        <f>ROUND(I814*H814,2)</f>
        <v>0</v>
      </c>
      <c r="BL814" s="18" t="s">
        <v>146</v>
      </c>
      <c r="BM814" s="144" t="s">
        <v>1344</v>
      </c>
    </row>
    <row r="815" spans="2:65" s="12" customFormat="1" ht="11.25">
      <c r="B815" s="146"/>
      <c r="D815" s="147" t="s">
        <v>148</v>
      </c>
      <c r="E815" s="148" t="s">
        <v>1</v>
      </c>
      <c r="F815" s="149" t="s">
        <v>453</v>
      </c>
      <c r="H815" s="148" t="s">
        <v>1</v>
      </c>
      <c r="I815" s="150"/>
      <c r="L815" s="146"/>
      <c r="M815" s="151"/>
      <c r="T815" s="152"/>
      <c r="AT815" s="148" t="s">
        <v>148</v>
      </c>
      <c r="AU815" s="148" t="s">
        <v>91</v>
      </c>
      <c r="AV815" s="12" t="s">
        <v>89</v>
      </c>
      <c r="AW815" s="12" t="s">
        <v>36</v>
      </c>
      <c r="AX815" s="12" t="s">
        <v>81</v>
      </c>
      <c r="AY815" s="148" t="s">
        <v>139</v>
      </c>
    </row>
    <row r="816" spans="2:65" s="13" customFormat="1" ht="11.25">
      <c r="B816" s="153"/>
      <c r="D816" s="147" t="s">
        <v>148</v>
      </c>
      <c r="E816" s="154" t="s">
        <v>1</v>
      </c>
      <c r="F816" s="155" t="s">
        <v>1345</v>
      </c>
      <c r="H816" s="156">
        <v>22.69</v>
      </c>
      <c r="I816" s="157"/>
      <c r="L816" s="153"/>
      <c r="M816" s="158"/>
      <c r="T816" s="159"/>
      <c r="AT816" s="154" t="s">
        <v>148</v>
      </c>
      <c r="AU816" s="154" t="s">
        <v>91</v>
      </c>
      <c r="AV816" s="13" t="s">
        <v>91</v>
      </c>
      <c r="AW816" s="13" t="s">
        <v>36</v>
      </c>
      <c r="AX816" s="13" t="s">
        <v>81</v>
      </c>
      <c r="AY816" s="154" t="s">
        <v>139</v>
      </c>
    </row>
    <row r="817" spans="2:65" s="14" customFormat="1" ht="11.25">
      <c r="B817" s="160"/>
      <c r="D817" s="147" t="s">
        <v>148</v>
      </c>
      <c r="E817" s="161" t="s">
        <v>1</v>
      </c>
      <c r="F817" s="162" t="s">
        <v>151</v>
      </c>
      <c r="H817" s="163">
        <v>22.69</v>
      </c>
      <c r="I817" s="164"/>
      <c r="L817" s="160"/>
      <c r="M817" s="165"/>
      <c r="T817" s="166"/>
      <c r="AT817" s="161" t="s">
        <v>148</v>
      </c>
      <c r="AU817" s="161" t="s">
        <v>91</v>
      </c>
      <c r="AV817" s="14" t="s">
        <v>146</v>
      </c>
      <c r="AW817" s="14" t="s">
        <v>36</v>
      </c>
      <c r="AX817" s="14" t="s">
        <v>89</v>
      </c>
      <c r="AY817" s="161" t="s">
        <v>139</v>
      </c>
    </row>
    <row r="818" spans="2:65" s="1" customFormat="1" ht="44.25" customHeight="1">
      <c r="B818" s="33"/>
      <c r="C818" s="252" t="s">
        <v>589</v>
      </c>
      <c r="D818" s="252" t="s">
        <v>317</v>
      </c>
      <c r="E818" s="253" t="s">
        <v>490</v>
      </c>
      <c r="F818" s="254" t="s">
        <v>491</v>
      </c>
      <c r="G818" s="255" t="s">
        <v>160</v>
      </c>
      <c r="H818" s="256">
        <v>22.917000000000002</v>
      </c>
      <c r="I818" s="182"/>
      <c r="J818" s="257">
        <f>ROUND(I818*H818,2)</f>
        <v>0</v>
      </c>
      <c r="K818" s="179" t="s">
        <v>145</v>
      </c>
      <c r="L818" s="184"/>
      <c r="M818" s="185" t="s">
        <v>1</v>
      </c>
      <c r="N818" s="186" t="s">
        <v>46</v>
      </c>
      <c r="P818" s="142">
        <f>O818*H818</f>
        <v>0</v>
      </c>
      <c r="Q818" s="142">
        <v>3.0200000000000001E-2</v>
      </c>
      <c r="R818" s="142">
        <f>Q818*H818</f>
        <v>0.69209340000000008</v>
      </c>
      <c r="S818" s="142">
        <v>0</v>
      </c>
      <c r="T818" s="143">
        <f>S818*H818</f>
        <v>0</v>
      </c>
      <c r="AR818" s="144" t="s">
        <v>200</v>
      </c>
      <c r="AT818" s="144" t="s">
        <v>317</v>
      </c>
      <c r="AU818" s="144" t="s">
        <v>91</v>
      </c>
      <c r="AY818" s="18" t="s">
        <v>139</v>
      </c>
      <c r="BE818" s="145">
        <f>IF(N818="základní",J818,0)</f>
        <v>0</v>
      </c>
      <c r="BF818" s="145">
        <f>IF(N818="snížená",J818,0)</f>
        <v>0</v>
      </c>
      <c r="BG818" s="145">
        <f>IF(N818="zákl. přenesená",J818,0)</f>
        <v>0</v>
      </c>
      <c r="BH818" s="145">
        <f>IF(N818="sníž. přenesená",J818,0)</f>
        <v>0</v>
      </c>
      <c r="BI818" s="145">
        <f>IF(N818="nulová",J818,0)</f>
        <v>0</v>
      </c>
      <c r="BJ818" s="18" t="s">
        <v>89</v>
      </c>
      <c r="BK818" s="145">
        <f>ROUND(I818*H818,2)</f>
        <v>0</v>
      </c>
      <c r="BL818" s="18" t="s">
        <v>146</v>
      </c>
      <c r="BM818" s="144" t="s">
        <v>1346</v>
      </c>
    </row>
    <row r="819" spans="2:65" s="1" customFormat="1" ht="19.5">
      <c r="B819" s="33"/>
      <c r="D819" s="147" t="s">
        <v>306</v>
      </c>
      <c r="F819" s="174" t="s">
        <v>460</v>
      </c>
      <c r="I819" s="175"/>
      <c r="L819" s="33"/>
      <c r="M819" s="176"/>
      <c r="T819" s="57"/>
      <c r="AT819" s="18" t="s">
        <v>306</v>
      </c>
      <c r="AU819" s="18" t="s">
        <v>91</v>
      </c>
    </row>
    <row r="820" spans="2:65" s="12" customFormat="1" ht="11.25">
      <c r="B820" s="146"/>
      <c r="D820" s="147" t="s">
        <v>148</v>
      </c>
      <c r="E820" s="148" t="s">
        <v>1</v>
      </c>
      <c r="F820" s="149" t="s">
        <v>453</v>
      </c>
      <c r="H820" s="148" t="s">
        <v>1</v>
      </c>
      <c r="I820" s="150"/>
      <c r="L820" s="146"/>
      <c r="M820" s="151"/>
      <c r="T820" s="152"/>
      <c r="AT820" s="148" t="s">
        <v>148</v>
      </c>
      <c r="AU820" s="148" t="s">
        <v>91</v>
      </c>
      <c r="AV820" s="12" t="s">
        <v>89</v>
      </c>
      <c r="AW820" s="12" t="s">
        <v>36</v>
      </c>
      <c r="AX820" s="12" t="s">
        <v>81</v>
      </c>
      <c r="AY820" s="148" t="s">
        <v>139</v>
      </c>
    </row>
    <row r="821" spans="2:65" s="13" customFormat="1" ht="22.5">
      <c r="B821" s="153"/>
      <c r="D821" s="147" t="s">
        <v>148</v>
      </c>
      <c r="E821" s="154" t="s">
        <v>1</v>
      </c>
      <c r="F821" s="155" t="s">
        <v>1347</v>
      </c>
      <c r="H821" s="156">
        <v>22.917000000000002</v>
      </c>
      <c r="I821" s="157"/>
      <c r="L821" s="153"/>
      <c r="M821" s="158"/>
      <c r="T821" s="159"/>
      <c r="AT821" s="154" t="s">
        <v>148</v>
      </c>
      <c r="AU821" s="154" t="s">
        <v>91</v>
      </c>
      <c r="AV821" s="13" t="s">
        <v>91</v>
      </c>
      <c r="AW821" s="13" t="s">
        <v>36</v>
      </c>
      <c r="AX821" s="13" t="s">
        <v>81</v>
      </c>
      <c r="AY821" s="154" t="s">
        <v>139</v>
      </c>
    </row>
    <row r="822" spans="2:65" s="14" customFormat="1" ht="11.25">
      <c r="B822" s="160"/>
      <c r="D822" s="147" t="s">
        <v>148</v>
      </c>
      <c r="E822" s="161" t="s">
        <v>1</v>
      </c>
      <c r="F822" s="162" t="s">
        <v>151</v>
      </c>
      <c r="H822" s="163">
        <v>22.917000000000002</v>
      </c>
      <c r="I822" s="164"/>
      <c r="L822" s="160"/>
      <c r="M822" s="165"/>
      <c r="T822" s="166"/>
      <c r="AT822" s="161" t="s">
        <v>148</v>
      </c>
      <c r="AU822" s="161" t="s">
        <v>91</v>
      </c>
      <c r="AV822" s="14" t="s">
        <v>146</v>
      </c>
      <c r="AW822" s="14" t="s">
        <v>36</v>
      </c>
      <c r="AX822" s="14" t="s">
        <v>89</v>
      </c>
      <c r="AY822" s="161" t="s">
        <v>139</v>
      </c>
    </row>
    <row r="823" spans="2:65" s="1" customFormat="1" ht="24.2" customHeight="1">
      <c r="B823" s="33"/>
      <c r="C823" s="133" t="s">
        <v>593</v>
      </c>
      <c r="D823" s="133" t="s">
        <v>141</v>
      </c>
      <c r="E823" s="134" t="s">
        <v>563</v>
      </c>
      <c r="F823" s="135" t="s">
        <v>564</v>
      </c>
      <c r="G823" s="136" t="s">
        <v>498</v>
      </c>
      <c r="H823" s="137">
        <v>5</v>
      </c>
      <c r="I823" s="138"/>
      <c r="J823" s="139">
        <f>ROUND(I823*H823,2)</f>
        <v>0</v>
      </c>
      <c r="K823" s="135" t="s">
        <v>145</v>
      </c>
      <c r="L823" s="33"/>
      <c r="M823" s="140" t="s">
        <v>1</v>
      </c>
      <c r="N823" s="141" t="s">
        <v>46</v>
      </c>
      <c r="P823" s="142">
        <f>O823*H823</f>
        <v>0</v>
      </c>
      <c r="Q823" s="142">
        <v>1.67E-3</v>
      </c>
      <c r="R823" s="142">
        <f>Q823*H823</f>
        <v>8.3499999999999998E-3</v>
      </c>
      <c r="S823" s="142">
        <v>0</v>
      </c>
      <c r="T823" s="143">
        <f>S823*H823</f>
        <v>0</v>
      </c>
      <c r="AR823" s="144" t="s">
        <v>146</v>
      </c>
      <c r="AT823" s="144" t="s">
        <v>141</v>
      </c>
      <c r="AU823" s="144" t="s">
        <v>91</v>
      </c>
      <c r="AY823" s="18" t="s">
        <v>139</v>
      </c>
      <c r="BE823" s="145">
        <f>IF(N823="základní",J823,0)</f>
        <v>0</v>
      </c>
      <c r="BF823" s="145">
        <f>IF(N823="snížená",J823,0)</f>
        <v>0</v>
      </c>
      <c r="BG823" s="145">
        <f>IF(N823="zákl. přenesená",J823,0)</f>
        <v>0</v>
      </c>
      <c r="BH823" s="145">
        <f>IF(N823="sníž. přenesená",J823,0)</f>
        <v>0</v>
      </c>
      <c r="BI823" s="145">
        <f>IF(N823="nulová",J823,0)</f>
        <v>0</v>
      </c>
      <c r="BJ823" s="18" t="s">
        <v>89</v>
      </c>
      <c r="BK823" s="145">
        <f>ROUND(I823*H823,2)</f>
        <v>0</v>
      </c>
      <c r="BL823" s="18" t="s">
        <v>146</v>
      </c>
      <c r="BM823" s="144" t="s">
        <v>1348</v>
      </c>
    </row>
    <row r="824" spans="2:65" s="12" customFormat="1" ht="11.25">
      <c r="B824" s="146"/>
      <c r="D824" s="147" t="s">
        <v>148</v>
      </c>
      <c r="E824" s="148" t="s">
        <v>1</v>
      </c>
      <c r="F824" s="149" t="s">
        <v>453</v>
      </c>
      <c r="H824" s="148" t="s">
        <v>1</v>
      </c>
      <c r="I824" s="150"/>
      <c r="L824" s="146"/>
      <c r="M824" s="151"/>
      <c r="T824" s="152"/>
      <c r="AT824" s="148" t="s">
        <v>148</v>
      </c>
      <c r="AU824" s="148" t="s">
        <v>91</v>
      </c>
      <c r="AV824" s="12" t="s">
        <v>89</v>
      </c>
      <c r="AW824" s="12" t="s">
        <v>36</v>
      </c>
      <c r="AX824" s="12" t="s">
        <v>81</v>
      </c>
      <c r="AY824" s="148" t="s">
        <v>139</v>
      </c>
    </row>
    <row r="825" spans="2:65" s="12" customFormat="1" ht="11.25">
      <c r="B825" s="146"/>
      <c r="D825" s="147" t="s">
        <v>148</v>
      </c>
      <c r="E825" s="148" t="s">
        <v>1</v>
      </c>
      <c r="F825" s="149" t="s">
        <v>1061</v>
      </c>
      <c r="H825" s="148" t="s">
        <v>1</v>
      </c>
      <c r="I825" s="150"/>
      <c r="L825" s="146"/>
      <c r="M825" s="151"/>
      <c r="T825" s="152"/>
      <c r="AT825" s="148" t="s">
        <v>148</v>
      </c>
      <c r="AU825" s="148" t="s">
        <v>91</v>
      </c>
      <c r="AV825" s="12" t="s">
        <v>89</v>
      </c>
      <c r="AW825" s="12" t="s">
        <v>36</v>
      </c>
      <c r="AX825" s="12" t="s">
        <v>81</v>
      </c>
      <c r="AY825" s="148" t="s">
        <v>139</v>
      </c>
    </row>
    <row r="826" spans="2:65" s="13" customFormat="1" ht="11.25">
      <c r="B826" s="153"/>
      <c r="D826" s="147" t="s">
        <v>148</v>
      </c>
      <c r="E826" s="154" t="s">
        <v>1</v>
      </c>
      <c r="F826" s="155" t="s">
        <v>1349</v>
      </c>
      <c r="H826" s="156">
        <v>1</v>
      </c>
      <c r="I826" s="157"/>
      <c r="L826" s="153"/>
      <c r="M826" s="158"/>
      <c r="T826" s="159"/>
      <c r="AT826" s="154" t="s">
        <v>148</v>
      </c>
      <c r="AU826" s="154" t="s">
        <v>91</v>
      </c>
      <c r="AV826" s="13" t="s">
        <v>91</v>
      </c>
      <c r="AW826" s="13" t="s">
        <v>36</v>
      </c>
      <c r="AX826" s="13" t="s">
        <v>81</v>
      </c>
      <c r="AY826" s="154" t="s">
        <v>139</v>
      </c>
    </row>
    <row r="827" spans="2:65" s="13" customFormat="1" ht="11.25">
      <c r="B827" s="153"/>
      <c r="D827" s="147" t="s">
        <v>148</v>
      </c>
      <c r="E827" s="154" t="s">
        <v>1</v>
      </c>
      <c r="F827" s="155" t="s">
        <v>1350</v>
      </c>
      <c r="H827" s="156">
        <v>2</v>
      </c>
      <c r="I827" s="157"/>
      <c r="L827" s="153"/>
      <c r="M827" s="158"/>
      <c r="T827" s="159"/>
      <c r="AT827" s="154" t="s">
        <v>148</v>
      </c>
      <c r="AU827" s="154" t="s">
        <v>91</v>
      </c>
      <c r="AV827" s="13" t="s">
        <v>91</v>
      </c>
      <c r="AW827" s="13" t="s">
        <v>36</v>
      </c>
      <c r="AX827" s="13" t="s">
        <v>81</v>
      </c>
      <c r="AY827" s="154" t="s">
        <v>139</v>
      </c>
    </row>
    <row r="828" spans="2:65" s="13" customFormat="1" ht="11.25">
      <c r="B828" s="153"/>
      <c r="D828" s="147" t="s">
        <v>148</v>
      </c>
      <c r="E828" s="154" t="s">
        <v>1</v>
      </c>
      <c r="F828" s="155" t="s">
        <v>1351</v>
      </c>
      <c r="H828" s="156">
        <v>2</v>
      </c>
      <c r="I828" s="157"/>
      <c r="L828" s="153"/>
      <c r="M828" s="158"/>
      <c r="T828" s="159"/>
      <c r="AT828" s="154" t="s">
        <v>148</v>
      </c>
      <c r="AU828" s="154" t="s">
        <v>91</v>
      </c>
      <c r="AV828" s="13" t="s">
        <v>91</v>
      </c>
      <c r="AW828" s="13" t="s">
        <v>36</v>
      </c>
      <c r="AX828" s="13" t="s">
        <v>81</v>
      </c>
      <c r="AY828" s="154" t="s">
        <v>139</v>
      </c>
    </row>
    <row r="829" spans="2:65" s="14" customFormat="1" ht="11.25">
      <c r="B829" s="160"/>
      <c r="D829" s="147" t="s">
        <v>148</v>
      </c>
      <c r="E829" s="161" t="s">
        <v>1</v>
      </c>
      <c r="F829" s="162" t="s">
        <v>151</v>
      </c>
      <c r="H829" s="163">
        <v>5</v>
      </c>
      <c r="I829" s="164"/>
      <c r="L829" s="160"/>
      <c r="M829" s="165"/>
      <c r="T829" s="166"/>
      <c r="AT829" s="161" t="s">
        <v>148</v>
      </c>
      <c r="AU829" s="161" t="s">
        <v>91</v>
      </c>
      <c r="AV829" s="14" t="s">
        <v>146</v>
      </c>
      <c r="AW829" s="14" t="s">
        <v>36</v>
      </c>
      <c r="AX829" s="14" t="s">
        <v>89</v>
      </c>
      <c r="AY829" s="161" t="s">
        <v>139</v>
      </c>
    </row>
    <row r="830" spans="2:65" s="1" customFormat="1" ht="24.2" customHeight="1">
      <c r="B830" s="33"/>
      <c r="C830" s="252" t="s">
        <v>599</v>
      </c>
      <c r="D830" s="252" t="s">
        <v>317</v>
      </c>
      <c r="E830" s="253" t="s">
        <v>1352</v>
      </c>
      <c r="F830" s="254" t="s">
        <v>1353</v>
      </c>
      <c r="G830" s="255" t="s">
        <v>498</v>
      </c>
      <c r="H830" s="256">
        <v>1.01</v>
      </c>
      <c r="I830" s="182"/>
      <c r="J830" s="257">
        <f>ROUND(I830*H830,2)</f>
        <v>0</v>
      </c>
      <c r="K830" s="179" t="s">
        <v>145</v>
      </c>
      <c r="L830" s="184"/>
      <c r="M830" s="185" t="s">
        <v>1</v>
      </c>
      <c r="N830" s="186" t="s">
        <v>46</v>
      </c>
      <c r="P830" s="142">
        <f>O830*H830</f>
        <v>0</v>
      </c>
      <c r="Q830" s="142">
        <v>1.34E-2</v>
      </c>
      <c r="R830" s="142">
        <f>Q830*H830</f>
        <v>1.3534000000000001E-2</v>
      </c>
      <c r="S830" s="142">
        <v>0</v>
      </c>
      <c r="T830" s="143">
        <f>S830*H830</f>
        <v>0</v>
      </c>
      <c r="AR830" s="144" t="s">
        <v>200</v>
      </c>
      <c r="AT830" s="144" t="s">
        <v>317</v>
      </c>
      <c r="AU830" s="144" t="s">
        <v>91</v>
      </c>
      <c r="AY830" s="18" t="s">
        <v>139</v>
      </c>
      <c r="BE830" s="145">
        <f>IF(N830="základní",J830,0)</f>
        <v>0</v>
      </c>
      <c r="BF830" s="145">
        <f>IF(N830="snížená",J830,0)</f>
        <v>0</v>
      </c>
      <c r="BG830" s="145">
        <f>IF(N830="zákl. přenesená",J830,0)</f>
        <v>0</v>
      </c>
      <c r="BH830" s="145">
        <f>IF(N830="sníž. přenesená",J830,0)</f>
        <v>0</v>
      </c>
      <c r="BI830" s="145">
        <f>IF(N830="nulová",J830,0)</f>
        <v>0</v>
      </c>
      <c r="BJ830" s="18" t="s">
        <v>89</v>
      </c>
      <c r="BK830" s="145">
        <f>ROUND(I830*H830,2)</f>
        <v>0</v>
      </c>
      <c r="BL830" s="18" t="s">
        <v>146</v>
      </c>
      <c r="BM830" s="144" t="s">
        <v>1354</v>
      </c>
    </row>
    <row r="831" spans="2:65" s="12" customFormat="1" ht="11.25">
      <c r="B831" s="146"/>
      <c r="D831" s="147" t="s">
        <v>148</v>
      </c>
      <c r="E831" s="148" t="s">
        <v>1</v>
      </c>
      <c r="F831" s="149" t="s">
        <v>1355</v>
      </c>
      <c r="H831" s="148" t="s">
        <v>1</v>
      </c>
      <c r="I831" s="150"/>
      <c r="L831" s="146"/>
      <c r="M831" s="151"/>
      <c r="T831" s="152"/>
      <c r="AT831" s="148" t="s">
        <v>148</v>
      </c>
      <c r="AU831" s="148" t="s">
        <v>91</v>
      </c>
      <c r="AV831" s="12" t="s">
        <v>89</v>
      </c>
      <c r="AW831" s="12" t="s">
        <v>36</v>
      </c>
      <c r="AX831" s="12" t="s">
        <v>81</v>
      </c>
      <c r="AY831" s="148" t="s">
        <v>139</v>
      </c>
    </row>
    <row r="832" spans="2:65" s="12" customFormat="1" ht="11.25">
      <c r="B832" s="146"/>
      <c r="D832" s="147" t="s">
        <v>148</v>
      </c>
      <c r="E832" s="148" t="s">
        <v>1</v>
      </c>
      <c r="F832" s="149" t="s">
        <v>1016</v>
      </c>
      <c r="H832" s="148" t="s">
        <v>1</v>
      </c>
      <c r="I832" s="150"/>
      <c r="L832" s="146"/>
      <c r="M832" s="151"/>
      <c r="T832" s="152"/>
      <c r="AT832" s="148" t="s">
        <v>148</v>
      </c>
      <c r="AU832" s="148" t="s">
        <v>91</v>
      </c>
      <c r="AV832" s="12" t="s">
        <v>89</v>
      </c>
      <c r="AW832" s="12" t="s">
        <v>36</v>
      </c>
      <c r="AX832" s="12" t="s">
        <v>81</v>
      </c>
      <c r="AY832" s="148" t="s">
        <v>139</v>
      </c>
    </row>
    <row r="833" spans="2:65" s="13" customFormat="1" ht="11.25">
      <c r="B833" s="153"/>
      <c r="D833" s="147" t="s">
        <v>148</v>
      </c>
      <c r="E833" s="154" t="s">
        <v>1</v>
      </c>
      <c r="F833" s="155" t="s">
        <v>1356</v>
      </c>
      <c r="H833" s="156">
        <v>1.01</v>
      </c>
      <c r="I833" s="157"/>
      <c r="L833" s="153"/>
      <c r="M833" s="158"/>
      <c r="T833" s="159"/>
      <c r="AT833" s="154" t="s">
        <v>148</v>
      </c>
      <c r="AU833" s="154" t="s">
        <v>91</v>
      </c>
      <c r="AV833" s="13" t="s">
        <v>91</v>
      </c>
      <c r="AW833" s="13" t="s">
        <v>36</v>
      </c>
      <c r="AX833" s="13" t="s">
        <v>81</v>
      </c>
      <c r="AY833" s="154" t="s">
        <v>139</v>
      </c>
    </row>
    <row r="834" spans="2:65" s="14" customFormat="1" ht="11.25">
      <c r="B834" s="160"/>
      <c r="D834" s="147" t="s">
        <v>148</v>
      </c>
      <c r="E834" s="161" t="s">
        <v>1</v>
      </c>
      <c r="F834" s="162" t="s">
        <v>151</v>
      </c>
      <c r="H834" s="163">
        <v>1.01</v>
      </c>
      <c r="I834" s="164"/>
      <c r="L834" s="160"/>
      <c r="M834" s="165"/>
      <c r="T834" s="166"/>
      <c r="AT834" s="161" t="s">
        <v>148</v>
      </c>
      <c r="AU834" s="161" t="s">
        <v>91</v>
      </c>
      <c r="AV834" s="14" t="s">
        <v>146</v>
      </c>
      <c r="AW834" s="14" t="s">
        <v>36</v>
      </c>
      <c r="AX834" s="14" t="s">
        <v>89</v>
      </c>
      <c r="AY834" s="161" t="s">
        <v>139</v>
      </c>
    </row>
    <row r="835" spans="2:65" s="1" customFormat="1" ht="37.9" customHeight="1">
      <c r="B835" s="33"/>
      <c r="C835" s="252" t="s">
        <v>604</v>
      </c>
      <c r="D835" s="252" t="s">
        <v>317</v>
      </c>
      <c r="E835" s="253" t="s">
        <v>1357</v>
      </c>
      <c r="F835" s="254" t="s">
        <v>1358</v>
      </c>
      <c r="G835" s="255" t="s">
        <v>498</v>
      </c>
      <c r="H835" s="256">
        <v>2.02</v>
      </c>
      <c r="I835" s="182"/>
      <c r="J835" s="257">
        <f>ROUND(I835*H835,2)</f>
        <v>0</v>
      </c>
      <c r="K835" s="179" t="s">
        <v>1</v>
      </c>
      <c r="L835" s="184"/>
      <c r="M835" s="185" t="s">
        <v>1</v>
      </c>
      <c r="N835" s="186" t="s">
        <v>46</v>
      </c>
      <c r="P835" s="142">
        <f>O835*H835</f>
        <v>0</v>
      </c>
      <c r="Q835" s="142">
        <v>3.7499999999999999E-2</v>
      </c>
      <c r="R835" s="142">
        <f>Q835*H835</f>
        <v>7.5749999999999998E-2</v>
      </c>
      <c r="S835" s="142">
        <v>0</v>
      </c>
      <c r="T835" s="143">
        <f>S835*H835</f>
        <v>0</v>
      </c>
      <c r="AR835" s="144" t="s">
        <v>200</v>
      </c>
      <c r="AT835" s="144" t="s">
        <v>317</v>
      </c>
      <c r="AU835" s="144" t="s">
        <v>91</v>
      </c>
      <c r="AY835" s="18" t="s">
        <v>139</v>
      </c>
      <c r="BE835" s="145">
        <f>IF(N835="základní",J835,0)</f>
        <v>0</v>
      </c>
      <c r="BF835" s="145">
        <f>IF(N835="snížená",J835,0)</f>
        <v>0</v>
      </c>
      <c r="BG835" s="145">
        <f>IF(N835="zákl. přenesená",J835,0)</f>
        <v>0</v>
      </c>
      <c r="BH835" s="145">
        <f>IF(N835="sníž. přenesená",J835,0)</f>
        <v>0</v>
      </c>
      <c r="BI835" s="145">
        <f>IF(N835="nulová",J835,0)</f>
        <v>0</v>
      </c>
      <c r="BJ835" s="18" t="s">
        <v>89</v>
      </c>
      <c r="BK835" s="145">
        <f>ROUND(I835*H835,2)</f>
        <v>0</v>
      </c>
      <c r="BL835" s="18" t="s">
        <v>146</v>
      </c>
      <c r="BM835" s="144" t="s">
        <v>1359</v>
      </c>
    </row>
    <row r="836" spans="2:65" s="12" customFormat="1" ht="11.25">
      <c r="B836" s="146"/>
      <c r="D836" s="147" t="s">
        <v>148</v>
      </c>
      <c r="E836" s="148" t="s">
        <v>1</v>
      </c>
      <c r="F836" s="149" t="s">
        <v>1355</v>
      </c>
      <c r="H836" s="148" t="s">
        <v>1</v>
      </c>
      <c r="I836" s="150"/>
      <c r="L836" s="146"/>
      <c r="M836" s="151"/>
      <c r="T836" s="152"/>
      <c r="AT836" s="148" t="s">
        <v>148</v>
      </c>
      <c r="AU836" s="148" t="s">
        <v>91</v>
      </c>
      <c r="AV836" s="12" t="s">
        <v>89</v>
      </c>
      <c r="AW836" s="12" t="s">
        <v>36</v>
      </c>
      <c r="AX836" s="12" t="s">
        <v>81</v>
      </c>
      <c r="AY836" s="148" t="s">
        <v>139</v>
      </c>
    </row>
    <row r="837" spans="2:65" s="12" customFormat="1" ht="11.25">
      <c r="B837" s="146"/>
      <c r="D837" s="147" t="s">
        <v>148</v>
      </c>
      <c r="E837" s="148" t="s">
        <v>1</v>
      </c>
      <c r="F837" s="149" t="s">
        <v>1016</v>
      </c>
      <c r="H837" s="148" t="s">
        <v>1</v>
      </c>
      <c r="I837" s="150"/>
      <c r="L837" s="146"/>
      <c r="M837" s="151"/>
      <c r="T837" s="152"/>
      <c r="AT837" s="148" t="s">
        <v>148</v>
      </c>
      <c r="AU837" s="148" t="s">
        <v>91</v>
      </c>
      <c r="AV837" s="12" t="s">
        <v>89</v>
      </c>
      <c r="AW837" s="12" t="s">
        <v>36</v>
      </c>
      <c r="AX837" s="12" t="s">
        <v>81</v>
      </c>
      <c r="AY837" s="148" t="s">
        <v>139</v>
      </c>
    </row>
    <row r="838" spans="2:65" s="13" customFormat="1" ht="11.25">
      <c r="B838" s="153"/>
      <c r="D838" s="147" t="s">
        <v>148</v>
      </c>
      <c r="E838" s="154" t="s">
        <v>1</v>
      </c>
      <c r="F838" s="155" t="s">
        <v>1360</v>
      </c>
      <c r="H838" s="156">
        <v>2.02</v>
      </c>
      <c r="I838" s="157"/>
      <c r="L838" s="153"/>
      <c r="M838" s="158"/>
      <c r="T838" s="159"/>
      <c r="AT838" s="154" t="s">
        <v>148</v>
      </c>
      <c r="AU838" s="154" t="s">
        <v>91</v>
      </c>
      <c r="AV838" s="13" t="s">
        <v>91</v>
      </c>
      <c r="AW838" s="13" t="s">
        <v>36</v>
      </c>
      <c r="AX838" s="13" t="s">
        <v>81</v>
      </c>
      <c r="AY838" s="154" t="s">
        <v>139</v>
      </c>
    </row>
    <row r="839" spans="2:65" s="14" customFormat="1" ht="11.25">
      <c r="B839" s="160"/>
      <c r="D839" s="147" t="s">
        <v>148</v>
      </c>
      <c r="E839" s="161" t="s">
        <v>1</v>
      </c>
      <c r="F839" s="162" t="s">
        <v>151</v>
      </c>
      <c r="H839" s="163">
        <v>2.02</v>
      </c>
      <c r="I839" s="164"/>
      <c r="L839" s="160"/>
      <c r="M839" s="165"/>
      <c r="T839" s="166"/>
      <c r="AT839" s="161" t="s">
        <v>148</v>
      </c>
      <c r="AU839" s="161" t="s">
        <v>91</v>
      </c>
      <c r="AV839" s="14" t="s">
        <v>146</v>
      </c>
      <c r="AW839" s="14" t="s">
        <v>36</v>
      </c>
      <c r="AX839" s="14" t="s">
        <v>89</v>
      </c>
      <c r="AY839" s="161" t="s">
        <v>139</v>
      </c>
    </row>
    <row r="840" spans="2:65" s="1" customFormat="1" ht="16.5" customHeight="1">
      <c r="B840" s="33"/>
      <c r="C840" s="252" t="s">
        <v>608</v>
      </c>
      <c r="D840" s="252" t="s">
        <v>317</v>
      </c>
      <c r="E840" s="253" t="s">
        <v>1361</v>
      </c>
      <c r="F840" s="254" t="s">
        <v>1362</v>
      </c>
      <c r="G840" s="255" t="s">
        <v>498</v>
      </c>
      <c r="H840" s="256">
        <v>2.02</v>
      </c>
      <c r="I840" s="182"/>
      <c r="J840" s="257">
        <f>ROUND(I840*H840,2)</f>
        <v>0</v>
      </c>
      <c r="K840" s="179" t="s">
        <v>145</v>
      </c>
      <c r="L840" s="184"/>
      <c r="M840" s="185" t="s">
        <v>1</v>
      </c>
      <c r="N840" s="186" t="s">
        <v>46</v>
      </c>
      <c r="P840" s="142">
        <f>O840*H840</f>
        <v>0</v>
      </c>
      <c r="Q840" s="142">
        <v>1.06E-2</v>
      </c>
      <c r="R840" s="142">
        <f>Q840*H840</f>
        <v>2.1412E-2</v>
      </c>
      <c r="S840" s="142">
        <v>0</v>
      </c>
      <c r="T840" s="143">
        <f>S840*H840</f>
        <v>0</v>
      </c>
      <c r="AR840" s="144" t="s">
        <v>200</v>
      </c>
      <c r="AT840" s="144" t="s">
        <v>317</v>
      </c>
      <c r="AU840" s="144" t="s">
        <v>91</v>
      </c>
      <c r="AY840" s="18" t="s">
        <v>139</v>
      </c>
      <c r="BE840" s="145">
        <f>IF(N840="základní",J840,0)</f>
        <v>0</v>
      </c>
      <c r="BF840" s="145">
        <f>IF(N840="snížená",J840,0)</f>
        <v>0</v>
      </c>
      <c r="BG840" s="145">
        <f>IF(N840="zákl. přenesená",J840,0)</f>
        <v>0</v>
      </c>
      <c r="BH840" s="145">
        <f>IF(N840="sníž. přenesená",J840,0)</f>
        <v>0</v>
      </c>
      <c r="BI840" s="145">
        <f>IF(N840="nulová",J840,0)</f>
        <v>0</v>
      </c>
      <c r="BJ840" s="18" t="s">
        <v>89</v>
      </c>
      <c r="BK840" s="145">
        <f>ROUND(I840*H840,2)</f>
        <v>0</v>
      </c>
      <c r="BL840" s="18" t="s">
        <v>146</v>
      </c>
      <c r="BM840" s="144" t="s">
        <v>1363</v>
      </c>
    </row>
    <row r="841" spans="2:65" s="12" customFormat="1" ht="11.25">
      <c r="B841" s="146"/>
      <c r="D841" s="147" t="s">
        <v>148</v>
      </c>
      <c r="E841" s="148" t="s">
        <v>1</v>
      </c>
      <c r="F841" s="149" t="s">
        <v>1364</v>
      </c>
      <c r="H841" s="148" t="s">
        <v>1</v>
      </c>
      <c r="I841" s="150"/>
      <c r="L841" s="146"/>
      <c r="M841" s="151"/>
      <c r="T841" s="152"/>
      <c r="AT841" s="148" t="s">
        <v>148</v>
      </c>
      <c r="AU841" s="148" t="s">
        <v>91</v>
      </c>
      <c r="AV841" s="12" t="s">
        <v>89</v>
      </c>
      <c r="AW841" s="12" t="s">
        <v>36</v>
      </c>
      <c r="AX841" s="12" t="s">
        <v>81</v>
      </c>
      <c r="AY841" s="148" t="s">
        <v>139</v>
      </c>
    </row>
    <row r="842" spans="2:65" s="12" customFormat="1" ht="11.25">
      <c r="B842" s="146"/>
      <c r="D842" s="147" t="s">
        <v>148</v>
      </c>
      <c r="E842" s="148" t="s">
        <v>1</v>
      </c>
      <c r="F842" s="149" t="s">
        <v>1016</v>
      </c>
      <c r="H842" s="148" t="s">
        <v>1</v>
      </c>
      <c r="I842" s="150"/>
      <c r="L842" s="146"/>
      <c r="M842" s="151"/>
      <c r="T842" s="152"/>
      <c r="AT842" s="148" t="s">
        <v>148</v>
      </c>
      <c r="AU842" s="148" t="s">
        <v>91</v>
      </c>
      <c r="AV842" s="12" t="s">
        <v>89</v>
      </c>
      <c r="AW842" s="12" t="s">
        <v>36</v>
      </c>
      <c r="AX842" s="12" t="s">
        <v>81</v>
      </c>
      <c r="AY842" s="148" t="s">
        <v>139</v>
      </c>
    </row>
    <row r="843" spans="2:65" s="13" customFormat="1" ht="11.25">
      <c r="B843" s="153"/>
      <c r="D843" s="147" t="s">
        <v>148</v>
      </c>
      <c r="E843" s="154" t="s">
        <v>1</v>
      </c>
      <c r="F843" s="155" t="s">
        <v>1365</v>
      </c>
      <c r="H843" s="156">
        <v>2.02</v>
      </c>
      <c r="I843" s="157"/>
      <c r="L843" s="153"/>
      <c r="M843" s="158"/>
      <c r="T843" s="159"/>
      <c r="AT843" s="154" t="s">
        <v>148</v>
      </c>
      <c r="AU843" s="154" t="s">
        <v>91</v>
      </c>
      <c r="AV843" s="13" t="s">
        <v>91</v>
      </c>
      <c r="AW843" s="13" t="s">
        <v>36</v>
      </c>
      <c r="AX843" s="13" t="s">
        <v>81</v>
      </c>
      <c r="AY843" s="154" t="s">
        <v>139</v>
      </c>
    </row>
    <row r="844" spans="2:65" s="14" customFormat="1" ht="11.25">
      <c r="B844" s="160"/>
      <c r="D844" s="147" t="s">
        <v>148</v>
      </c>
      <c r="E844" s="161" t="s">
        <v>1</v>
      </c>
      <c r="F844" s="162" t="s">
        <v>151</v>
      </c>
      <c r="H844" s="163">
        <v>2.02</v>
      </c>
      <c r="I844" s="164"/>
      <c r="L844" s="160"/>
      <c r="M844" s="165"/>
      <c r="T844" s="166"/>
      <c r="AT844" s="161" t="s">
        <v>148</v>
      </c>
      <c r="AU844" s="161" t="s">
        <v>91</v>
      </c>
      <c r="AV844" s="14" t="s">
        <v>146</v>
      </c>
      <c r="AW844" s="14" t="s">
        <v>36</v>
      </c>
      <c r="AX844" s="14" t="s">
        <v>89</v>
      </c>
      <c r="AY844" s="161" t="s">
        <v>139</v>
      </c>
    </row>
    <row r="845" spans="2:65" s="1" customFormat="1" ht="24.2" customHeight="1">
      <c r="B845" s="33"/>
      <c r="C845" s="133" t="s">
        <v>613</v>
      </c>
      <c r="D845" s="133" t="s">
        <v>141</v>
      </c>
      <c r="E845" s="134" t="s">
        <v>594</v>
      </c>
      <c r="F845" s="135" t="s">
        <v>595</v>
      </c>
      <c r="G845" s="136" t="s">
        <v>498</v>
      </c>
      <c r="H845" s="137">
        <v>9</v>
      </c>
      <c r="I845" s="138"/>
      <c r="J845" s="139">
        <f>ROUND(I845*H845,2)</f>
        <v>0</v>
      </c>
      <c r="K845" s="135" t="s">
        <v>145</v>
      </c>
      <c r="L845" s="33"/>
      <c r="M845" s="140" t="s">
        <v>1</v>
      </c>
      <c r="N845" s="141" t="s">
        <v>46</v>
      </c>
      <c r="P845" s="142">
        <f>O845*H845</f>
        <v>0</v>
      </c>
      <c r="Q845" s="142">
        <v>0</v>
      </c>
      <c r="R845" s="142">
        <f>Q845*H845</f>
        <v>0</v>
      </c>
      <c r="S845" s="142">
        <v>0</v>
      </c>
      <c r="T845" s="143">
        <f>S845*H845</f>
        <v>0</v>
      </c>
      <c r="AR845" s="144" t="s">
        <v>146</v>
      </c>
      <c r="AT845" s="144" t="s">
        <v>141</v>
      </c>
      <c r="AU845" s="144" t="s">
        <v>91</v>
      </c>
      <c r="AY845" s="18" t="s">
        <v>139</v>
      </c>
      <c r="BE845" s="145">
        <f>IF(N845="základní",J845,0)</f>
        <v>0</v>
      </c>
      <c r="BF845" s="145">
        <f>IF(N845="snížená",J845,0)</f>
        <v>0</v>
      </c>
      <c r="BG845" s="145">
        <f>IF(N845="zákl. přenesená",J845,0)</f>
        <v>0</v>
      </c>
      <c r="BH845" s="145">
        <f>IF(N845="sníž. přenesená",J845,0)</f>
        <v>0</v>
      </c>
      <c r="BI845" s="145">
        <f>IF(N845="nulová",J845,0)</f>
        <v>0</v>
      </c>
      <c r="BJ845" s="18" t="s">
        <v>89</v>
      </c>
      <c r="BK845" s="145">
        <f>ROUND(I845*H845,2)</f>
        <v>0</v>
      </c>
      <c r="BL845" s="18" t="s">
        <v>146</v>
      </c>
      <c r="BM845" s="144" t="s">
        <v>1366</v>
      </c>
    </row>
    <row r="846" spans="2:65" s="12" customFormat="1" ht="11.25">
      <c r="B846" s="146"/>
      <c r="D846" s="147" t="s">
        <v>148</v>
      </c>
      <c r="E846" s="148" t="s">
        <v>1</v>
      </c>
      <c r="F846" s="149" t="s">
        <v>453</v>
      </c>
      <c r="H846" s="148" t="s">
        <v>1</v>
      </c>
      <c r="I846" s="150"/>
      <c r="L846" s="146"/>
      <c r="M846" s="151"/>
      <c r="T846" s="152"/>
      <c r="AT846" s="148" t="s">
        <v>148</v>
      </c>
      <c r="AU846" s="148" t="s">
        <v>91</v>
      </c>
      <c r="AV846" s="12" t="s">
        <v>89</v>
      </c>
      <c r="AW846" s="12" t="s">
        <v>36</v>
      </c>
      <c r="AX846" s="12" t="s">
        <v>81</v>
      </c>
      <c r="AY846" s="148" t="s">
        <v>139</v>
      </c>
    </row>
    <row r="847" spans="2:65" s="12" customFormat="1" ht="11.25">
      <c r="B847" s="146"/>
      <c r="D847" s="147" t="s">
        <v>148</v>
      </c>
      <c r="E847" s="148" t="s">
        <v>1</v>
      </c>
      <c r="F847" s="149" t="s">
        <v>1061</v>
      </c>
      <c r="H847" s="148" t="s">
        <v>1</v>
      </c>
      <c r="I847" s="150"/>
      <c r="L847" s="146"/>
      <c r="M847" s="151"/>
      <c r="T847" s="152"/>
      <c r="AT847" s="148" t="s">
        <v>148</v>
      </c>
      <c r="AU847" s="148" t="s">
        <v>91</v>
      </c>
      <c r="AV847" s="12" t="s">
        <v>89</v>
      </c>
      <c r="AW847" s="12" t="s">
        <v>36</v>
      </c>
      <c r="AX847" s="12" t="s">
        <v>81</v>
      </c>
      <c r="AY847" s="148" t="s">
        <v>139</v>
      </c>
    </row>
    <row r="848" spans="2:65" s="13" customFormat="1" ht="11.25">
      <c r="B848" s="153"/>
      <c r="D848" s="147" t="s">
        <v>148</v>
      </c>
      <c r="E848" s="154" t="s">
        <v>1</v>
      </c>
      <c r="F848" s="155" t="s">
        <v>1367</v>
      </c>
      <c r="H848" s="156">
        <v>3</v>
      </c>
      <c r="I848" s="157"/>
      <c r="L848" s="153"/>
      <c r="M848" s="158"/>
      <c r="T848" s="159"/>
      <c r="AT848" s="154" t="s">
        <v>148</v>
      </c>
      <c r="AU848" s="154" t="s">
        <v>91</v>
      </c>
      <c r="AV848" s="13" t="s">
        <v>91</v>
      </c>
      <c r="AW848" s="13" t="s">
        <v>36</v>
      </c>
      <c r="AX848" s="13" t="s">
        <v>81</v>
      </c>
      <c r="AY848" s="154" t="s">
        <v>139</v>
      </c>
    </row>
    <row r="849" spans="2:65" s="13" customFormat="1" ht="11.25">
      <c r="B849" s="153"/>
      <c r="D849" s="147" t="s">
        <v>148</v>
      </c>
      <c r="E849" s="154" t="s">
        <v>1</v>
      </c>
      <c r="F849" s="155" t="s">
        <v>1368</v>
      </c>
      <c r="H849" s="156">
        <v>4</v>
      </c>
      <c r="I849" s="157"/>
      <c r="L849" s="153"/>
      <c r="M849" s="158"/>
      <c r="T849" s="159"/>
      <c r="AT849" s="154" t="s">
        <v>148</v>
      </c>
      <c r="AU849" s="154" t="s">
        <v>91</v>
      </c>
      <c r="AV849" s="13" t="s">
        <v>91</v>
      </c>
      <c r="AW849" s="13" t="s">
        <v>36</v>
      </c>
      <c r="AX849" s="13" t="s">
        <v>81</v>
      </c>
      <c r="AY849" s="154" t="s">
        <v>139</v>
      </c>
    </row>
    <row r="850" spans="2:65" s="13" customFormat="1" ht="11.25">
      <c r="B850" s="153"/>
      <c r="D850" s="147" t="s">
        <v>148</v>
      </c>
      <c r="E850" s="154" t="s">
        <v>1</v>
      </c>
      <c r="F850" s="155" t="s">
        <v>1369</v>
      </c>
      <c r="H850" s="156">
        <v>2</v>
      </c>
      <c r="I850" s="157"/>
      <c r="L850" s="153"/>
      <c r="M850" s="158"/>
      <c r="T850" s="159"/>
      <c r="AT850" s="154" t="s">
        <v>148</v>
      </c>
      <c r="AU850" s="154" t="s">
        <v>91</v>
      </c>
      <c r="AV850" s="13" t="s">
        <v>91</v>
      </c>
      <c r="AW850" s="13" t="s">
        <v>36</v>
      </c>
      <c r="AX850" s="13" t="s">
        <v>81</v>
      </c>
      <c r="AY850" s="154" t="s">
        <v>139</v>
      </c>
    </row>
    <row r="851" spans="2:65" s="14" customFormat="1" ht="11.25">
      <c r="B851" s="160"/>
      <c r="D851" s="147" t="s">
        <v>148</v>
      </c>
      <c r="E851" s="161" t="s">
        <v>1</v>
      </c>
      <c r="F851" s="162" t="s">
        <v>151</v>
      </c>
      <c r="H851" s="163">
        <v>9</v>
      </c>
      <c r="I851" s="164"/>
      <c r="L851" s="160"/>
      <c r="M851" s="165"/>
      <c r="T851" s="166"/>
      <c r="AT851" s="161" t="s">
        <v>148</v>
      </c>
      <c r="AU851" s="161" t="s">
        <v>91</v>
      </c>
      <c r="AV851" s="14" t="s">
        <v>146</v>
      </c>
      <c r="AW851" s="14" t="s">
        <v>36</v>
      </c>
      <c r="AX851" s="14" t="s">
        <v>89</v>
      </c>
      <c r="AY851" s="161" t="s">
        <v>139</v>
      </c>
    </row>
    <row r="852" spans="2:65" s="1" customFormat="1" ht="24.2" customHeight="1">
      <c r="B852" s="33"/>
      <c r="C852" s="252" t="s">
        <v>618</v>
      </c>
      <c r="D852" s="252" t="s">
        <v>317</v>
      </c>
      <c r="E852" s="253" t="s">
        <v>609</v>
      </c>
      <c r="F852" s="254" t="s">
        <v>610</v>
      </c>
      <c r="G852" s="255" t="s">
        <v>498</v>
      </c>
      <c r="H852" s="256">
        <v>2.02</v>
      </c>
      <c r="I852" s="182"/>
      <c r="J852" s="257">
        <f>ROUND(I852*H852,2)</f>
        <v>0</v>
      </c>
      <c r="K852" s="179" t="s">
        <v>1</v>
      </c>
      <c r="L852" s="184"/>
      <c r="M852" s="185" t="s">
        <v>1</v>
      </c>
      <c r="N852" s="186" t="s">
        <v>46</v>
      </c>
      <c r="P852" s="142">
        <f>O852*H852</f>
        <v>0</v>
      </c>
      <c r="Q852" s="142">
        <v>1.9900000000000001E-2</v>
      </c>
      <c r="R852" s="142">
        <f>Q852*H852</f>
        <v>4.0198000000000005E-2</v>
      </c>
      <c r="S852" s="142">
        <v>0</v>
      </c>
      <c r="T852" s="143">
        <f>S852*H852</f>
        <v>0</v>
      </c>
      <c r="AR852" s="144" t="s">
        <v>200</v>
      </c>
      <c r="AT852" s="144" t="s">
        <v>317</v>
      </c>
      <c r="AU852" s="144" t="s">
        <v>91</v>
      </c>
      <c r="AY852" s="18" t="s">
        <v>139</v>
      </c>
      <c r="BE852" s="145">
        <f>IF(N852="základní",J852,0)</f>
        <v>0</v>
      </c>
      <c r="BF852" s="145">
        <f>IF(N852="snížená",J852,0)</f>
        <v>0</v>
      </c>
      <c r="BG852" s="145">
        <f>IF(N852="zákl. přenesená",J852,0)</f>
        <v>0</v>
      </c>
      <c r="BH852" s="145">
        <f>IF(N852="sníž. přenesená",J852,0)</f>
        <v>0</v>
      </c>
      <c r="BI852" s="145">
        <f>IF(N852="nulová",J852,0)</f>
        <v>0</v>
      </c>
      <c r="BJ852" s="18" t="s">
        <v>89</v>
      </c>
      <c r="BK852" s="145">
        <f>ROUND(I852*H852,2)</f>
        <v>0</v>
      </c>
      <c r="BL852" s="18" t="s">
        <v>146</v>
      </c>
      <c r="BM852" s="144" t="s">
        <v>1370</v>
      </c>
    </row>
    <row r="853" spans="2:65" s="12" customFormat="1" ht="11.25">
      <c r="B853" s="146"/>
      <c r="D853" s="147" t="s">
        <v>148</v>
      </c>
      <c r="E853" s="148" t="s">
        <v>1</v>
      </c>
      <c r="F853" s="149" t="s">
        <v>453</v>
      </c>
      <c r="H853" s="148" t="s">
        <v>1</v>
      </c>
      <c r="I853" s="150"/>
      <c r="L853" s="146"/>
      <c r="M853" s="151"/>
      <c r="T853" s="152"/>
      <c r="AT853" s="148" t="s">
        <v>148</v>
      </c>
      <c r="AU853" s="148" t="s">
        <v>91</v>
      </c>
      <c r="AV853" s="12" t="s">
        <v>89</v>
      </c>
      <c r="AW853" s="12" t="s">
        <v>36</v>
      </c>
      <c r="AX853" s="12" t="s">
        <v>81</v>
      </c>
      <c r="AY853" s="148" t="s">
        <v>139</v>
      </c>
    </row>
    <row r="854" spans="2:65" s="12" customFormat="1" ht="11.25">
      <c r="B854" s="146"/>
      <c r="D854" s="147" t="s">
        <v>148</v>
      </c>
      <c r="E854" s="148" t="s">
        <v>1</v>
      </c>
      <c r="F854" s="149" t="s">
        <v>1061</v>
      </c>
      <c r="H854" s="148" t="s">
        <v>1</v>
      </c>
      <c r="I854" s="150"/>
      <c r="L854" s="146"/>
      <c r="M854" s="151"/>
      <c r="T854" s="152"/>
      <c r="AT854" s="148" t="s">
        <v>148</v>
      </c>
      <c r="AU854" s="148" t="s">
        <v>91</v>
      </c>
      <c r="AV854" s="12" t="s">
        <v>89</v>
      </c>
      <c r="AW854" s="12" t="s">
        <v>36</v>
      </c>
      <c r="AX854" s="12" t="s">
        <v>81</v>
      </c>
      <c r="AY854" s="148" t="s">
        <v>139</v>
      </c>
    </row>
    <row r="855" spans="2:65" s="13" customFormat="1" ht="11.25">
      <c r="B855" s="153"/>
      <c r="D855" s="147" t="s">
        <v>148</v>
      </c>
      <c r="E855" s="154" t="s">
        <v>1</v>
      </c>
      <c r="F855" s="155" t="s">
        <v>1371</v>
      </c>
      <c r="H855" s="156">
        <v>2.02</v>
      </c>
      <c r="I855" s="157"/>
      <c r="L855" s="153"/>
      <c r="M855" s="158"/>
      <c r="T855" s="159"/>
      <c r="AT855" s="154" t="s">
        <v>148</v>
      </c>
      <c r="AU855" s="154" t="s">
        <v>91</v>
      </c>
      <c r="AV855" s="13" t="s">
        <v>91</v>
      </c>
      <c r="AW855" s="13" t="s">
        <v>36</v>
      </c>
      <c r="AX855" s="13" t="s">
        <v>81</v>
      </c>
      <c r="AY855" s="154" t="s">
        <v>139</v>
      </c>
    </row>
    <row r="856" spans="2:65" s="14" customFormat="1" ht="11.25">
      <c r="B856" s="160"/>
      <c r="D856" s="147" t="s">
        <v>148</v>
      </c>
      <c r="E856" s="161" t="s">
        <v>1</v>
      </c>
      <c r="F856" s="162" t="s">
        <v>151</v>
      </c>
      <c r="H856" s="163">
        <v>2.02</v>
      </c>
      <c r="I856" s="164"/>
      <c r="L856" s="160"/>
      <c r="M856" s="165"/>
      <c r="T856" s="166"/>
      <c r="AT856" s="161" t="s">
        <v>148</v>
      </c>
      <c r="AU856" s="161" t="s">
        <v>91</v>
      </c>
      <c r="AV856" s="14" t="s">
        <v>146</v>
      </c>
      <c r="AW856" s="14" t="s">
        <v>36</v>
      </c>
      <c r="AX856" s="14" t="s">
        <v>89</v>
      </c>
      <c r="AY856" s="161" t="s">
        <v>139</v>
      </c>
    </row>
    <row r="857" spans="2:65" s="1" customFormat="1" ht="24.2" customHeight="1">
      <c r="B857" s="33"/>
      <c r="C857" s="252" t="s">
        <v>622</v>
      </c>
      <c r="D857" s="252" t="s">
        <v>317</v>
      </c>
      <c r="E857" s="253" t="s">
        <v>1372</v>
      </c>
      <c r="F857" s="254" t="s">
        <v>1373</v>
      </c>
      <c r="G857" s="255" t="s">
        <v>498</v>
      </c>
      <c r="H857" s="256">
        <v>1.01</v>
      </c>
      <c r="I857" s="182"/>
      <c r="J857" s="257">
        <f>ROUND(I857*H857,2)</f>
        <v>0</v>
      </c>
      <c r="K857" s="179" t="s">
        <v>145</v>
      </c>
      <c r="L857" s="184"/>
      <c r="M857" s="185" t="s">
        <v>1</v>
      </c>
      <c r="N857" s="186" t="s">
        <v>46</v>
      </c>
      <c r="P857" s="142">
        <f>O857*H857</f>
        <v>0</v>
      </c>
      <c r="Q857" s="142">
        <v>2.1299999999999999E-2</v>
      </c>
      <c r="R857" s="142">
        <f>Q857*H857</f>
        <v>2.1513000000000001E-2</v>
      </c>
      <c r="S857" s="142">
        <v>0</v>
      </c>
      <c r="T857" s="143">
        <f>S857*H857</f>
        <v>0</v>
      </c>
      <c r="AR857" s="144" t="s">
        <v>200</v>
      </c>
      <c r="AT857" s="144" t="s">
        <v>317</v>
      </c>
      <c r="AU857" s="144" t="s">
        <v>91</v>
      </c>
      <c r="AY857" s="18" t="s">
        <v>139</v>
      </c>
      <c r="BE857" s="145">
        <f>IF(N857="základní",J857,0)</f>
        <v>0</v>
      </c>
      <c r="BF857" s="145">
        <f>IF(N857="snížená",J857,0)</f>
        <v>0</v>
      </c>
      <c r="BG857" s="145">
        <f>IF(N857="zákl. přenesená",J857,0)</f>
        <v>0</v>
      </c>
      <c r="BH857" s="145">
        <f>IF(N857="sníž. přenesená",J857,0)</f>
        <v>0</v>
      </c>
      <c r="BI857" s="145">
        <f>IF(N857="nulová",J857,0)</f>
        <v>0</v>
      </c>
      <c r="BJ857" s="18" t="s">
        <v>89</v>
      </c>
      <c r="BK857" s="145">
        <f>ROUND(I857*H857,2)</f>
        <v>0</v>
      </c>
      <c r="BL857" s="18" t="s">
        <v>146</v>
      </c>
      <c r="BM857" s="144" t="s">
        <v>1374</v>
      </c>
    </row>
    <row r="858" spans="2:65" s="12" customFormat="1" ht="11.25">
      <c r="B858" s="146"/>
      <c r="D858" s="147" t="s">
        <v>148</v>
      </c>
      <c r="E858" s="148" t="s">
        <v>1</v>
      </c>
      <c r="F858" s="149" t="s">
        <v>453</v>
      </c>
      <c r="H858" s="148" t="s">
        <v>1</v>
      </c>
      <c r="I858" s="150"/>
      <c r="L858" s="146"/>
      <c r="M858" s="151"/>
      <c r="T858" s="152"/>
      <c r="AT858" s="148" t="s">
        <v>148</v>
      </c>
      <c r="AU858" s="148" t="s">
        <v>91</v>
      </c>
      <c r="AV858" s="12" t="s">
        <v>89</v>
      </c>
      <c r="AW858" s="12" t="s">
        <v>36</v>
      </c>
      <c r="AX858" s="12" t="s">
        <v>81</v>
      </c>
      <c r="AY858" s="148" t="s">
        <v>139</v>
      </c>
    </row>
    <row r="859" spans="2:65" s="12" customFormat="1" ht="11.25">
      <c r="B859" s="146"/>
      <c r="D859" s="147" t="s">
        <v>148</v>
      </c>
      <c r="E859" s="148" t="s">
        <v>1</v>
      </c>
      <c r="F859" s="149" t="s">
        <v>1061</v>
      </c>
      <c r="H859" s="148" t="s">
        <v>1</v>
      </c>
      <c r="I859" s="150"/>
      <c r="L859" s="146"/>
      <c r="M859" s="151"/>
      <c r="T859" s="152"/>
      <c r="AT859" s="148" t="s">
        <v>148</v>
      </c>
      <c r="AU859" s="148" t="s">
        <v>91</v>
      </c>
      <c r="AV859" s="12" t="s">
        <v>89</v>
      </c>
      <c r="AW859" s="12" t="s">
        <v>36</v>
      </c>
      <c r="AX859" s="12" t="s">
        <v>81</v>
      </c>
      <c r="AY859" s="148" t="s">
        <v>139</v>
      </c>
    </row>
    <row r="860" spans="2:65" s="13" customFormat="1" ht="11.25">
      <c r="B860" s="153"/>
      <c r="D860" s="147" t="s">
        <v>148</v>
      </c>
      <c r="E860" s="154" t="s">
        <v>1</v>
      </c>
      <c r="F860" s="155" t="s">
        <v>510</v>
      </c>
      <c r="H860" s="156">
        <v>1.01</v>
      </c>
      <c r="I860" s="157"/>
      <c r="L860" s="153"/>
      <c r="M860" s="158"/>
      <c r="T860" s="159"/>
      <c r="AT860" s="154" t="s">
        <v>148</v>
      </c>
      <c r="AU860" s="154" t="s">
        <v>91</v>
      </c>
      <c r="AV860" s="13" t="s">
        <v>91</v>
      </c>
      <c r="AW860" s="13" t="s">
        <v>36</v>
      </c>
      <c r="AX860" s="13" t="s">
        <v>81</v>
      </c>
      <c r="AY860" s="154" t="s">
        <v>139</v>
      </c>
    </row>
    <row r="861" spans="2:65" s="14" customFormat="1" ht="11.25">
      <c r="B861" s="160"/>
      <c r="D861" s="147" t="s">
        <v>148</v>
      </c>
      <c r="E861" s="161" t="s">
        <v>1</v>
      </c>
      <c r="F861" s="162" t="s">
        <v>151</v>
      </c>
      <c r="H861" s="163">
        <v>1.01</v>
      </c>
      <c r="I861" s="164"/>
      <c r="L861" s="160"/>
      <c r="M861" s="165"/>
      <c r="T861" s="166"/>
      <c r="AT861" s="161" t="s">
        <v>148</v>
      </c>
      <c r="AU861" s="161" t="s">
        <v>91</v>
      </c>
      <c r="AV861" s="14" t="s">
        <v>146</v>
      </c>
      <c r="AW861" s="14" t="s">
        <v>36</v>
      </c>
      <c r="AX861" s="14" t="s">
        <v>89</v>
      </c>
      <c r="AY861" s="161" t="s">
        <v>139</v>
      </c>
    </row>
    <row r="862" spans="2:65" s="1" customFormat="1" ht="24.2" customHeight="1">
      <c r="B862" s="33"/>
      <c r="C862" s="252" t="s">
        <v>628</v>
      </c>
      <c r="D862" s="252" t="s">
        <v>317</v>
      </c>
      <c r="E862" s="253" t="s">
        <v>1375</v>
      </c>
      <c r="F862" s="254" t="s">
        <v>1376</v>
      </c>
      <c r="G862" s="255" t="s">
        <v>498</v>
      </c>
      <c r="H862" s="256">
        <v>2.02</v>
      </c>
      <c r="I862" s="182"/>
      <c r="J862" s="257">
        <f>ROUND(I862*H862,2)</f>
        <v>0</v>
      </c>
      <c r="K862" s="179" t="s">
        <v>145</v>
      </c>
      <c r="L862" s="184"/>
      <c r="M862" s="185" t="s">
        <v>1</v>
      </c>
      <c r="N862" s="186" t="s">
        <v>46</v>
      </c>
      <c r="P862" s="142">
        <f>O862*H862</f>
        <v>0</v>
      </c>
      <c r="Q862" s="142">
        <v>3.1699999999999999E-2</v>
      </c>
      <c r="R862" s="142">
        <f>Q862*H862</f>
        <v>6.4033999999999994E-2</v>
      </c>
      <c r="S862" s="142">
        <v>0</v>
      </c>
      <c r="T862" s="143">
        <f>S862*H862</f>
        <v>0</v>
      </c>
      <c r="AR862" s="144" t="s">
        <v>200</v>
      </c>
      <c r="AT862" s="144" t="s">
        <v>317</v>
      </c>
      <c r="AU862" s="144" t="s">
        <v>91</v>
      </c>
      <c r="AY862" s="18" t="s">
        <v>139</v>
      </c>
      <c r="BE862" s="145">
        <f>IF(N862="základní",J862,0)</f>
        <v>0</v>
      </c>
      <c r="BF862" s="145">
        <f>IF(N862="snížená",J862,0)</f>
        <v>0</v>
      </c>
      <c r="BG862" s="145">
        <f>IF(N862="zákl. přenesená",J862,0)</f>
        <v>0</v>
      </c>
      <c r="BH862" s="145">
        <f>IF(N862="sníž. přenesená",J862,0)</f>
        <v>0</v>
      </c>
      <c r="BI862" s="145">
        <f>IF(N862="nulová",J862,0)</f>
        <v>0</v>
      </c>
      <c r="BJ862" s="18" t="s">
        <v>89</v>
      </c>
      <c r="BK862" s="145">
        <f>ROUND(I862*H862,2)</f>
        <v>0</v>
      </c>
      <c r="BL862" s="18" t="s">
        <v>146</v>
      </c>
      <c r="BM862" s="144" t="s">
        <v>1377</v>
      </c>
    </row>
    <row r="863" spans="2:65" s="1" customFormat="1" ht="19.5">
      <c r="B863" s="33"/>
      <c r="D863" s="147" t="s">
        <v>306</v>
      </c>
      <c r="F863" s="174" t="s">
        <v>460</v>
      </c>
      <c r="I863" s="175"/>
      <c r="L863" s="33"/>
      <c r="M863" s="176"/>
      <c r="T863" s="57"/>
      <c r="AT863" s="18" t="s">
        <v>306</v>
      </c>
      <c r="AU863" s="18" t="s">
        <v>91</v>
      </c>
    </row>
    <row r="864" spans="2:65" s="12" customFormat="1" ht="11.25">
      <c r="B864" s="146"/>
      <c r="D864" s="147" t="s">
        <v>148</v>
      </c>
      <c r="E864" s="148" t="s">
        <v>1</v>
      </c>
      <c r="F864" s="149" t="s">
        <v>453</v>
      </c>
      <c r="H864" s="148" t="s">
        <v>1</v>
      </c>
      <c r="I864" s="150"/>
      <c r="L864" s="146"/>
      <c r="M864" s="151"/>
      <c r="T864" s="152"/>
      <c r="AT864" s="148" t="s">
        <v>148</v>
      </c>
      <c r="AU864" s="148" t="s">
        <v>91</v>
      </c>
      <c r="AV864" s="12" t="s">
        <v>89</v>
      </c>
      <c r="AW864" s="12" t="s">
        <v>36</v>
      </c>
      <c r="AX864" s="12" t="s">
        <v>81</v>
      </c>
      <c r="AY864" s="148" t="s">
        <v>139</v>
      </c>
    </row>
    <row r="865" spans="2:65" s="12" customFormat="1" ht="11.25">
      <c r="B865" s="146"/>
      <c r="D865" s="147" t="s">
        <v>148</v>
      </c>
      <c r="E865" s="148" t="s">
        <v>1</v>
      </c>
      <c r="F865" s="149" t="s">
        <v>1061</v>
      </c>
      <c r="H865" s="148" t="s">
        <v>1</v>
      </c>
      <c r="I865" s="150"/>
      <c r="L865" s="146"/>
      <c r="M865" s="151"/>
      <c r="T865" s="152"/>
      <c r="AT865" s="148" t="s">
        <v>148</v>
      </c>
      <c r="AU865" s="148" t="s">
        <v>91</v>
      </c>
      <c r="AV865" s="12" t="s">
        <v>89</v>
      </c>
      <c r="AW865" s="12" t="s">
        <v>36</v>
      </c>
      <c r="AX865" s="12" t="s">
        <v>81</v>
      </c>
      <c r="AY865" s="148" t="s">
        <v>139</v>
      </c>
    </row>
    <row r="866" spans="2:65" s="13" customFormat="1" ht="11.25">
      <c r="B866" s="153"/>
      <c r="D866" s="147" t="s">
        <v>148</v>
      </c>
      <c r="E866" s="154" t="s">
        <v>1</v>
      </c>
      <c r="F866" s="155" t="s">
        <v>617</v>
      </c>
      <c r="H866" s="156">
        <v>2.02</v>
      </c>
      <c r="I866" s="157"/>
      <c r="L866" s="153"/>
      <c r="M866" s="158"/>
      <c r="T866" s="159"/>
      <c r="AT866" s="154" t="s">
        <v>148</v>
      </c>
      <c r="AU866" s="154" t="s">
        <v>91</v>
      </c>
      <c r="AV866" s="13" t="s">
        <v>91</v>
      </c>
      <c r="AW866" s="13" t="s">
        <v>36</v>
      </c>
      <c r="AX866" s="13" t="s">
        <v>81</v>
      </c>
      <c r="AY866" s="154" t="s">
        <v>139</v>
      </c>
    </row>
    <row r="867" spans="2:65" s="14" customFormat="1" ht="11.25">
      <c r="B867" s="160"/>
      <c r="D867" s="147" t="s">
        <v>148</v>
      </c>
      <c r="E867" s="161" t="s">
        <v>1</v>
      </c>
      <c r="F867" s="162" t="s">
        <v>151</v>
      </c>
      <c r="H867" s="163">
        <v>2.02</v>
      </c>
      <c r="I867" s="164"/>
      <c r="L867" s="160"/>
      <c r="M867" s="165"/>
      <c r="T867" s="166"/>
      <c r="AT867" s="161" t="s">
        <v>148</v>
      </c>
      <c r="AU867" s="161" t="s">
        <v>91</v>
      </c>
      <c r="AV867" s="14" t="s">
        <v>146</v>
      </c>
      <c r="AW867" s="14" t="s">
        <v>36</v>
      </c>
      <c r="AX867" s="14" t="s">
        <v>89</v>
      </c>
      <c r="AY867" s="161" t="s">
        <v>139</v>
      </c>
    </row>
    <row r="868" spans="2:65" s="1" customFormat="1" ht="24.2" customHeight="1">
      <c r="B868" s="33"/>
      <c r="C868" s="252" t="s">
        <v>633</v>
      </c>
      <c r="D868" s="252" t="s">
        <v>317</v>
      </c>
      <c r="E868" s="253" t="s">
        <v>1378</v>
      </c>
      <c r="F868" s="254" t="s">
        <v>1379</v>
      </c>
      <c r="G868" s="255" t="s">
        <v>498</v>
      </c>
      <c r="H868" s="256">
        <v>2.02</v>
      </c>
      <c r="I868" s="182"/>
      <c r="J868" s="257">
        <f>ROUND(I868*H868,2)</f>
        <v>0</v>
      </c>
      <c r="K868" s="179" t="s">
        <v>1</v>
      </c>
      <c r="L868" s="184"/>
      <c r="M868" s="185" t="s">
        <v>1</v>
      </c>
      <c r="N868" s="186" t="s">
        <v>46</v>
      </c>
      <c r="P868" s="142">
        <f>O868*H868</f>
        <v>0</v>
      </c>
      <c r="Q868" s="142">
        <v>3.1699999999999999E-2</v>
      </c>
      <c r="R868" s="142">
        <f>Q868*H868</f>
        <v>6.4033999999999994E-2</v>
      </c>
      <c r="S868" s="142">
        <v>0</v>
      </c>
      <c r="T868" s="143">
        <f>S868*H868</f>
        <v>0</v>
      </c>
      <c r="X868" s="260"/>
      <c r="AR868" s="144" t="s">
        <v>200</v>
      </c>
      <c r="AT868" s="144" t="s">
        <v>317</v>
      </c>
      <c r="AU868" s="144" t="s">
        <v>91</v>
      </c>
      <c r="AY868" s="18" t="s">
        <v>139</v>
      </c>
      <c r="BE868" s="145">
        <f>IF(N868="základní",J868,0)</f>
        <v>0</v>
      </c>
      <c r="BF868" s="145">
        <f>IF(N868="snížená",J868,0)</f>
        <v>0</v>
      </c>
      <c r="BG868" s="145">
        <f>IF(N868="zákl. přenesená",J868,0)</f>
        <v>0</v>
      </c>
      <c r="BH868" s="145">
        <f>IF(N868="sníž. přenesená",J868,0)</f>
        <v>0</v>
      </c>
      <c r="BI868" s="145">
        <f>IF(N868="nulová",J868,0)</f>
        <v>0</v>
      </c>
      <c r="BJ868" s="18" t="s">
        <v>89</v>
      </c>
      <c r="BK868" s="145">
        <f>ROUND(I868*H868,2)</f>
        <v>0</v>
      </c>
      <c r="BL868" s="18" t="s">
        <v>146</v>
      </c>
      <c r="BM868" s="144" t="s">
        <v>1380</v>
      </c>
    </row>
    <row r="869" spans="2:65" s="12" customFormat="1" ht="11.25">
      <c r="B869" s="146"/>
      <c r="D869" s="147" t="s">
        <v>148</v>
      </c>
      <c r="E869" s="148" t="s">
        <v>1</v>
      </c>
      <c r="F869" s="149" t="s">
        <v>453</v>
      </c>
      <c r="H869" s="148" t="s">
        <v>1</v>
      </c>
      <c r="I869" s="150"/>
      <c r="L869" s="146"/>
      <c r="M869" s="151"/>
      <c r="T869" s="152"/>
      <c r="AT869" s="148" t="s">
        <v>148</v>
      </c>
      <c r="AU869" s="148" t="s">
        <v>91</v>
      </c>
      <c r="AV869" s="12" t="s">
        <v>89</v>
      </c>
      <c r="AW869" s="12" t="s">
        <v>36</v>
      </c>
      <c r="AX869" s="12" t="s">
        <v>81</v>
      </c>
      <c r="AY869" s="148" t="s">
        <v>139</v>
      </c>
    </row>
    <row r="870" spans="2:65" s="12" customFormat="1" ht="11.25">
      <c r="B870" s="146"/>
      <c r="D870" s="147" t="s">
        <v>148</v>
      </c>
      <c r="E870" s="148" t="s">
        <v>1</v>
      </c>
      <c r="F870" s="149" t="s">
        <v>1061</v>
      </c>
      <c r="H870" s="148" t="s">
        <v>1</v>
      </c>
      <c r="I870" s="150"/>
      <c r="L870" s="146"/>
      <c r="M870" s="151"/>
      <c r="T870" s="152"/>
      <c r="AT870" s="148" t="s">
        <v>148</v>
      </c>
      <c r="AU870" s="148" t="s">
        <v>91</v>
      </c>
      <c r="AV870" s="12" t="s">
        <v>89</v>
      </c>
      <c r="AW870" s="12" t="s">
        <v>36</v>
      </c>
      <c r="AX870" s="12" t="s">
        <v>81</v>
      </c>
      <c r="AY870" s="148" t="s">
        <v>139</v>
      </c>
    </row>
    <row r="871" spans="2:65" s="13" customFormat="1" ht="11.25">
      <c r="B871" s="153"/>
      <c r="D871" s="147" t="s">
        <v>148</v>
      </c>
      <c r="E871" s="154" t="s">
        <v>1</v>
      </c>
      <c r="F871" s="155" t="s">
        <v>1371</v>
      </c>
      <c r="H871" s="156">
        <v>2.02</v>
      </c>
      <c r="I871" s="157"/>
      <c r="L871" s="153"/>
      <c r="M871" s="158"/>
      <c r="T871" s="159"/>
      <c r="AT871" s="154" t="s">
        <v>148</v>
      </c>
      <c r="AU871" s="154" t="s">
        <v>91</v>
      </c>
      <c r="AV871" s="13" t="s">
        <v>91</v>
      </c>
      <c r="AW871" s="13" t="s">
        <v>36</v>
      </c>
      <c r="AX871" s="13" t="s">
        <v>81</v>
      </c>
      <c r="AY871" s="154" t="s">
        <v>139</v>
      </c>
    </row>
    <row r="872" spans="2:65" s="14" customFormat="1" ht="11.25">
      <c r="B872" s="160"/>
      <c r="D872" s="147" t="s">
        <v>148</v>
      </c>
      <c r="E872" s="161" t="s">
        <v>1</v>
      </c>
      <c r="F872" s="162" t="s">
        <v>151</v>
      </c>
      <c r="H872" s="163">
        <v>2.02</v>
      </c>
      <c r="I872" s="164"/>
      <c r="L872" s="160"/>
      <c r="M872" s="165"/>
      <c r="T872" s="166"/>
      <c r="AT872" s="161" t="s">
        <v>148</v>
      </c>
      <c r="AU872" s="161" t="s">
        <v>91</v>
      </c>
      <c r="AV872" s="14" t="s">
        <v>146</v>
      </c>
      <c r="AW872" s="14" t="s">
        <v>36</v>
      </c>
      <c r="AX872" s="14" t="s">
        <v>89</v>
      </c>
      <c r="AY872" s="161" t="s">
        <v>139</v>
      </c>
    </row>
    <row r="873" spans="2:65" s="1" customFormat="1" ht="24.2" customHeight="1">
      <c r="B873" s="33"/>
      <c r="C873" s="252" t="s">
        <v>638</v>
      </c>
      <c r="D873" s="252" t="s">
        <v>317</v>
      </c>
      <c r="E873" s="253" t="s">
        <v>1381</v>
      </c>
      <c r="F873" s="254" t="s">
        <v>1382</v>
      </c>
      <c r="G873" s="255" t="s">
        <v>498</v>
      </c>
      <c r="H873" s="256">
        <v>2.02</v>
      </c>
      <c r="I873" s="182"/>
      <c r="J873" s="257">
        <f>ROUND(I873*H873,2)</f>
        <v>0</v>
      </c>
      <c r="K873" s="179" t="s">
        <v>145</v>
      </c>
      <c r="L873" s="184"/>
      <c r="M873" s="185" t="s">
        <v>1</v>
      </c>
      <c r="N873" s="186" t="s">
        <v>46</v>
      </c>
      <c r="P873" s="142">
        <f>O873*H873</f>
        <v>0</v>
      </c>
      <c r="Q873" s="142">
        <v>1.83E-2</v>
      </c>
      <c r="R873" s="142">
        <f>Q873*H873</f>
        <v>3.6965999999999999E-2</v>
      </c>
      <c r="S873" s="142">
        <v>0</v>
      </c>
      <c r="T873" s="143">
        <f>S873*H873</f>
        <v>0</v>
      </c>
      <c r="AR873" s="144" t="s">
        <v>200</v>
      </c>
      <c r="AT873" s="144" t="s">
        <v>317</v>
      </c>
      <c r="AU873" s="144" t="s">
        <v>91</v>
      </c>
      <c r="AY873" s="18" t="s">
        <v>139</v>
      </c>
      <c r="BE873" s="145">
        <f>IF(N873="základní",J873,0)</f>
        <v>0</v>
      </c>
      <c r="BF873" s="145">
        <f>IF(N873="snížená",J873,0)</f>
        <v>0</v>
      </c>
      <c r="BG873" s="145">
        <f>IF(N873="zákl. přenesená",J873,0)</f>
        <v>0</v>
      </c>
      <c r="BH873" s="145">
        <f>IF(N873="sníž. přenesená",J873,0)</f>
        <v>0</v>
      </c>
      <c r="BI873" s="145">
        <f>IF(N873="nulová",J873,0)</f>
        <v>0</v>
      </c>
      <c r="BJ873" s="18" t="s">
        <v>89</v>
      </c>
      <c r="BK873" s="145">
        <f>ROUND(I873*H873,2)</f>
        <v>0</v>
      </c>
      <c r="BL873" s="18" t="s">
        <v>146</v>
      </c>
      <c r="BM873" s="144" t="s">
        <v>1383</v>
      </c>
    </row>
    <row r="874" spans="2:65" s="12" customFormat="1" ht="11.25">
      <c r="B874" s="146"/>
      <c r="D874" s="147" t="s">
        <v>148</v>
      </c>
      <c r="E874" s="148" t="s">
        <v>1</v>
      </c>
      <c r="F874" s="149" t="s">
        <v>453</v>
      </c>
      <c r="H874" s="148" t="s">
        <v>1</v>
      </c>
      <c r="I874" s="150"/>
      <c r="L874" s="146"/>
      <c r="M874" s="151"/>
      <c r="T874" s="152"/>
      <c r="AT874" s="148" t="s">
        <v>148</v>
      </c>
      <c r="AU874" s="148" t="s">
        <v>91</v>
      </c>
      <c r="AV874" s="12" t="s">
        <v>89</v>
      </c>
      <c r="AW874" s="12" t="s">
        <v>36</v>
      </c>
      <c r="AX874" s="12" t="s">
        <v>81</v>
      </c>
      <c r="AY874" s="148" t="s">
        <v>139</v>
      </c>
    </row>
    <row r="875" spans="2:65" s="12" customFormat="1" ht="11.25">
      <c r="B875" s="146"/>
      <c r="D875" s="147" t="s">
        <v>148</v>
      </c>
      <c r="E875" s="148" t="s">
        <v>1</v>
      </c>
      <c r="F875" s="149" t="s">
        <v>1061</v>
      </c>
      <c r="H875" s="148" t="s">
        <v>1</v>
      </c>
      <c r="I875" s="150"/>
      <c r="L875" s="146"/>
      <c r="M875" s="151"/>
      <c r="T875" s="152"/>
      <c r="AT875" s="148" t="s">
        <v>148</v>
      </c>
      <c r="AU875" s="148" t="s">
        <v>91</v>
      </c>
      <c r="AV875" s="12" t="s">
        <v>89</v>
      </c>
      <c r="AW875" s="12" t="s">
        <v>36</v>
      </c>
      <c r="AX875" s="12" t="s">
        <v>81</v>
      </c>
      <c r="AY875" s="148" t="s">
        <v>139</v>
      </c>
    </row>
    <row r="876" spans="2:65" s="13" customFormat="1" ht="11.25">
      <c r="B876" s="153"/>
      <c r="D876" s="147" t="s">
        <v>148</v>
      </c>
      <c r="E876" s="154" t="s">
        <v>1</v>
      </c>
      <c r="F876" s="155" t="s">
        <v>1384</v>
      </c>
      <c r="H876" s="156">
        <v>2.02</v>
      </c>
      <c r="I876" s="157"/>
      <c r="L876" s="153"/>
      <c r="M876" s="158"/>
      <c r="T876" s="159"/>
      <c r="AT876" s="154" t="s">
        <v>148</v>
      </c>
      <c r="AU876" s="154" t="s">
        <v>91</v>
      </c>
      <c r="AV876" s="13" t="s">
        <v>91</v>
      </c>
      <c r="AW876" s="13" t="s">
        <v>36</v>
      </c>
      <c r="AX876" s="13" t="s">
        <v>81</v>
      </c>
      <c r="AY876" s="154" t="s">
        <v>139</v>
      </c>
    </row>
    <row r="877" spans="2:65" s="14" customFormat="1" ht="11.25">
      <c r="B877" s="160"/>
      <c r="D877" s="147" t="s">
        <v>148</v>
      </c>
      <c r="E877" s="161" t="s">
        <v>1</v>
      </c>
      <c r="F877" s="162" t="s">
        <v>151</v>
      </c>
      <c r="H877" s="163">
        <v>2.02</v>
      </c>
      <c r="I877" s="164"/>
      <c r="L877" s="160"/>
      <c r="M877" s="165"/>
      <c r="T877" s="166"/>
      <c r="AT877" s="161" t="s">
        <v>148</v>
      </c>
      <c r="AU877" s="161" t="s">
        <v>91</v>
      </c>
      <c r="AV877" s="14" t="s">
        <v>146</v>
      </c>
      <c r="AW877" s="14" t="s">
        <v>36</v>
      </c>
      <c r="AX877" s="14" t="s">
        <v>89</v>
      </c>
      <c r="AY877" s="161" t="s">
        <v>139</v>
      </c>
    </row>
    <row r="878" spans="2:65" s="1" customFormat="1" ht="16.5" customHeight="1">
      <c r="B878" s="33"/>
      <c r="C878" s="133" t="s">
        <v>645</v>
      </c>
      <c r="D878" s="133" t="s">
        <v>141</v>
      </c>
      <c r="E878" s="134" t="s">
        <v>1385</v>
      </c>
      <c r="F878" s="135" t="s">
        <v>1386</v>
      </c>
      <c r="G878" s="136" t="s">
        <v>498</v>
      </c>
      <c r="H878" s="137">
        <v>1</v>
      </c>
      <c r="I878" s="138"/>
      <c r="J878" s="139">
        <f>ROUND(I878*H878,2)</f>
        <v>0</v>
      </c>
      <c r="K878" s="135" t="s">
        <v>145</v>
      </c>
      <c r="L878" s="33"/>
      <c r="M878" s="140" t="s">
        <v>1</v>
      </c>
      <c r="N878" s="141" t="s">
        <v>46</v>
      </c>
      <c r="P878" s="142">
        <f>O878*H878</f>
        <v>0</v>
      </c>
      <c r="Q878" s="142">
        <v>2.6199999999999999E-3</v>
      </c>
      <c r="R878" s="142">
        <f>Q878*H878</f>
        <v>2.6199999999999999E-3</v>
      </c>
      <c r="S878" s="142">
        <v>0</v>
      </c>
      <c r="T878" s="143">
        <f>S878*H878</f>
        <v>0</v>
      </c>
      <c r="AR878" s="144" t="s">
        <v>146</v>
      </c>
      <c r="AT878" s="144" t="s">
        <v>141</v>
      </c>
      <c r="AU878" s="144" t="s">
        <v>91</v>
      </c>
      <c r="AY878" s="18" t="s">
        <v>139</v>
      </c>
      <c r="BE878" s="145">
        <f>IF(N878="základní",J878,0)</f>
        <v>0</v>
      </c>
      <c r="BF878" s="145">
        <f>IF(N878="snížená",J878,0)</f>
        <v>0</v>
      </c>
      <c r="BG878" s="145">
        <f>IF(N878="zákl. přenesená",J878,0)</f>
        <v>0</v>
      </c>
      <c r="BH878" s="145">
        <f>IF(N878="sníž. přenesená",J878,0)</f>
        <v>0</v>
      </c>
      <c r="BI878" s="145">
        <f>IF(N878="nulová",J878,0)</f>
        <v>0</v>
      </c>
      <c r="BJ878" s="18" t="s">
        <v>89</v>
      </c>
      <c r="BK878" s="145">
        <f>ROUND(I878*H878,2)</f>
        <v>0</v>
      </c>
      <c r="BL878" s="18" t="s">
        <v>146</v>
      </c>
      <c r="BM878" s="144" t="s">
        <v>1387</v>
      </c>
    </row>
    <row r="879" spans="2:65" s="12" customFormat="1" ht="11.25">
      <c r="B879" s="146"/>
      <c r="D879" s="147" t="s">
        <v>148</v>
      </c>
      <c r="E879" s="148" t="s">
        <v>1</v>
      </c>
      <c r="F879" s="149" t="s">
        <v>1364</v>
      </c>
      <c r="H879" s="148" t="s">
        <v>1</v>
      </c>
      <c r="I879" s="150"/>
      <c r="L879" s="146"/>
      <c r="M879" s="151"/>
      <c r="T879" s="152"/>
      <c r="X879" s="261"/>
      <c r="AT879" s="148" t="s">
        <v>148</v>
      </c>
      <c r="AU879" s="148" t="s">
        <v>91</v>
      </c>
      <c r="AV879" s="12" t="s">
        <v>89</v>
      </c>
      <c r="AW879" s="12" t="s">
        <v>36</v>
      </c>
      <c r="AX879" s="12" t="s">
        <v>81</v>
      </c>
      <c r="AY879" s="148" t="s">
        <v>139</v>
      </c>
    </row>
    <row r="880" spans="2:65" s="12" customFormat="1" ht="11.25">
      <c r="B880" s="146"/>
      <c r="D880" s="147" t="s">
        <v>148</v>
      </c>
      <c r="E880" s="148" t="s">
        <v>1</v>
      </c>
      <c r="F880" s="149" t="s">
        <v>1016</v>
      </c>
      <c r="H880" s="148" t="s">
        <v>1</v>
      </c>
      <c r="I880" s="150"/>
      <c r="L880" s="146"/>
      <c r="M880" s="151"/>
      <c r="T880" s="152"/>
      <c r="AT880" s="148" t="s">
        <v>148</v>
      </c>
      <c r="AU880" s="148" t="s">
        <v>91</v>
      </c>
      <c r="AV880" s="12" t="s">
        <v>89</v>
      </c>
      <c r="AW880" s="12" t="s">
        <v>36</v>
      </c>
      <c r="AX880" s="12" t="s">
        <v>81</v>
      </c>
      <c r="AY880" s="148" t="s">
        <v>139</v>
      </c>
    </row>
    <row r="881" spans="2:65" s="13" customFormat="1" ht="11.25">
      <c r="B881" s="153"/>
      <c r="D881" s="147" t="s">
        <v>148</v>
      </c>
      <c r="E881" s="154" t="s">
        <v>1</v>
      </c>
      <c r="F881" s="155" t="s">
        <v>1388</v>
      </c>
      <c r="H881" s="156">
        <v>1</v>
      </c>
      <c r="I881" s="157"/>
      <c r="L881" s="153"/>
      <c r="M881" s="158"/>
      <c r="T881" s="159"/>
      <c r="AT881" s="154" t="s">
        <v>148</v>
      </c>
      <c r="AU881" s="154" t="s">
        <v>91</v>
      </c>
      <c r="AV881" s="13" t="s">
        <v>91</v>
      </c>
      <c r="AW881" s="13" t="s">
        <v>36</v>
      </c>
      <c r="AX881" s="13" t="s">
        <v>81</v>
      </c>
      <c r="AY881" s="154" t="s">
        <v>139</v>
      </c>
    </row>
    <row r="882" spans="2:65" s="14" customFormat="1" ht="11.25">
      <c r="B882" s="160"/>
      <c r="D882" s="147" t="s">
        <v>148</v>
      </c>
      <c r="E882" s="161" t="s">
        <v>1</v>
      </c>
      <c r="F882" s="162" t="s">
        <v>151</v>
      </c>
      <c r="H882" s="163">
        <v>1</v>
      </c>
      <c r="I882" s="164"/>
      <c r="L882" s="160"/>
      <c r="M882" s="165"/>
      <c r="T882" s="166"/>
      <c r="AT882" s="161" t="s">
        <v>148</v>
      </c>
      <c r="AU882" s="161" t="s">
        <v>91</v>
      </c>
      <c r="AV882" s="14" t="s">
        <v>146</v>
      </c>
      <c r="AW882" s="14" t="s">
        <v>36</v>
      </c>
      <c r="AX882" s="14" t="s">
        <v>89</v>
      </c>
      <c r="AY882" s="161" t="s">
        <v>139</v>
      </c>
    </row>
    <row r="883" spans="2:65" s="1" customFormat="1" ht="24.2" customHeight="1">
      <c r="B883" s="33"/>
      <c r="C883" s="133" t="s">
        <v>651</v>
      </c>
      <c r="D883" s="133" t="s">
        <v>141</v>
      </c>
      <c r="E883" s="134" t="s">
        <v>1389</v>
      </c>
      <c r="F883" s="135" t="s">
        <v>1390</v>
      </c>
      <c r="G883" s="136" t="s">
        <v>160</v>
      </c>
      <c r="H883" s="137">
        <v>11.62</v>
      </c>
      <c r="I883" s="138"/>
      <c r="J883" s="139">
        <f>ROUND(I883*H883,2)</f>
        <v>0</v>
      </c>
      <c r="K883" s="135" t="s">
        <v>145</v>
      </c>
      <c r="L883" s="33"/>
      <c r="M883" s="140" t="s">
        <v>1</v>
      </c>
      <c r="N883" s="141" t="s">
        <v>46</v>
      </c>
      <c r="P883" s="142">
        <f>O883*H883</f>
        <v>0</v>
      </c>
      <c r="Q883" s="142">
        <v>0</v>
      </c>
      <c r="R883" s="142">
        <f>Q883*H883</f>
        <v>0</v>
      </c>
      <c r="S883" s="142">
        <v>0</v>
      </c>
      <c r="T883" s="143">
        <f>S883*H883</f>
        <v>0</v>
      </c>
      <c r="AR883" s="144" t="s">
        <v>146</v>
      </c>
      <c r="AT883" s="144" t="s">
        <v>141</v>
      </c>
      <c r="AU883" s="144" t="s">
        <v>91</v>
      </c>
      <c r="AY883" s="18" t="s">
        <v>139</v>
      </c>
      <c r="BE883" s="145">
        <f>IF(N883="základní",J883,0)</f>
        <v>0</v>
      </c>
      <c r="BF883" s="145">
        <f>IF(N883="snížená",J883,0)</f>
        <v>0</v>
      </c>
      <c r="BG883" s="145">
        <f>IF(N883="zákl. přenesená",J883,0)</f>
        <v>0</v>
      </c>
      <c r="BH883" s="145">
        <f>IF(N883="sníž. přenesená",J883,0)</f>
        <v>0</v>
      </c>
      <c r="BI883" s="145">
        <f>IF(N883="nulová",J883,0)</f>
        <v>0</v>
      </c>
      <c r="BJ883" s="18" t="s">
        <v>89</v>
      </c>
      <c r="BK883" s="145">
        <f>ROUND(I883*H883,2)</f>
        <v>0</v>
      </c>
      <c r="BL883" s="18" t="s">
        <v>146</v>
      </c>
      <c r="BM883" s="144" t="s">
        <v>1391</v>
      </c>
    </row>
    <row r="884" spans="2:65" s="12" customFormat="1" ht="11.25">
      <c r="B884" s="146"/>
      <c r="D884" s="147" t="s">
        <v>148</v>
      </c>
      <c r="E884" s="148" t="s">
        <v>1</v>
      </c>
      <c r="F884" s="149" t="s">
        <v>1392</v>
      </c>
      <c r="H884" s="148" t="s">
        <v>1</v>
      </c>
      <c r="I884" s="150"/>
      <c r="L884" s="146"/>
      <c r="M884" s="151"/>
      <c r="T884" s="152"/>
      <c r="AT884" s="148" t="s">
        <v>148</v>
      </c>
      <c r="AU884" s="148" t="s">
        <v>91</v>
      </c>
      <c r="AV884" s="12" t="s">
        <v>89</v>
      </c>
      <c r="AW884" s="12" t="s">
        <v>36</v>
      </c>
      <c r="AX884" s="12" t="s">
        <v>81</v>
      </c>
      <c r="AY884" s="148" t="s">
        <v>139</v>
      </c>
    </row>
    <row r="885" spans="2:65" s="13" customFormat="1" ht="11.25">
      <c r="B885" s="153"/>
      <c r="D885" s="147" t="s">
        <v>148</v>
      </c>
      <c r="E885" s="154" t="s">
        <v>1</v>
      </c>
      <c r="F885" s="155" t="s">
        <v>1393</v>
      </c>
      <c r="H885" s="156">
        <v>5.79</v>
      </c>
      <c r="I885" s="157"/>
      <c r="L885" s="153"/>
      <c r="M885" s="158"/>
      <c r="T885" s="159"/>
      <c r="AT885" s="154" t="s">
        <v>148</v>
      </c>
      <c r="AU885" s="154" t="s">
        <v>91</v>
      </c>
      <c r="AV885" s="13" t="s">
        <v>91</v>
      </c>
      <c r="AW885" s="13" t="s">
        <v>36</v>
      </c>
      <c r="AX885" s="13" t="s">
        <v>81</v>
      </c>
      <c r="AY885" s="154" t="s">
        <v>139</v>
      </c>
    </row>
    <row r="886" spans="2:65" s="13" customFormat="1" ht="11.25">
      <c r="B886" s="153"/>
      <c r="D886" s="147" t="s">
        <v>148</v>
      </c>
      <c r="E886" s="154" t="s">
        <v>1</v>
      </c>
      <c r="F886" s="155" t="s">
        <v>1394</v>
      </c>
      <c r="H886" s="156">
        <v>5.83</v>
      </c>
      <c r="I886" s="157"/>
      <c r="L886" s="153"/>
      <c r="M886" s="158"/>
      <c r="T886" s="159"/>
      <c r="AT886" s="154" t="s">
        <v>148</v>
      </c>
      <c r="AU886" s="154" t="s">
        <v>91</v>
      </c>
      <c r="AV886" s="13" t="s">
        <v>91</v>
      </c>
      <c r="AW886" s="13" t="s">
        <v>36</v>
      </c>
      <c r="AX886" s="13" t="s">
        <v>81</v>
      </c>
      <c r="AY886" s="154" t="s">
        <v>139</v>
      </c>
    </row>
    <row r="887" spans="2:65" s="14" customFormat="1" ht="11.25">
      <c r="B887" s="160"/>
      <c r="D887" s="147" t="s">
        <v>148</v>
      </c>
      <c r="E887" s="161" t="s">
        <v>1</v>
      </c>
      <c r="F887" s="162" t="s">
        <v>151</v>
      </c>
      <c r="H887" s="163">
        <v>11.62</v>
      </c>
      <c r="I887" s="164"/>
      <c r="L887" s="160"/>
      <c r="M887" s="165"/>
      <c r="T887" s="166"/>
      <c r="AT887" s="161" t="s">
        <v>148</v>
      </c>
      <c r="AU887" s="161" t="s">
        <v>91</v>
      </c>
      <c r="AV887" s="14" t="s">
        <v>146</v>
      </c>
      <c r="AW887" s="14" t="s">
        <v>36</v>
      </c>
      <c r="AX887" s="14" t="s">
        <v>89</v>
      </c>
      <c r="AY887" s="161" t="s">
        <v>139</v>
      </c>
    </row>
    <row r="888" spans="2:65" s="1" customFormat="1" ht="24.2" customHeight="1">
      <c r="B888" s="33"/>
      <c r="C888" s="252" t="s">
        <v>656</v>
      </c>
      <c r="D888" s="252" t="s">
        <v>317</v>
      </c>
      <c r="E888" s="253" t="s">
        <v>1395</v>
      </c>
      <c r="F888" s="254" t="s">
        <v>1396</v>
      </c>
      <c r="G888" s="255" t="s">
        <v>160</v>
      </c>
      <c r="H888" s="256">
        <v>11.971</v>
      </c>
      <c r="I888" s="182"/>
      <c r="J888" s="257">
        <f>ROUND(I888*H888,2)</f>
        <v>0</v>
      </c>
      <c r="K888" s="179" t="s">
        <v>145</v>
      </c>
      <c r="L888" s="184"/>
      <c r="M888" s="185" t="s">
        <v>1</v>
      </c>
      <c r="N888" s="186" t="s">
        <v>46</v>
      </c>
      <c r="P888" s="142">
        <f>O888*H888</f>
        <v>0</v>
      </c>
      <c r="Q888" s="142">
        <v>2.7E-4</v>
      </c>
      <c r="R888" s="142">
        <f>Q888*H888</f>
        <v>3.2321699999999999E-3</v>
      </c>
      <c r="S888" s="142">
        <v>0</v>
      </c>
      <c r="T888" s="143">
        <f>S888*H888</f>
        <v>0</v>
      </c>
      <c r="AR888" s="144" t="s">
        <v>200</v>
      </c>
      <c r="AT888" s="144" t="s">
        <v>317</v>
      </c>
      <c r="AU888" s="144" t="s">
        <v>91</v>
      </c>
      <c r="AY888" s="18" t="s">
        <v>139</v>
      </c>
      <c r="BE888" s="145">
        <f>IF(N888="základní",J888,0)</f>
        <v>0</v>
      </c>
      <c r="BF888" s="145">
        <f>IF(N888="snížená",J888,0)</f>
        <v>0</v>
      </c>
      <c r="BG888" s="145">
        <f>IF(N888="zákl. přenesená",J888,0)</f>
        <v>0</v>
      </c>
      <c r="BH888" s="145">
        <f>IF(N888="sníž. přenesená",J888,0)</f>
        <v>0</v>
      </c>
      <c r="BI888" s="145">
        <f>IF(N888="nulová",J888,0)</f>
        <v>0</v>
      </c>
      <c r="BJ888" s="18" t="s">
        <v>89</v>
      </c>
      <c r="BK888" s="145">
        <f>ROUND(I888*H888,2)</f>
        <v>0</v>
      </c>
      <c r="BL888" s="18" t="s">
        <v>146</v>
      </c>
      <c r="BM888" s="144" t="s">
        <v>1397</v>
      </c>
    </row>
    <row r="889" spans="2:65" s="12" customFormat="1" ht="11.25">
      <c r="B889" s="146"/>
      <c r="D889" s="147" t="s">
        <v>148</v>
      </c>
      <c r="E889" s="148" t="s">
        <v>1</v>
      </c>
      <c r="F889" s="149" t="s">
        <v>1392</v>
      </c>
      <c r="H889" s="148" t="s">
        <v>1</v>
      </c>
      <c r="I889" s="150"/>
      <c r="L889" s="146"/>
      <c r="M889" s="151"/>
      <c r="T889" s="152"/>
      <c r="AT889" s="148" t="s">
        <v>148</v>
      </c>
      <c r="AU889" s="148" t="s">
        <v>91</v>
      </c>
      <c r="AV889" s="12" t="s">
        <v>89</v>
      </c>
      <c r="AW889" s="12" t="s">
        <v>36</v>
      </c>
      <c r="AX889" s="12" t="s">
        <v>81</v>
      </c>
      <c r="AY889" s="148" t="s">
        <v>139</v>
      </c>
    </row>
    <row r="890" spans="2:65" s="13" customFormat="1" ht="11.25">
      <c r="B890" s="153"/>
      <c r="D890" s="147" t="s">
        <v>148</v>
      </c>
      <c r="E890" s="154" t="s">
        <v>1</v>
      </c>
      <c r="F890" s="155" t="s">
        <v>1398</v>
      </c>
      <c r="H890" s="156">
        <v>5.8769999999999998</v>
      </c>
      <c r="I890" s="157"/>
      <c r="L890" s="153"/>
      <c r="M890" s="158"/>
      <c r="T890" s="159"/>
      <c r="AT890" s="154" t="s">
        <v>148</v>
      </c>
      <c r="AU890" s="154" t="s">
        <v>91</v>
      </c>
      <c r="AV890" s="13" t="s">
        <v>91</v>
      </c>
      <c r="AW890" s="13" t="s">
        <v>36</v>
      </c>
      <c r="AX890" s="13" t="s">
        <v>81</v>
      </c>
      <c r="AY890" s="154" t="s">
        <v>139</v>
      </c>
    </row>
    <row r="891" spans="2:65" s="13" customFormat="1" ht="11.25">
      <c r="B891" s="153"/>
      <c r="D891" s="147" t="s">
        <v>148</v>
      </c>
      <c r="E891" s="154" t="s">
        <v>1</v>
      </c>
      <c r="F891" s="155" t="s">
        <v>1399</v>
      </c>
      <c r="H891" s="156">
        <v>5.9169999999999998</v>
      </c>
      <c r="I891" s="157"/>
      <c r="L891" s="153"/>
      <c r="M891" s="158"/>
      <c r="T891" s="159"/>
      <c r="AT891" s="154" t="s">
        <v>148</v>
      </c>
      <c r="AU891" s="154" t="s">
        <v>91</v>
      </c>
      <c r="AV891" s="13" t="s">
        <v>91</v>
      </c>
      <c r="AW891" s="13" t="s">
        <v>36</v>
      </c>
      <c r="AX891" s="13" t="s">
        <v>81</v>
      </c>
      <c r="AY891" s="154" t="s">
        <v>139</v>
      </c>
    </row>
    <row r="892" spans="2:65" s="14" customFormat="1" ht="11.25">
      <c r="B892" s="160"/>
      <c r="D892" s="147" t="s">
        <v>148</v>
      </c>
      <c r="E892" s="161" t="s">
        <v>1</v>
      </c>
      <c r="F892" s="162" t="s">
        <v>151</v>
      </c>
      <c r="H892" s="163">
        <v>11.794</v>
      </c>
      <c r="I892" s="164"/>
      <c r="L892" s="160"/>
      <c r="M892" s="165"/>
      <c r="T892" s="166"/>
      <c r="AT892" s="161" t="s">
        <v>148</v>
      </c>
      <c r="AU892" s="161" t="s">
        <v>91</v>
      </c>
      <c r="AV892" s="14" t="s">
        <v>146</v>
      </c>
      <c r="AW892" s="14" t="s">
        <v>36</v>
      </c>
      <c r="AX892" s="14" t="s">
        <v>89</v>
      </c>
      <c r="AY892" s="161" t="s">
        <v>139</v>
      </c>
    </row>
    <row r="893" spans="2:65" s="13" customFormat="1" ht="11.25">
      <c r="B893" s="153"/>
      <c r="D893" s="147" t="s">
        <v>148</v>
      </c>
      <c r="F893" s="155" t="s">
        <v>1400</v>
      </c>
      <c r="H893" s="156">
        <v>11.971</v>
      </c>
      <c r="I893" s="157"/>
      <c r="L893" s="153"/>
      <c r="M893" s="158"/>
      <c r="T893" s="159"/>
      <c r="AT893" s="154" t="s">
        <v>148</v>
      </c>
      <c r="AU893" s="154" t="s">
        <v>91</v>
      </c>
      <c r="AV893" s="13" t="s">
        <v>91</v>
      </c>
      <c r="AW893" s="13" t="s">
        <v>4</v>
      </c>
      <c r="AX893" s="13" t="s">
        <v>89</v>
      </c>
      <c r="AY893" s="154" t="s">
        <v>139</v>
      </c>
    </row>
    <row r="894" spans="2:65" s="1" customFormat="1" ht="24.2" customHeight="1">
      <c r="B894" s="33"/>
      <c r="C894" s="133" t="s">
        <v>661</v>
      </c>
      <c r="D894" s="133" t="s">
        <v>141</v>
      </c>
      <c r="E894" s="134" t="s">
        <v>1401</v>
      </c>
      <c r="F894" s="135" t="s">
        <v>1402</v>
      </c>
      <c r="G894" s="136" t="s">
        <v>160</v>
      </c>
      <c r="H894" s="137">
        <v>21.17</v>
      </c>
      <c r="I894" s="138"/>
      <c r="J894" s="139">
        <f>ROUND(I894*H894,2)</f>
        <v>0</v>
      </c>
      <c r="K894" s="135" t="s">
        <v>145</v>
      </c>
      <c r="L894" s="33"/>
      <c r="M894" s="140" t="s">
        <v>1</v>
      </c>
      <c r="N894" s="141" t="s">
        <v>46</v>
      </c>
      <c r="P894" s="142">
        <f>O894*H894</f>
        <v>0</v>
      </c>
      <c r="Q894" s="142">
        <v>0</v>
      </c>
      <c r="R894" s="142">
        <f>Q894*H894</f>
        <v>0</v>
      </c>
      <c r="S894" s="142">
        <v>0</v>
      </c>
      <c r="T894" s="143">
        <f>S894*H894</f>
        <v>0</v>
      </c>
      <c r="AR894" s="144" t="s">
        <v>146</v>
      </c>
      <c r="AT894" s="144" t="s">
        <v>141</v>
      </c>
      <c r="AU894" s="144" t="s">
        <v>91</v>
      </c>
      <c r="AY894" s="18" t="s">
        <v>139</v>
      </c>
      <c r="BE894" s="145">
        <f>IF(N894="základní",J894,0)</f>
        <v>0</v>
      </c>
      <c r="BF894" s="145">
        <f>IF(N894="snížená",J894,0)</f>
        <v>0</v>
      </c>
      <c r="BG894" s="145">
        <f>IF(N894="zákl. přenesená",J894,0)</f>
        <v>0</v>
      </c>
      <c r="BH894" s="145">
        <f>IF(N894="sníž. přenesená",J894,0)</f>
        <v>0</v>
      </c>
      <c r="BI894" s="145">
        <f>IF(N894="nulová",J894,0)</f>
        <v>0</v>
      </c>
      <c r="BJ894" s="18" t="s">
        <v>89</v>
      </c>
      <c r="BK894" s="145">
        <f>ROUND(I894*H894,2)</f>
        <v>0</v>
      </c>
      <c r="BL894" s="18" t="s">
        <v>146</v>
      </c>
      <c r="BM894" s="144" t="s">
        <v>1403</v>
      </c>
    </row>
    <row r="895" spans="2:65" s="12" customFormat="1" ht="11.25">
      <c r="B895" s="146"/>
      <c r="D895" s="147" t="s">
        <v>148</v>
      </c>
      <c r="E895" s="148" t="s">
        <v>1</v>
      </c>
      <c r="F895" s="149" t="s">
        <v>1392</v>
      </c>
      <c r="H895" s="148" t="s">
        <v>1</v>
      </c>
      <c r="I895" s="150"/>
      <c r="L895" s="146"/>
      <c r="M895" s="151"/>
      <c r="T895" s="152"/>
      <c r="AT895" s="148" t="s">
        <v>148</v>
      </c>
      <c r="AU895" s="148" t="s">
        <v>91</v>
      </c>
      <c r="AV895" s="12" t="s">
        <v>89</v>
      </c>
      <c r="AW895" s="12" t="s">
        <v>36</v>
      </c>
      <c r="AX895" s="12" t="s">
        <v>81</v>
      </c>
      <c r="AY895" s="148" t="s">
        <v>139</v>
      </c>
    </row>
    <row r="896" spans="2:65" s="13" customFormat="1" ht="11.25">
      <c r="B896" s="153"/>
      <c r="D896" s="147" t="s">
        <v>148</v>
      </c>
      <c r="E896" s="154" t="s">
        <v>1</v>
      </c>
      <c r="F896" s="155" t="s">
        <v>1404</v>
      </c>
      <c r="H896" s="156">
        <v>5.91</v>
      </c>
      <c r="I896" s="157"/>
      <c r="L896" s="153"/>
      <c r="M896" s="158"/>
      <c r="T896" s="159"/>
      <c r="AT896" s="154" t="s">
        <v>148</v>
      </c>
      <c r="AU896" s="154" t="s">
        <v>91</v>
      </c>
      <c r="AV896" s="13" t="s">
        <v>91</v>
      </c>
      <c r="AW896" s="13" t="s">
        <v>36</v>
      </c>
      <c r="AX896" s="13" t="s">
        <v>81</v>
      </c>
      <c r="AY896" s="154" t="s">
        <v>139</v>
      </c>
    </row>
    <row r="897" spans="2:65" s="13" customFormat="1" ht="11.25">
      <c r="B897" s="153"/>
      <c r="D897" s="147" t="s">
        <v>148</v>
      </c>
      <c r="E897" s="154" t="s">
        <v>1</v>
      </c>
      <c r="F897" s="155" t="s">
        <v>1405</v>
      </c>
      <c r="H897" s="156">
        <v>4.9000000000000004</v>
      </c>
      <c r="I897" s="157"/>
      <c r="L897" s="153"/>
      <c r="M897" s="158"/>
      <c r="T897" s="159"/>
      <c r="AT897" s="154" t="s">
        <v>148</v>
      </c>
      <c r="AU897" s="154" t="s">
        <v>91</v>
      </c>
      <c r="AV897" s="13" t="s">
        <v>91</v>
      </c>
      <c r="AW897" s="13" t="s">
        <v>36</v>
      </c>
      <c r="AX897" s="13" t="s">
        <v>81</v>
      </c>
      <c r="AY897" s="154" t="s">
        <v>139</v>
      </c>
    </row>
    <row r="898" spans="2:65" s="13" customFormat="1" ht="11.25">
      <c r="B898" s="153"/>
      <c r="D898" s="147" t="s">
        <v>148</v>
      </c>
      <c r="E898" s="154" t="s">
        <v>1</v>
      </c>
      <c r="F898" s="155" t="s">
        <v>1406</v>
      </c>
      <c r="H898" s="156">
        <v>5.14</v>
      </c>
      <c r="I898" s="157"/>
      <c r="L898" s="153"/>
      <c r="M898" s="158"/>
      <c r="T898" s="159"/>
      <c r="AT898" s="154" t="s">
        <v>148</v>
      </c>
      <c r="AU898" s="154" t="s">
        <v>91</v>
      </c>
      <c r="AV898" s="13" t="s">
        <v>91</v>
      </c>
      <c r="AW898" s="13" t="s">
        <v>36</v>
      </c>
      <c r="AX898" s="13" t="s">
        <v>81</v>
      </c>
      <c r="AY898" s="154" t="s">
        <v>139</v>
      </c>
    </row>
    <row r="899" spans="2:65" s="13" customFormat="1" ht="11.25">
      <c r="B899" s="153"/>
      <c r="D899" s="147" t="s">
        <v>148</v>
      </c>
      <c r="E899" s="154" t="s">
        <v>1</v>
      </c>
      <c r="F899" s="155" t="s">
        <v>1407</v>
      </c>
      <c r="H899" s="156">
        <v>5.22</v>
      </c>
      <c r="I899" s="157"/>
      <c r="L899" s="153"/>
      <c r="M899" s="158"/>
      <c r="T899" s="159"/>
      <c r="AT899" s="154" t="s">
        <v>148</v>
      </c>
      <c r="AU899" s="154" t="s">
        <v>91</v>
      </c>
      <c r="AV899" s="13" t="s">
        <v>91</v>
      </c>
      <c r="AW899" s="13" t="s">
        <v>36</v>
      </c>
      <c r="AX899" s="13" t="s">
        <v>81</v>
      </c>
      <c r="AY899" s="154" t="s">
        <v>139</v>
      </c>
    </row>
    <row r="900" spans="2:65" s="14" customFormat="1" ht="11.25">
      <c r="B900" s="160"/>
      <c r="D900" s="147" t="s">
        <v>148</v>
      </c>
      <c r="E900" s="161" t="s">
        <v>1</v>
      </c>
      <c r="F900" s="162" t="s">
        <v>151</v>
      </c>
      <c r="H900" s="163">
        <v>21.17</v>
      </c>
      <c r="I900" s="164"/>
      <c r="L900" s="160"/>
      <c r="M900" s="165"/>
      <c r="T900" s="166"/>
      <c r="AT900" s="161" t="s">
        <v>148</v>
      </c>
      <c r="AU900" s="161" t="s">
        <v>91</v>
      </c>
      <c r="AV900" s="14" t="s">
        <v>146</v>
      </c>
      <c r="AW900" s="14" t="s">
        <v>36</v>
      </c>
      <c r="AX900" s="14" t="s">
        <v>89</v>
      </c>
      <c r="AY900" s="161" t="s">
        <v>139</v>
      </c>
    </row>
    <row r="901" spans="2:65" s="1" customFormat="1" ht="24.2" customHeight="1">
      <c r="B901" s="33"/>
      <c r="C901" s="252" t="s">
        <v>666</v>
      </c>
      <c r="D901" s="252" t="s">
        <v>317</v>
      </c>
      <c r="E901" s="253" t="s">
        <v>1408</v>
      </c>
      <c r="F901" s="254" t="s">
        <v>1409</v>
      </c>
      <c r="G901" s="255" t="s">
        <v>160</v>
      </c>
      <c r="H901" s="256">
        <v>21.81</v>
      </c>
      <c r="I901" s="182"/>
      <c r="J901" s="257">
        <f>ROUND(I901*H901,2)</f>
        <v>0</v>
      </c>
      <c r="K901" s="179" t="s">
        <v>145</v>
      </c>
      <c r="L901" s="184"/>
      <c r="M901" s="185" t="s">
        <v>1</v>
      </c>
      <c r="N901" s="186" t="s">
        <v>46</v>
      </c>
      <c r="P901" s="142">
        <f>O901*H901</f>
        <v>0</v>
      </c>
      <c r="Q901" s="142">
        <v>4.2000000000000002E-4</v>
      </c>
      <c r="R901" s="142">
        <f>Q901*H901</f>
        <v>9.1602000000000003E-3</v>
      </c>
      <c r="S901" s="142">
        <v>0</v>
      </c>
      <c r="T901" s="143">
        <f>S901*H901</f>
        <v>0</v>
      </c>
      <c r="AR901" s="144" t="s">
        <v>200</v>
      </c>
      <c r="AT901" s="144" t="s">
        <v>317</v>
      </c>
      <c r="AU901" s="144" t="s">
        <v>91</v>
      </c>
      <c r="AY901" s="18" t="s">
        <v>139</v>
      </c>
      <c r="BE901" s="145">
        <f>IF(N901="základní",J901,0)</f>
        <v>0</v>
      </c>
      <c r="BF901" s="145">
        <f>IF(N901="snížená",J901,0)</f>
        <v>0</v>
      </c>
      <c r="BG901" s="145">
        <f>IF(N901="zákl. přenesená",J901,0)</f>
        <v>0</v>
      </c>
      <c r="BH901" s="145">
        <f>IF(N901="sníž. přenesená",J901,0)</f>
        <v>0</v>
      </c>
      <c r="BI901" s="145">
        <f>IF(N901="nulová",J901,0)</f>
        <v>0</v>
      </c>
      <c r="BJ901" s="18" t="s">
        <v>89</v>
      </c>
      <c r="BK901" s="145">
        <f>ROUND(I901*H901,2)</f>
        <v>0</v>
      </c>
      <c r="BL901" s="18" t="s">
        <v>146</v>
      </c>
      <c r="BM901" s="144" t="s">
        <v>1410</v>
      </c>
    </row>
    <row r="902" spans="2:65" s="12" customFormat="1" ht="11.25">
      <c r="B902" s="146"/>
      <c r="D902" s="147" t="s">
        <v>148</v>
      </c>
      <c r="E902" s="148" t="s">
        <v>1</v>
      </c>
      <c r="F902" s="149" t="s">
        <v>1392</v>
      </c>
      <c r="H902" s="148" t="s">
        <v>1</v>
      </c>
      <c r="I902" s="150"/>
      <c r="L902" s="146"/>
      <c r="M902" s="151"/>
      <c r="T902" s="152"/>
      <c r="AT902" s="148" t="s">
        <v>148</v>
      </c>
      <c r="AU902" s="148" t="s">
        <v>91</v>
      </c>
      <c r="AV902" s="12" t="s">
        <v>89</v>
      </c>
      <c r="AW902" s="12" t="s">
        <v>36</v>
      </c>
      <c r="AX902" s="12" t="s">
        <v>81</v>
      </c>
      <c r="AY902" s="148" t="s">
        <v>139</v>
      </c>
    </row>
    <row r="903" spans="2:65" s="13" customFormat="1" ht="11.25">
      <c r="B903" s="153"/>
      <c r="D903" s="147" t="s">
        <v>148</v>
      </c>
      <c r="E903" s="154" t="s">
        <v>1</v>
      </c>
      <c r="F903" s="155" t="s">
        <v>1411</v>
      </c>
      <c r="H903" s="156">
        <v>5.9989999999999997</v>
      </c>
      <c r="I903" s="157"/>
      <c r="L903" s="153"/>
      <c r="M903" s="158"/>
      <c r="T903" s="159"/>
      <c r="AT903" s="154" t="s">
        <v>148</v>
      </c>
      <c r="AU903" s="154" t="s">
        <v>91</v>
      </c>
      <c r="AV903" s="13" t="s">
        <v>91</v>
      </c>
      <c r="AW903" s="13" t="s">
        <v>36</v>
      </c>
      <c r="AX903" s="13" t="s">
        <v>81</v>
      </c>
      <c r="AY903" s="154" t="s">
        <v>139</v>
      </c>
    </row>
    <row r="904" spans="2:65" s="13" customFormat="1" ht="11.25">
      <c r="B904" s="153"/>
      <c r="D904" s="147" t="s">
        <v>148</v>
      </c>
      <c r="E904" s="154" t="s">
        <v>1</v>
      </c>
      <c r="F904" s="155" t="s">
        <v>1412</v>
      </c>
      <c r="H904" s="156">
        <v>4.9740000000000002</v>
      </c>
      <c r="I904" s="157"/>
      <c r="L904" s="153"/>
      <c r="M904" s="158"/>
      <c r="T904" s="159"/>
      <c r="AT904" s="154" t="s">
        <v>148</v>
      </c>
      <c r="AU904" s="154" t="s">
        <v>91</v>
      </c>
      <c r="AV904" s="13" t="s">
        <v>91</v>
      </c>
      <c r="AW904" s="13" t="s">
        <v>36</v>
      </c>
      <c r="AX904" s="13" t="s">
        <v>81</v>
      </c>
      <c r="AY904" s="154" t="s">
        <v>139</v>
      </c>
    </row>
    <row r="905" spans="2:65" s="13" customFormat="1" ht="11.25">
      <c r="B905" s="153"/>
      <c r="D905" s="147" t="s">
        <v>148</v>
      </c>
      <c r="E905" s="154" t="s">
        <v>1</v>
      </c>
      <c r="F905" s="155" t="s">
        <v>1413</v>
      </c>
      <c r="H905" s="156">
        <v>5.2169999999999996</v>
      </c>
      <c r="I905" s="157"/>
      <c r="L905" s="153"/>
      <c r="M905" s="158"/>
      <c r="T905" s="159"/>
      <c r="AT905" s="154" t="s">
        <v>148</v>
      </c>
      <c r="AU905" s="154" t="s">
        <v>91</v>
      </c>
      <c r="AV905" s="13" t="s">
        <v>91</v>
      </c>
      <c r="AW905" s="13" t="s">
        <v>36</v>
      </c>
      <c r="AX905" s="13" t="s">
        <v>81</v>
      </c>
      <c r="AY905" s="154" t="s">
        <v>139</v>
      </c>
    </row>
    <row r="906" spans="2:65" s="13" customFormat="1" ht="11.25">
      <c r="B906" s="153"/>
      <c r="D906" s="147" t="s">
        <v>148</v>
      </c>
      <c r="E906" s="154" t="s">
        <v>1</v>
      </c>
      <c r="F906" s="155" t="s">
        <v>1414</v>
      </c>
      <c r="H906" s="156">
        <v>5.298</v>
      </c>
      <c r="I906" s="157"/>
      <c r="L906" s="153"/>
      <c r="M906" s="158"/>
      <c r="T906" s="159"/>
      <c r="W906" s="271"/>
      <c r="AT906" s="154" t="s">
        <v>148</v>
      </c>
      <c r="AU906" s="154" t="s">
        <v>91</v>
      </c>
      <c r="AV906" s="13" t="s">
        <v>91</v>
      </c>
      <c r="AW906" s="13" t="s">
        <v>36</v>
      </c>
      <c r="AX906" s="13" t="s">
        <v>81</v>
      </c>
      <c r="AY906" s="154" t="s">
        <v>139</v>
      </c>
    </row>
    <row r="907" spans="2:65" s="14" customFormat="1" ht="11.25">
      <c r="B907" s="160"/>
      <c r="D907" s="147" t="s">
        <v>148</v>
      </c>
      <c r="E907" s="161" t="s">
        <v>1</v>
      </c>
      <c r="F907" s="162" t="s">
        <v>151</v>
      </c>
      <c r="H907" s="163">
        <v>21.488</v>
      </c>
      <c r="I907" s="164"/>
      <c r="L907" s="160"/>
      <c r="M907" s="165"/>
      <c r="T907" s="166"/>
      <c r="AT907" s="161" t="s">
        <v>148</v>
      </c>
      <c r="AU907" s="161" t="s">
        <v>91</v>
      </c>
      <c r="AV907" s="14" t="s">
        <v>146</v>
      </c>
      <c r="AW907" s="14" t="s">
        <v>36</v>
      </c>
      <c r="AX907" s="14" t="s">
        <v>89</v>
      </c>
      <c r="AY907" s="161" t="s">
        <v>139</v>
      </c>
    </row>
    <row r="908" spans="2:65" s="13" customFormat="1" ht="11.25">
      <c r="B908" s="153"/>
      <c r="D908" s="147" t="s">
        <v>148</v>
      </c>
      <c r="F908" s="155" t="s">
        <v>1415</v>
      </c>
      <c r="H908" s="156">
        <v>21.81</v>
      </c>
      <c r="I908" s="157"/>
      <c r="L908" s="153"/>
      <c r="M908" s="158"/>
      <c r="T908" s="159"/>
      <c r="AT908" s="154" t="s">
        <v>148</v>
      </c>
      <c r="AU908" s="154" t="s">
        <v>91</v>
      </c>
      <c r="AV908" s="13" t="s">
        <v>91</v>
      </c>
      <c r="AW908" s="13" t="s">
        <v>4</v>
      </c>
      <c r="AX908" s="13" t="s">
        <v>89</v>
      </c>
      <c r="AY908" s="154" t="s">
        <v>139</v>
      </c>
    </row>
    <row r="909" spans="2:65" s="1" customFormat="1" ht="24.2" customHeight="1">
      <c r="B909" s="33"/>
      <c r="C909" s="133" t="s">
        <v>671</v>
      </c>
      <c r="D909" s="133" t="s">
        <v>141</v>
      </c>
      <c r="E909" s="134" t="s">
        <v>1416</v>
      </c>
      <c r="F909" s="135" t="s">
        <v>1417</v>
      </c>
      <c r="G909" s="136" t="s">
        <v>160</v>
      </c>
      <c r="H909" s="137">
        <v>5.77</v>
      </c>
      <c r="I909" s="138"/>
      <c r="J909" s="139">
        <f>ROUND(I909*H909,2)</f>
        <v>0</v>
      </c>
      <c r="K909" s="135" t="s">
        <v>145</v>
      </c>
      <c r="L909" s="33"/>
      <c r="M909" s="140" t="s">
        <v>1</v>
      </c>
      <c r="N909" s="141" t="s">
        <v>46</v>
      </c>
      <c r="P909" s="142">
        <f>O909*H909</f>
        <v>0</v>
      </c>
      <c r="Q909" s="142">
        <v>0</v>
      </c>
      <c r="R909" s="142">
        <f>Q909*H909</f>
        <v>0</v>
      </c>
      <c r="S909" s="142">
        <v>0</v>
      </c>
      <c r="T909" s="143">
        <f>S909*H909</f>
        <v>0</v>
      </c>
      <c r="AR909" s="144" t="s">
        <v>146</v>
      </c>
      <c r="AT909" s="144" t="s">
        <v>141</v>
      </c>
      <c r="AU909" s="144" t="s">
        <v>91</v>
      </c>
      <c r="AY909" s="18" t="s">
        <v>139</v>
      </c>
      <c r="BE909" s="145">
        <f>IF(N909="základní",J909,0)</f>
        <v>0</v>
      </c>
      <c r="BF909" s="145">
        <f>IF(N909="snížená",J909,0)</f>
        <v>0</v>
      </c>
      <c r="BG909" s="145">
        <f>IF(N909="zákl. přenesená",J909,0)</f>
        <v>0</v>
      </c>
      <c r="BH909" s="145">
        <f>IF(N909="sníž. přenesená",J909,0)</f>
        <v>0</v>
      </c>
      <c r="BI909" s="145">
        <f>IF(N909="nulová",J909,0)</f>
        <v>0</v>
      </c>
      <c r="BJ909" s="18" t="s">
        <v>89</v>
      </c>
      <c r="BK909" s="145">
        <f>ROUND(I909*H909,2)</f>
        <v>0</v>
      </c>
      <c r="BL909" s="18" t="s">
        <v>146</v>
      </c>
      <c r="BM909" s="144" t="s">
        <v>1418</v>
      </c>
    </row>
    <row r="910" spans="2:65" s="12" customFormat="1" ht="11.25">
      <c r="B910" s="146"/>
      <c r="D910" s="147" t="s">
        <v>148</v>
      </c>
      <c r="E910" s="148" t="s">
        <v>1</v>
      </c>
      <c r="F910" s="149" t="s">
        <v>1392</v>
      </c>
      <c r="H910" s="148" t="s">
        <v>1</v>
      </c>
      <c r="I910" s="150"/>
      <c r="L910" s="146"/>
      <c r="M910" s="151"/>
      <c r="T910" s="152"/>
      <c r="AT910" s="148" t="s">
        <v>148</v>
      </c>
      <c r="AU910" s="148" t="s">
        <v>91</v>
      </c>
      <c r="AV910" s="12" t="s">
        <v>89</v>
      </c>
      <c r="AW910" s="12" t="s">
        <v>36</v>
      </c>
      <c r="AX910" s="12" t="s">
        <v>81</v>
      </c>
      <c r="AY910" s="148" t="s">
        <v>139</v>
      </c>
    </row>
    <row r="911" spans="2:65" s="13" customFormat="1" ht="11.25">
      <c r="B911" s="153"/>
      <c r="D911" s="147" t="s">
        <v>148</v>
      </c>
      <c r="E911" s="154" t="s">
        <v>1</v>
      </c>
      <c r="F911" s="155" t="s">
        <v>1419</v>
      </c>
      <c r="H911" s="156">
        <v>5.77</v>
      </c>
      <c r="I911" s="157"/>
      <c r="L911" s="153"/>
      <c r="M911" s="158"/>
      <c r="T911" s="159"/>
      <c r="AT911" s="154" t="s">
        <v>148</v>
      </c>
      <c r="AU911" s="154" t="s">
        <v>91</v>
      </c>
      <c r="AV911" s="13" t="s">
        <v>91</v>
      </c>
      <c r="AW911" s="13" t="s">
        <v>36</v>
      </c>
      <c r="AX911" s="13" t="s">
        <v>81</v>
      </c>
      <c r="AY911" s="154" t="s">
        <v>139</v>
      </c>
    </row>
    <row r="912" spans="2:65" s="14" customFormat="1" ht="11.25">
      <c r="B912" s="160"/>
      <c r="D912" s="147" t="s">
        <v>148</v>
      </c>
      <c r="E912" s="161" t="s">
        <v>1</v>
      </c>
      <c r="F912" s="162" t="s">
        <v>151</v>
      </c>
      <c r="H912" s="163">
        <v>5.77</v>
      </c>
      <c r="I912" s="164"/>
      <c r="L912" s="160"/>
      <c r="M912" s="165"/>
      <c r="T912" s="166"/>
      <c r="AT912" s="161" t="s">
        <v>148</v>
      </c>
      <c r="AU912" s="161" t="s">
        <v>91</v>
      </c>
      <c r="AV912" s="14" t="s">
        <v>146</v>
      </c>
      <c r="AW912" s="14" t="s">
        <v>36</v>
      </c>
      <c r="AX912" s="14" t="s">
        <v>89</v>
      </c>
      <c r="AY912" s="161" t="s">
        <v>139</v>
      </c>
    </row>
    <row r="913" spans="2:65" s="1" customFormat="1" ht="24.2" customHeight="1">
      <c r="B913" s="33"/>
      <c r="C913" s="252" t="s">
        <v>675</v>
      </c>
      <c r="D913" s="252" t="s">
        <v>317</v>
      </c>
      <c r="E913" s="253" t="s">
        <v>1420</v>
      </c>
      <c r="F913" s="254" t="s">
        <v>1421</v>
      </c>
      <c r="G913" s="255" t="s">
        <v>160</v>
      </c>
      <c r="H913" s="256">
        <v>5.9450000000000003</v>
      </c>
      <c r="I913" s="182"/>
      <c r="J913" s="257">
        <f>ROUND(I913*H913,2)</f>
        <v>0</v>
      </c>
      <c r="K913" s="179" t="s">
        <v>145</v>
      </c>
      <c r="L913" s="184"/>
      <c r="M913" s="185" t="s">
        <v>1</v>
      </c>
      <c r="N913" s="186" t="s">
        <v>46</v>
      </c>
      <c r="P913" s="142">
        <f>O913*H913</f>
        <v>0</v>
      </c>
      <c r="Q913" s="142">
        <v>1.06E-3</v>
      </c>
      <c r="R913" s="142">
        <f>Q913*H913</f>
        <v>6.3017000000000004E-3</v>
      </c>
      <c r="S913" s="142">
        <v>0</v>
      </c>
      <c r="T913" s="143">
        <f>S913*H913</f>
        <v>0</v>
      </c>
      <c r="AR913" s="144" t="s">
        <v>200</v>
      </c>
      <c r="AT913" s="144" t="s">
        <v>317</v>
      </c>
      <c r="AU913" s="144" t="s">
        <v>91</v>
      </c>
      <c r="AY913" s="18" t="s">
        <v>139</v>
      </c>
      <c r="BE913" s="145">
        <f>IF(N913="základní",J913,0)</f>
        <v>0</v>
      </c>
      <c r="BF913" s="145">
        <f>IF(N913="snížená",J913,0)</f>
        <v>0</v>
      </c>
      <c r="BG913" s="145">
        <f>IF(N913="zákl. přenesená",J913,0)</f>
        <v>0</v>
      </c>
      <c r="BH913" s="145">
        <f>IF(N913="sníž. přenesená",J913,0)</f>
        <v>0</v>
      </c>
      <c r="BI913" s="145">
        <f>IF(N913="nulová",J913,0)</f>
        <v>0</v>
      </c>
      <c r="BJ913" s="18" t="s">
        <v>89</v>
      </c>
      <c r="BK913" s="145">
        <f>ROUND(I913*H913,2)</f>
        <v>0</v>
      </c>
      <c r="BL913" s="18" t="s">
        <v>146</v>
      </c>
      <c r="BM913" s="144" t="s">
        <v>1422</v>
      </c>
    </row>
    <row r="914" spans="2:65" s="12" customFormat="1" ht="11.25">
      <c r="B914" s="146"/>
      <c r="D914" s="147" t="s">
        <v>148</v>
      </c>
      <c r="E914" s="148" t="s">
        <v>1</v>
      </c>
      <c r="F914" s="149" t="s">
        <v>1392</v>
      </c>
      <c r="H914" s="148" t="s">
        <v>1</v>
      </c>
      <c r="I914" s="150"/>
      <c r="L914" s="146"/>
      <c r="M914" s="151"/>
      <c r="T914" s="152"/>
      <c r="AT914" s="148" t="s">
        <v>148</v>
      </c>
      <c r="AU914" s="148" t="s">
        <v>91</v>
      </c>
      <c r="AV914" s="12" t="s">
        <v>89</v>
      </c>
      <c r="AW914" s="12" t="s">
        <v>36</v>
      </c>
      <c r="AX914" s="12" t="s">
        <v>81</v>
      </c>
      <c r="AY914" s="148" t="s">
        <v>139</v>
      </c>
    </row>
    <row r="915" spans="2:65" s="13" customFormat="1" ht="11.25">
      <c r="B915" s="153"/>
      <c r="D915" s="147" t="s">
        <v>148</v>
      </c>
      <c r="E915" s="154" t="s">
        <v>1</v>
      </c>
      <c r="F915" s="155" t="s">
        <v>1423</v>
      </c>
      <c r="H915" s="156">
        <v>5.8570000000000002</v>
      </c>
      <c r="I915" s="157"/>
      <c r="L915" s="153"/>
      <c r="M915" s="158"/>
      <c r="T915" s="159"/>
      <c r="AT915" s="154" t="s">
        <v>148</v>
      </c>
      <c r="AU915" s="154" t="s">
        <v>91</v>
      </c>
      <c r="AV915" s="13" t="s">
        <v>91</v>
      </c>
      <c r="AW915" s="13" t="s">
        <v>36</v>
      </c>
      <c r="AX915" s="13" t="s">
        <v>81</v>
      </c>
      <c r="AY915" s="154" t="s">
        <v>139</v>
      </c>
    </row>
    <row r="916" spans="2:65" s="14" customFormat="1" ht="11.25">
      <c r="B916" s="160"/>
      <c r="D916" s="147" t="s">
        <v>148</v>
      </c>
      <c r="E916" s="161" t="s">
        <v>1</v>
      </c>
      <c r="F916" s="162" t="s">
        <v>151</v>
      </c>
      <c r="H916" s="163">
        <v>5.8570000000000002</v>
      </c>
      <c r="I916" s="164"/>
      <c r="L916" s="160"/>
      <c r="M916" s="165"/>
      <c r="T916" s="166"/>
      <c r="AT916" s="161" t="s">
        <v>148</v>
      </c>
      <c r="AU916" s="161" t="s">
        <v>91</v>
      </c>
      <c r="AV916" s="14" t="s">
        <v>146</v>
      </c>
      <c r="AW916" s="14" t="s">
        <v>36</v>
      </c>
      <c r="AX916" s="14" t="s">
        <v>89</v>
      </c>
      <c r="AY916" s="161" t="s">
        <v>139</v>
      </c>
    </row>
    <row r="917" spans="2:65" s="13" customFormat="1" ht="11.25">
      <c r="B917" s="153"/>
      <c r="D917" s="147" t="s">
        <v>148</v>
      </c>
      <c r="F917" s="155" t="s">
        <v>1424</v>
      </c>
      <c r="H917" s="156">
        <v>5.9450000000000003</v>
      </c>
      <c r="I917" s="157"/>
      <c r="L917" s="153"/>
      <c r="M917" s="158"/>
      <c r="T917" s="159"/>
      <c r="AT917" s="154" t="s">
        <v>148</v>
      </c>
      <c r="AU917" s="154" t="s">
        <v>91</v>
      </c>
      <c r="AV917" s="13" t="s">
        <v>91</v>
      </c>
      <c r="AW917" s="13" t="s">
        <v>4</v>
      </c>
      <c r="AX917" s="13" t="s">
        <v>89</v>
      </c>
      <c r="AY917" s="154" t="s">
        <v>139</v>
      </c>
    </row>
    <row r="918" spans="2:65" s="1" customFormat="1" ht="24.2" customHeight="1">
      <c r="B918" s="33"/>
      <c r="C918" s="133" t="s">
        <v>681</v>
      </c>
      <c r="D918" s="133" t="s">
        <v>141</v>
      </c>
      <c r="E918" s="134" t="s">
        <v>1425</v>
      </c>
      <c r="F918" s="135" t="s">
        <v>1426</v>
      </c>
      <c r="G918" s="136" t="s">
        <v>160</v>
      </c>
      <c r="H918" s="137">
        <v>14.48</v>
      </c>
      <c r="I918" s="138"/>
      <c r="J918" s="139">
        <f>ROUND(I918*H918,2)</f>
        <v>0</v>
      </c>
      <c r="K918" s="135" t="s">
        <v>145</v>
      </c>
      <c r="L918" s="33"/>
      <c r="M918" s="140" t="s">
        <v>1</v>
      </c>
      <c r="N918" s="141" t="s">
        <v>46</v>
      </c>
      <c r="P918" s="142">
        <f>O918*H918</f>
        <v>0</v>
      </c>
      <c r="Q918" s="142">
        <v>0</v>
      </c>
      <c r="R918" s="142">
        <f>Q918*H918</f>
        <v>0</v>
      </c>
      <c r="S918" s="142">
        <v>0</v>
      </c>
      <c r="T918" s="143">
        <f>S918*H918</f>
        <v>0</v>
      </c>
      <c r="AR918" s="144" t="s">
        <v>146</v>
      </c>
      <c r="AT918" s="144" t="s">
        <v>141</v>
      </c>
      <c r="AU918" s="144" t="s">
        <v>91</v>
      </c>
      <c r="AY918" s="18" t="s">
        <v>139</v>
      </c>
      <c r="BE918" s="145">
        <f>IF(N918="základní",J918,0)</f>
        <v>0</v>
      </c>
      <c r="BF918" s="145">
        <f>IF(N918="snížená",J918,0)</f>
        <v>0</v>
      </c>
      <c r="BG918" s="145">
        <f>IF(N918="zákl. přenesená",J918,0)</f>
        <v>0</v>
      </c>
      <c r="BH918" s="145">
        <f>IF(N918="sníž. přenesená",J918,0)</f>
        <v>0</v>
      </c>
      <c r="BI918" s="145">
        <f>IF(N918="nulová",J918,0)</f>
        <v>0</v>
      </c>
      <c r="BJ918" s="18" t="s">
        <v>89</v>
      </c>
      <c r="BK918" s="145">
        <f>ROUND(I918*H918,2)</f>
        <v>0</v>
      </c>
      <c r="BL918" s="18" t="s">
        <v>146</v>
      </c>
      <c r="BM918" s="144" t="s">
        <v>1427</v>
      </c>
    </row>
    <row r="919" spans="2:65" s="12" customFormat="1" ht="11.25">
      <c r="B919" s="146"/>
      <c r="D919" s="147" t="s">
        <v>148</v>
      </c>
      <c r="E919" s="148" t="s">
        <v>1</v>
      </c>
      <c r="F919" s="149" t="s">
        <v>1392</v>
      </c>
      <c r="H919" s="148" t="s">
        <v>1</v>
      </c>
      <c r="I919" s="150"/>
      <c r="L919" s="146"/>
      <c r="M919" s="151"/>
      <c r="T919" s="152"/>
      <c r="AT919" s="148" t="s">
        <v>148</v>
      </c>
      <c r="AU919" s="148" t="s">
        <v>91</v>
      </c>
      <c r="AV919" s="12" t="s">
        <v>89</v>
      </c>
      <c r="AW919" s="12" t="s">
        <v>36</v>
      </c>
      <c r="AX919" s="12" t="s">
        <v>81</v>
      </c>
      <c r="AY919" s="148" t="s">
        <v>139</v>
      </c>
    </row>
    <row r="920" spans="2:65" s="13" customFormat="1" ht="11.25">
      <c r="B920" s="153"/>
      <c r="D920" s="147" t="s">
        <v>148</v>
      </c>
      <c r="E920" s="154" t="s">
        <v>1</v>
      </c>
      <c r="F920" s="155" t="s">
        <v>1428</v>
      </c>
      <c r="H920" s="156">
        <v>14.48</v>
      </c>
      <c r="I920" s="157"/>
      <c r="L920" s="153"/>
      <c r="M920" s="158"/>
      <c r="T920" s="159"/>
      <c r="AT920" s="154" t="s">
        <v>148</v>
      </c>
      <c r="AU920" s="154" t="s">
        <v>91</v>
      </c>
      <c r="AV920" s="13" t="s">
        <v>91</v>
      </c>
      <c r="AW920" s="13" t="s">
        <v>36</v>
      </c>
      <c r="AX920" s="13" t="s">
        <v>81</v>
      </c>
      <c r="AY920" s="154" t="s">
        <v>139</v>
      </c>
    </row>
    <row r="921" spans="2:65" s="14" customFormat="1" ht="11.25">
      <c r="B921" s="160"/>
      <c r="D921" s="147" t="s">
        <v>148</v>
      </c>
      <c r="E921" s="161" t="s">
        <v>1</v>
      </c>
      <c r="F921" s="162" t="s">
        <v>151</v>
      </c>
      <c r="H921" s="163">
        <v>14.48</v>
      </c>
      <c r="I921" s="164"/>
      <c r="L921" s="160"/>
      <c r="M921" s="165"/>
      <c r="T921" s="166"/>
      <c r="AT921" s="161" t="s">
        <v>148</v>
      </c>
      <c r="AU921" s="161" t="s">
        <v>91</v>
      </c>
      <c r="AV921" s="14" t="s">
        <v>146</v>
      </c>
      <c r="AW921" s="14" t="s">
        <v>36</v>
      </c>
      <c r="AX921" s="14" t="s">
        <v>89</v>
      </c>
      <c r="AY921" s="161" t="s">
        <v>139</v>
      </c>
    </row>
    <row r="922" spans="2:65" s="1" customFormat="1" ht="24.2" customHeight="1">
      <c r="B922" s="33"/>
      <c r="C922" s="252" t="s">
        <v>685</v>
      </c>
      <c r="D922" s="252" t="s">
        <v>317</v>
      </c>
      <c r="E922" s="253" t="s">
        <v>1429</v>
      </c>
      <c r="F922" s="254" t="s">
        <v>1430</v>
      </c>
      <c r="G922" s="255" t="s">
        <v>160</v>
      </c>
      <c r="H922" s="256">
        <v>14.917</v>
      </c>
      <c r="I922" s="182"/>
      <c r="J922" s="257">
        <f>ROUND(I922*H922,2)</f>
        <v>0</v>
      </c>
      <c r="K922" s="179" t="s">
        <v>145</v>
      </c>
      <c r="L922" s="184"/>
      <c r="M922" s="185" t="s">
        <v>1</v>
      </c>
      <c r="N922" s="186" t="s">
        <v>46</v>
      </c>
      <c r="P922" s="142">
        <f>O922*H922</f>
        <v>0</v>
      </c>
      <c r="Q922" s="142">
        <v>2.1099999999999999E-3</v>
      </c>
      <c r="R922" s="142">
        <f>Q922*H922</f>
        <v>3.1474869999999995E-2</v>
      </c>
      <c r="S922" s="142">
        <v>0</v>
      </c>
      <c r="T922" s="143">
        <f>S922*H922</f>
        <v>0</v>
      </c>
      <c r="AR922" s="144" t="s">
        <v>200</v>
      </c>
      <c r="AT922" s="144" t="s">
        <v>317</v>
      </c>
      <c r="AU922" s="144" t="s">
        <v>91</v>
      </c>
      <c r="AY922" s="18" t="s">
        <v>139</v>
      </c>
      <c r="BE922" s="145">
        <f>IF(N922="základní",J922,0)</f>
        <v>0</v>
      </c>
      <c r="BF922" s="145">
        <f>IF(N922="snížená",J922,0)</f>
        <v>0</v>
      </c>
      <c r="BG922" s="145">
        <f>IF(N922="zákl. přenesená",J922,0)</f>
        <v>0</v>
      </c>
      <c r="BH922" s="145">
        <f>IF(N922="sníž. přenesená",J922,0)</f>
        <v>0</v>
      </c>
      <c r="BI922" s="145">
        <f>IF(N922="nulová",J922,0)</f>
        <v>0</v>
      </c>
      <c r="BJ922" s="18" t="s">
        <v>89</v>
      </c>
      <c r="BK922" s="145">
        <f>ROUND(I922*H922,2)</f>
        <v>0</v>
      </c>
      <c r="BL922" s="18" t="s">
        <v>146</v>
      </c>
      <c r="BM922" s="144" t="s">
        <v>1431</v>
      </c>
    </row>
    <row r="923" spans="2:65" s="12" customFormat="1" ht="11.25">
      <c r="B923" s="146"/>
      <c r="D923" s="147" t="s">
        <v>148</v>
      </c>
      <c r="E923" s="148" t="s">
        <v>1</v>
      </c>
      <c r="F923" s="149" t="s">
        <v>1392</v>
      </c>
      <c r="H923" s="148" t="s">
        <v>1</v>
      </c>
      <c r="I923" s="150"/>
      <c r="L923" s="146"/>
      <c r="M923" s="151"/>
      <c r="T923" s="152"/>
      <c r="AT923" s="148" t="s">
        <v>148</v>
      </c>
      <c r="AU923" s="148" t="s">
        <v>91</v>
      </c>
      <c r="AV923" s="12" t="s">
        <v>89</v>
      </c>
      <c r="AW923" s="12" t="s">
        <v>36</v>
      </c>
      <c r="AX923" s="12" t="s">
        <v>81</v>
      </c>
      <c r="AY923" s="148" t="s">
        <v>139</v>
      </c>
    </row>
    <row r="924" spans="2:65" s="13" customFormat="1" ht="11.25">
      <c r="B924" s="153"/>
      <c r="D924" s="147" t="s">
        <v>148</v>
      </c>
      <c r="E924" s="154" t="s">
        <v>1</v>
      </c>
      <c r="F924" s="155" t="s">
        <v>1432</v>
      </c>
      <c r="H924" s="156">
        <v>14.696999999999999</v>
      </c>
      <c r="I924" s="157"/>
      <c r="L924" s="153"/>
      <c r="M924" s="158"/>
      <c r="T924" s="159"/>
      <c r="AT924" s="154" t="s">
        <v>148</v>
      </c>
      <c r="AU924" s="154" t="s">
        <v>91</v>
      </c>
      <c r="AV924" s="13" t="s">
        <v>91</v>
      </c>
      <c r="AW924" s="13" t="s">
        <v>36</v>
      </c>
      <c r="AX924" s="13" t="s">
        <v>81</v>
      </c>
      <c r="AY924" s="154" t="s">
        <v>139</v>
      </c>
    </row>
    <row r="925" spans="2:65" s="14" customFormat="1" ht="11.25">
      <c r="B925" s="160"/>
      <c r="D925" s="147" t="s">
        <v>148</v>
      </c>
      <c r="E925" s="161" t="s">
        <v>1</v>
      </c>
      <c r="F925" s="162" t="s">
        <v>151</v>
      </c>
      <c r="H925" s="163">
        <v>14.696999999999999</v>
      </c>
      <c r="I925" s="164"/>
      <c r="L925" s="160"/>
      <c r="M925" s="165"/>
      <c r="T925" s="166"/>
      <c r="AT925" s="161" t="s">
        <v>148</v>
      </c>
      <c r="AU925" s="161" t="s">
        <v>91</v>
      </c>
      <c r="AV925" s="14" t="s">
        <v>146</v>
      </c>
      <c r="AW925" s="14" t="s">
        <v>36</v>
      </c>
      <c r="AX925" s="14" t="s">
        <v>89</v>
      </c>
      <c r="AY925" s="161" t="s">
        <v>139</v>
      </c>
    </row>
    <row r="926" spans="2:65" s="13" customFormat="1" ht="11.25">
      <c r="B926" s="153"/>
      <c r="D926" s="147" t="s">
        <v>148</v>
      </c>
      <c r="F926" s="155" t="s">
        <v>1433</v>
      </c>
      <c r="H926" s="156">
        <v>14.917</v>
      </c>
      <c r="I926" s="157"/>
      <c r="L926" s="153"/>
      <c r="M926" s="158"/>
      <c r="T926" s="159"/>
      <c r="AT926" s="154" t="s">
        <v>148</v>
      </c>
      <c r="AU926" s="154" t="s">
        <v>91</v>
      </c>
      <c r="AV926" s="13" t="s">
        <v>91</v>
      </c>
      <c r="AW926" s="13" t="s">
        <v>4</v>
      </c>
      <c r="AX926" s="13" t="s">
        <v>89</v>
      </c>
      <c r="AY926" s="154" t="s">
        <v>139</v>
      </c>
    </row>
    <row r="927" spans="2:65" s="1" customFormat="1" ht="24.2" customHeight="1">
      <c r="B927" s="33"/>
      <c r="C927" s="133" t="s">
        <v>689</v>
      </c>
      <c r="D927" s="133" t="s">
        <v>141</v>
      </c>
      <c r="E927" s="134" t="s">
        <v>1434</v>
      </c>
      <c r="F927" s="135" t="s">
        <v>1435</v>
      </c>
      <c r="G927" s="136" t="s">
        <v>160</v>
      </c>
      <c r="H927" s="137">
        <v>5.96</v>
      </c>
      <c r="I927" s="138"/>
      <c r="J927" s="139">
        <f>ROUND(I927*H927,2)</f>
        <v>0</v>
      </c>
      <c r="K927" s="135" t="s">
        <v>145</v>
      </c>
      <c r="L927" s="33"/>
      <c r="M927" s="140" t="s">
        <v>1</v>
      </c>
      <c r="N927" s="141" t="s">
        <v>46</v>
      </c>
      <c r="P927" s="142">
        <f>O927*H927</f>
        <v>0</v>
      </c>
      <c r="Q927" s="142">
        <v>0</v>
      </c>
      <c r="R927" s="142">
        <f>Q927*H927</f>
        <v>0</v>
      </c>
      <c r="S927" s="142">
        <v>0</v>
      </c>
      <c r="T927" s="143">
        <f>S927*H927</f>
        <v>0</v>
      </c>
      <c r="AR927" s="144" t="s">
        <v>146</v>
      </c>
      <c r="AT927" s="144" t="s">
        <v>141</v>
      </c>
      <c r="AU927" s="144" t="s">
        <v>91</v>
      </c>
      <c r="AY927" s="18" t="s">
        <v>139</v>
      </c>
      <c r="BE927" s="145">
        <f>IF(N927="základní",J927,0)</f>
        <v>0</v>
      </c>
      <c r="BF927" s="145">
        <f>IF(N927="snížená",J927,0)</f>
        <v>0</v>
      </c>
      <c r="BG927" s="145">
        <f>IF(N927="zákl. přenesená",J927,0)</f>
        <v>0</v>
      </c>
      <c r="BH927" s="145">
        <f>IF(N927="sníž. přenesená",J927,0)</f>
        <v>0</v>
      </c>
      <c r="BI927" s="145">
        <f>IF(N927="nulová",J927,0)</f>
        <v>0</v>
      </c>
      <c r="BJ927" s="18" t="s">
        <v>89</v>
      </c>
      <c r="BK927" s="145">
        <f>ROUND(I927*H927,2)</f>
        <v>0</v>
      </c>
      <c r="BL927" s="18" t="s">
        <v>146</v>
      </c>
      <c r="BM927" s="144" t="s">
        <v>1436</v>
      </c>
    </row>
    <row r="928" spans="2:65" s="12" customFormat="1" ht="11.25">
      <c r="B928" s="146"/>
      <c r="D928" s="147" t="s">
        <v>148</v>
      </c>
      <c r="E928" s="148" t="s">
        <v>1</v>
      </c>
      <c r="F928" s="149" t="s">
        <v>1392</v>
      </c>
      <c r="H928" s="148" t="s">
        <v>1</v>
      </c>
      <c r="I928" s="150"/>
      <c r="L928" s="146"/>
      <c r="M928" s="151"/>
      <c r="T928" s="152"/>
      <c r="AT928" s="148" t="s">
        <v>148</v>
      </c>
      <c r="AU928" s="148" t="s">
        <v>91</v>
      </c>
      <c r="AV928" s="12" t="s">
        <v>89</v>
      </c>
      <c r="AW928" s="12" t="s">
        <v>36</v>
      </c>
      <c r="AX928" s="12" t="s">
        <v>81</v>
      </c>
      <c r="AY928" s="148" t="s">
        <v>139</v>
      </c>
    </row>
    <row r="929" spans="2:65" s="13" customFormat="1" ht="11.25">
      <c r="B929" s="153"/>
      <c r="D929" s="147" t="s">
        <v>148</v>
      </c>
      <c r="E929" s="154" t="s">
        <v>1</v>
      </c>
      <c r="F929" s="155" t="s">
        <v>1437</v>
      </c>
      <c r="H929" s="156">
        <v>5.96</v>
      </c>
      <c r="I929" s="157"/>
      <c r="L929" s="153"/>
      <c r="M929" s="158"/>
      <c r="T929" s="159"/>
      <c r="AT929" s="154" t="s">
        <v>148</v>
      </c>
      <c r="AU929" s="154" t="s">
        <v>91</v>
      </c>
      <c r="AV929" s="13" t="s">
        <v>91</v>
      </c>
      <c r="AW929" s="13" t="s">
        <v>36</v>
      </c>
      <c r="AX929" s="13" t="s">
        <v>81</v>
      </c>
      <c r="AY929" s="154" t="s">
        <v>139</v>
      </c>
    </row>
    <row r="930" spans="2:65" s="14" customFormat="1" ht="11.25">
      <c r="B930" s="160"/>
      <c r="D930" s="147" t="s">
        <v>148</v>
      </c>
      <c r="E930" s="161" t="s">
        <v>1</v>
      </c>
      <c r="F930" s="162" t="s">
        <v>151</v>
      </c>
      <c r="H930" s="163">
        <v>5.96</v>
      </c>
      <c r="I930" s="164"/>
      <c r="L930" s="160"/>
      <c r="M930" s="165"/>
      <c r="T930" s="166"/>
      <c r="AT930" s="161" t="s">
        <v>148</v>
      </c>
      <c r="AU930" s="161" t="s">
        <v>91</v>
      </c>
      <c r="AV930" s="14" t="s">
        <v>146</v>
      </c>
      <c r="AW930" s="14" t="s">
        <v>36</v>
      </c>
      <c r="AX930" s="14" t="s">
        <v>89</v>
      </c>
      <c r="AY930" s="161" t="s">
        <v>139</v>
      </c>
    </row>
    <row r="931" spans="2:65" s="1" customFormat="1" ht="24.2" customHeight="1">
      <c r="B931" s="258"/>
      <c r="C931" s="252" t="s">
        <v>693</v>
      </c>
      <c r="D931" s="252" t="s">
        <v>317</v>
      </c>
      <c r="E931" s="253" t="s">
        <v>1438</v>
      </c>
      <c r="F931" s="254" t="s">
        <v>1439</v>
      </c>
      <c r="G931" s="255" t="s">
        <v>160</v>
      </c>
      <c r="H931" s="256">
        <v>6.14</v>
      </c>
      <c r="I931" s="182"/>
      <c r="J931" s="257">
        <f>ROUND(I931*H931,2)</f>
        <v>0</v>
      </c>
      <c r="K931" s="179" t="s">
        <v>145</v>
      </c>
      <c r="L931" s="184"/>
      <c r="M931" s="185" t="s">
        <v>1</v>
      </c>
      <c r="N931" s="186" t="s">
        <v>46</v>
      </c>
      <c r="P931" s="142">
        <f>O931*H931</f>
        <v>0</v>
      </c>
      <c r="Q931" s="142">
        <v>3.1800000000000001E-3</v>
      </c>
      <c r="R931" s="142">
        <f>Q931*H931</f>
        <v>1.95252E-2</v>
      </c>
      <c r="S931" s="142">
        <v>0</v>
      </c>
      <c r="T931" s="143">
        <f>S931*H931</f>
        <v>0</v>
      </c>
      <c r="AR931" s="144" t="s">
        <v>200</v>
      </c>
      <c r="AT931" s="144" t="s">
        <v>317</v>
      </c>
      <c r="AU931" s="144" t="s">
        <v>91</v>
      </c>
      <c r="AY931" s="18" t="s">
        <v>139</v>
      </c>
      <c r="BE931" s="145">
        <f>IF(N931="základní",J931,0)</f>
        <v>0</v>
      </c>
      <c r="BF931" s="145">
        <f>IF(N931="snížená",J931,0)</f>
        <v>0</v>
      </c>
      <c r="BG931" s="145">
        <f>IF(N931="zákl. přenesená",J931,0)</f>
        <v>0</v>
      </c>
      <c r="BH931" s="145">
        <f>IF(N931="sníž. přenesená",J931,0)</f>
        <v>0</v>
      </c>
      <c r="BI931" s="145">
        <f>IF(N931="nulová",J931,0)</f>
        <v>0</v>
      </c>
      <c r="BJ931" s="18" t="s">
        <v>89</v>
      </c>
      <c r="BK931" s="145">
        <f>ROUND(I931*H931,2)</f>
        <v>0</v>
      </c>
      <c r="BL931" s="18" t="s">
        <v>146</v>
      </c>
      <c r="BM931" s="144" t="s">
        <v>1440</v>
      </c>
    </row>
    <row r="932" spans="2:65" s="12" customFormat="1" ht="11.25">
      <c r="B932" s="146"/>
      <c r="D932" s="147" t="s">
        <v>148</v>
      </c>
      <c r="E932" s="148" t="s">
        <v>1</v>
      </c>
      <c r="F932" s="149" t="s">
        <v>1392</v>
      </c>
      <c r="H932" s="148" t="s">
        <v>1</v>
      </c>
      <c r="I932" s="150"/>
      <c r="L932" s="146"/>
      <c r="M932" s="151"/>
      <c r="T932" s="152"/>
      <c r="AT932" s="148" t="s">
        <v>148</v>
      </c>
      <c r="AU932" s="148" t="s">
        <v>91</v>
      </c>
      <c r="AV932" s="12" t="s">
        <v>89</v>
      </c>
      <c r="AW932" s="12" t="s">
        <v>36</v>
      </c>
      <c r="AX932" s="12" t="s">
        <v>81</v>
      </c>
      <c r="AY932" s="148" t="s">
        <v>139</v>
      </c>
    </row>
    <row r="933" spans="2:65" s="13" customFormat="1" ht="11.25">
      <c r="B933" s="153"/>
      <c r="D933" s="147" t="s">
        <v>148</v>
      </c>
      <c r="E933" s="154" t="s">
        <v>1</v>
      </c>
      <c r="F933" s="155" t="s">
        <v>1441</v>
      </c>
      <c r="H933" s="156">
        <v>6.0490000000000004</v>
      </c>
      <c r="I933" s="157"/>
      <c r="L933" s="153"/>
      <c r="M933" s="158"/>
      <c r="T933" s="159"/>
      <c r="AT933" s="154" t="s">
        <v>148</v>
      </c>
      <c r="AU933" s="154" t="s">
        <v>91</v>
      </c>
      <c r="AV933" s="13" t="s">
        <v>91</v>
      </c>
      <c r="AW933" s="13" t="s">
        <v>36</v>
      </c>
      <c r="AX933" s="13" t="s">
        <v>81</v>
      </c>
      <c r="AY933" s="154" t="s">
        <v>139</v>
      </c>
    </row>
    <row r="934" spans="2:65" s="14" customFormat="1" ht="11.25">
      <c r="B934" s="160"/>
      <c r="D934" s="147" t="s">
        <v>148</v>
      </c>
      <c r="E934" s="161" t="s">
        <v>1</v>
      </c>
      <c r="F934" s="162" t="s">
        <v>151</v>
      </c>
      <c r="H934" s="163">
        <v>6.0490000000000004</v>
      </c>
      <c r="I934" s="164"/>
      <c r="L934" s="160"/>
      <c r="M934" s="165"/>
      <c r="T934" s="166"/>
      <c r="AT934" s="161" t="s">
        <v>148</v>
      </c>
      <c r="AU934" s="161" t="s">
        <v>91</v>
      </c>
      <c r="AV934" s="14" t="s">
        <v>146</v>
      </c>
      <c r="AW934" s="14" t="s">
        <v>36</v>
      </c>
      <c r="AX934" s="14" t="s">
        <v>89</v>
      </c>
      <c r="AY934" s="161" t="s">
        <v>139</v>
      </c>
    </row>
    <row r="935" spans="2:65" s="13" customFormat="1" ht="11.25">
      <c r="B935" s="153"/>
      <c r="D935" s="147" t="s">
        <v>148</v>
      </c>
      <c r="F935" s="155" t="s">
        <v>1442</v>
      </c>
      <c r="H935" s="156">
        <v>6.14</v>
      </c>
      <c r="I935" s="157"/>
      <c r="L935" s="153"/>
      <c r="M935" s="158"/>
      <c r="T935" s="159"/>
      <c r="AT935" s="154" t="s">
        <v>148</v>
      </c>
      <c r="AU935" s="154" t="s">
        <v>91</v>
      </c>
      <c r="AV935" s="13" t="s">
        <v>91</v>
      </c>
      <c r="AW935" s="13" t="s">
        <v>4</v>
      </c>
      <c r="AX935" s="13" t="s">
        <v>89</v>
      </c>
      <c r="AY935" s="154" t="s">
        <v>139</v>
      </c>
    </row>
    <row r="936" spans="2:65" s="1" customFormat="1" ht="24.2" customHeight="1">
      <c r="B936" s="33"/>
      <c r="C936" s="133" t="s">
        <v>697</v>
      </c>
      <c r="D936" s="133" t="s">
        <v>141</v>
      </c>
      <c r="E936" s="134" t="s">
        <v>1443</v>
      </c>
      <c r="F936" s="135" t="s">
        <v>1444</v>
      </c>
      <c r="G936" s="136" t="s">
        <v>498</v>
      </c>
      <c r="H936" s="137">
        <v>2</v>
      </c>
      <c r="I936" s="138"/>
      <c r="J936" s="139">
        <f>ROUND(I936*H936,2)</f>
        <v>0</v>
      </c>
      <c r="K936" s="135" t="s">
        <v>145</v>
      </c>
      <c r="L936" s="33"/>
      <c r="M936" s="140" t="s">
        <v>1</v>
      </c>
      <c r="N936" s="141" t="s">
        <v>46</v>
      </c>
      <c r="P936" s="142">
        <f>O936*H936</f>
        <v>0</v>
      </c>
      <c r="Q936" s="142">
        <v>0</v>
      </c>
      <c r="R936" s="142">
        <f>Q936*H936</f>
        <v>0</v>
      </c>
      <c r="S936" s="142">
        <v>0</v>
      </c>
      <c r="T936" s="143">
        <f>S936*H936</f>
        <v>0</v>
      </c>
      <c r="AR936" s="144" t="s">
        <v>146</v>
      </c>
      <c r="AT936" s="144" t="s">
        <v>141</v>
      </c>
      <c r="AU936" s="144" t="s">
        <v>91</v>
      </c>
      <c r="AY936" s="18" t="s">
        <v>139</v>
      </c>
      <c r="BE936" s="145">
        <f>IF(N936="základní",J936,0)</f>
        <v>0</v>
      </c>
      <c r="BF936" s="145">
        <f>IF(N936="snížená",J936,0)</f>
        <v>0</v>
      </c>
      <c r="BG936" s="145">
        <f>IF(N936="zákl. přenesená",J936,0)</f>
        <v>0</v>
      </c>
      <c r="BH936" s="145">
        <f>IF(N936="sníž. přenesená",J936,0)</f>
        <v>0</v>
      </c>
      <c r="BI936" s="145">
        <f>IF(N936="nulová",J936,0)</f>
        <v>0</v>
      </c>
      <c r="BJ936" s="18" t="s">
        <v>89</v>
      </c>
      <c r="BK936" s="145">
        <f>ROUND(I936*H936,2)</f>
        <v>0</v>
      </c>
      <c r="BL936" s="18" t="s">
        <v>146</v>
      </c>
      <c r="BM936" s="144" t="s">
        <v>1445</v>
      </c>
    </row>
    <row r="937" spans="2:65" s="12" customFormat="1" ht="11.25">
      <c r="B937" s="146"/>
      <c r="D937" s="147" t="s">
        <v>148</v>
      </c>
      <c r="E937" s="148" t="s">
        <v>1</v>
      </c>
      <c r="F937" s="149" t="s">
        <v>1446</v>
      </c>
      <c r="H937" s="148" t="s">
        <v>1</v>
      </c>
      <c r="I937" s="150"/>
      <c r="L937" s="146"/>
      <c r="M937" s="151"/>
      <c r="T937" s="152"/>
      <c r="AT937" s="148" t="s">
        <v>148</v>
      </c>
      <c r="AU937" s="148" t="s">
        <v>91</v>
      </c>
      <c r="AV937" s="12" t="s">
        <v>89</v>
      </c>
      <c r="AW937" s="12" t="s">
        <v>36</v>
      </c>
      <c r="AX937" s="12" t="s">
        <v>81</v>
      </c>
      <c r="AY937" s="148" t="s">
        <v>139</v>
      </c>
    </row>
    <row r="938" spans="2:65" s="13" customFormat="1" ht="11.25">
      <c r="B938" s="153"/>
      <c r="D938" s="147" t="s">
        <v>148</v>
      </c>
      <c r="E938" s="154" t="s">
        <v>1</v>
      </c>
      <c r="F938" s="155" t="s">
        <v>1447</v>
      </c>
      <c r="H938" s="156">
        <v>1</v>
      </c>
      <c r="I938" s="157"/>
      <c r="L938" s="153"/>
      <c r="M938" s="158"/>
      <c r="T938" s="159"/>
      <c r="AT938" s="154" t="s">
        <v>148</v>
      </c>
      <c r="AU938" s="154" t="s">
        <v>91</v>
      </c>
      <c r="AV938" s="13" t="s">
        <v>91</v>
      </c>
      <c r="AW938" s="13" t="s">
        <v>36</v>
      </c>
      <c r="AX938" s="13" t="s">
        <v>81</v>
      </c>
      <c r="AY938" s="154" t="s">
        <v>139</v>
      </c>
    </row>
    <row r="939" spans="2:65" s="13" customFormat="1" ht="11.25">
      <c r="B939" s="153"/>
      <c r="D939" s="147" t="s">
        <v>148</v>
      </c>
      <c r="E939" s="154" t="s">
        <v>1</v>
      </c>
      <c r="F939" s="155" t="s">
        <v>1448</v>
      </c>
      <c r="H939" s="156">
        <v>1</v>
      </c>
      <c r="I939" s="157"/>
      <c r="L939" s="153"/>
      <c r="M939" s="158"/>
      <c r="T939" s="159"/>
      <c r="AT939" s="154" t="s">
        <v>148</v>
      </c>
      <c r="AU939" s="154" t="s">
        <v>91</v>
      </c>
      <c r="AV939" s="13" t="s">
        <v>91</v>
      </c>
      <c r="AW939" s="13" t="s">
        <v>36</v>
      </c>
      <c r="AX939" s="13" t="s">
        <v>81</v>
      </c>
      <c r="AY939" s="154" t="s">
        <v>139</v>
      </c>
    </row>
    <row r="940" spans="2:65" s="14" customFormat="1" ht="11.25">
      <c r="B940" s="160"/>
      <c r="D940" s="147" t="s">
        <v>148</v>
      </c>
      <c r="E940" s="161" t="s">
        <v>1</v>
      </c>
      <c r="F940" s="162" t="s">
        <v>151</v>
      </c>
      <c r="H940" s="163">
        <v>2</v>
      </c>
      <c r="I940" s="164"/>
      <c r="L940" s="160"/>
      <c r="M940" s="165"/>
      <c r="T940" s="166"/>
      <c r="AT940" s="161" t="s">
        <v>148</v>
      </c>
      <c r="AU940" s="161" t="s">
        <v>91</v>
      </c>
      <c r="AV940" s="14" t="s">
        <v>146</v>
      </c>
      <c r="AW940" s="14" t="s">
        <v>36</v>
      </c>
      <c r="AX940" s="14" t="s">
        <v>89</v>
      </c>
      <c r="AY940" s="161" t="s">
        <v>139</v>
      </c>
    </row>
    <row r="941" spans="2:65" s="1" customFormat="1" ht="16.5" customHeight="1">
      <c r="B941" s="33"/>
      <c r="C941" s="252" t="s">
        <v>701</v>
      </c>
      <c r="D941" s="252" t="s">
        <v>317</v>
      </c>
      <c r="E941" s="253" t="s">
        <v>1449</v>
      </c>
      <c r="F941" s="254" t="s">
        <v>1450</v>
      </c>
      <c r="G941" s="255" t="s">
        <v>498</v>
      </c>
      <c r="H941" s="256">
        <v>2.02</v>
      </c>
      <c r="I941" s="182"/>
      <c r="J941" s="257">
        <f>ROUND(I941*H941,2)</f>
        <v>0</v>
      </c>
      <c r="K941" s="179" t="s">
        <v>145</v>
      </c>
      <c r="L941" s="184"/>
      <c r="M941" s="185" t="s">
        <v>1</v>
      </c>
      <c r="N941" s="186" t="s">
        <v>46</v>
      </c>
      <c r="P941" s="142">
        <f>O941*H941</f>
        <v>0</v>
      </c>
      <c r="Q941" s="142">
        <v>1.6000000000000001E-4</v>
      </c>
      <c r="R941" s="142">
        <f>Q941*H941</f>
        <v>3.2320000000000005E-4</v>
      </c>
      <c r="S941" s="142">
        <v>0</v>
      </c>
      <c r="T941" s="143">
        <f>S941*H941</f>
        <v>0</v>
      </c>
      <c r="AR941" s="144" t="s">
        <v>200</v>
      </c>
      <c r="AT941" s="144" t="s">
        <v>317</v>
      </c>
      <c r="AU941" s="144" t="s">
        <v>91</v>
      </c>
      <c r="AY941" s="18" t="s">
        <v>139</v>
      </c>
      <c r="BE941" s="145">
        <f>IF(N941="základní",J941,0)</f>
        <v>0</v>
      </c>
      <c r="BF941" s="145">
        <f>IF(N941="snížená",J941,0)</f>
        <v>0</v>
      </c>
      <c r="BG941" s="145">
        <f>IF(N941="zákl. přenesená",J941,0)</f>
        <v>0</v>
      </c>
      <c r="BH941" s="145">
        <f>IF(N941="sníž. přenesená",J941,0)</f>
        <v>0</v>
      </c>
      <c r="BI941" s="145">
        <f>IF(N941="nulová",J941,0)</f>
        <v>0</v>
      </c>
      <c r="BJ941" s="18" t="s">
        <v>89</v>
      </c>
      <c r="BK941" s="145">
        <f>ROUND(I941*H941,2)</f>
        <v>0</v>
      </c>
      <c r="BL941" s="18" t="s">
        <v>146</v>
      </c>
      <c r="BM941" s="144" t="s">
        <v>1451</v>
      </c>
    </row>
    <row r="942" spans="2:65" s="12" customFormat="1" ht="11.25">
      <c r="B942" s="146"/>
      <c r="D942" s="147" t="s">
        <v>148</v>
      </c>
      <c r="E942" s="148" t="s">
        <v>1</v>
      </c>
      <c r="F942" s="149" t="s">
        <v>1446</v>
      </c>
      <c r="H942" s="148" t="s">
        <v>1</v>
      </c>
      <c r="I942" s="150"/>
      <c r="L942" s="146"/>
      <c r="M942" s="151"/>
      <c r="T942" s="152"/>
      <c r="AT942" s="148" t="s">
        <v>148</v>
      </c>
      <c r="AU942" s="148" t="s">
        <v>91</v>
      </c>
      <c r="AV942" s="12" t="s">
        <v>89</v>
      </c>
      <c r="AW942" s="12" t="s">
        <v>36</v>
      </c>
      <c r="AX942" s="12" t="s">
        <v>81</v>
      </c>
      <c r="AY942" s="148" t="s">
        <v>139</v>
      </c>
    </row>
    <row r="943" spans="2:65" s="13" customFormat="1" ht="11.25">
      <c r="B943" s="153"/>
      <c r="D943" s="147" t="s">
        <v>148</v>
      </c>
      <c r="E943" s="154" t="s">
        <v>1</v>
      </c>
      <c r="F943" s="155" t="s">
        <v>1452</v>
      </c>
      <c r="H943" s="156">
        <v>1.01</v>
      </c>
      <c r="I943" s="157"/>
      <c r="L943" s="153"/>
      <c r="M943" s="158"/>
      <c r="T943" s="159"/>
      <c r="AT943" s="154" t="s">
        <v>148</v>
      </c>
      <c r="AU943" s="154" t="s">
        <v>91</v>
      </c>
      <c r="AV943" s="13" t="s">
        <v>91</v>
      </c>
      <c r="AW943" s="13" t="s">
        <v>36</v>
      </c>
      <c r="AX943" s="13" t="s">
        <v>81</v>
      </c>
      <c r="AY943" s="154" t="s">
        <v>139</v>
      </c>
    </row>
    <row r="944" spans="2:65" s="13" customFormat="1" ht="11.25">
      <c r="B944" s="153"/>
      <c r="D944" s="147" t="s">
        <v>148</v>
      </c>
      <c r="E944" s="154" t="s">
        <v>1</v>
      </c>
      <c r="F944" s="155" t="s">
        <v>1453</v>
      </c>
      <c r="H944" s="156">
        <v>1.01</v>
      </c>
      <c r="I944" s="157"/>
      <c r="L944" s="153"/>
      <c r="M944" s="158"/>
      <c r="T944" s="159"/>
      <c r="AT944" s="154" t="s">
        <v>148</v>
      </c>
      <c r="AU944" s="154" t="s">
        <v>91</v>
      </c>
      <c r="AV944" s="13" t="s">
        <v>91</v>
      </c>
      <c r="AW944" s="13" t="s">
        <v>36</v>
      </c>
      <c r="AX944" s="13" t="s">
        <v>81</v>
      </c>
      <c r="AY944" s="154" t="s">
        <v>139</v>
      </c>
    </row>
    <row r="945" spans="2:65" s="14" customFormat="1" ht="11.25">
      <c r="B945" s="160"/>
      <c r="D945" s="147" t="s">
        <v>148</v>
      </c>
      <c r="E945" s="161" t="s">
        <v>1</v>
      </c>
      <c r="F945" s="162" t="s">
        <v>151</v>
      </c>
      <c r="H945" s="163">
        <v>2.02</v>
      </c>
      <c r="I945" s="164"/>
      <c r="L945" s="160"/>
      <c r="M945" s="165"/>
      <c r="T945" s="166"/>
      <c r="AT945" s="161" t="s">
        <v>148</v>
      </c>
      <c r="AU945" s="161" t="s">
        <v>91</v>
      </c>
      <c r="AV945" s="14" t="s">
        <v>146</v>
      </c>
      <c r="AW945" s="14" t="s">
        <v>36</v>
      </c>
      <c r="AX945" s="14" t="s">
        <v>89</v>
      </c>
      <c r="AY945" s="161" t="s">
        <v>139</v>
      </c>
    </row>
    <row r="946" spans="2:65" s="1" customFormat="1" ht="24.2" customHeight="1">
      <c r="B946" s="33"/>
      <c r="C946" s="133" t="s">
        <v>705</v>
      </c>
      <c r="D946" s="133" t="s">
        <v>141</v>
      </c>
      <c r="E946" s="134" t="s">
        <v>1454</v>
      </c>
      <c r="F946" s="135" t="s">
        <v>1455</v>
      </c>
      <c r="G946" s="136" t="s">
        <v>498</v>
      </c>
      <c r="H946" s="137">
        <v>4</v>
      </c>
      <c r="I946" s="138"/>
      <c r="J946" s="139">
        <f>ROUND(I946*H946,2)</f>
        <v>0</v>
      </c>
      <c r="K946" s="135" t="s">
        <v>145</v>
      </c>
      <c r="L946" s="33"/>
      <c r="M946" s="140" t="s">
        <v>1</v>
      </c>
      <c r="N946" s="141" t="s">
        <v>46</v>
      </c>
      <c r="P946" s="142">
        <f>O946*H946</f>
        <v>0</v>
      </c>
      <c r="Q946" s="142">
        <v>0</v>
      </c>
      <c r="R946" s="142">
        <f>Q946*H946</f>
        <v>0</v>
      </c>
      <c r="S946" s="142">
        <v>0</v>
      </c>
      <c r="T946" s="143">
        <f>S946*H946</f>
        <v>0</v>
      </c>
      <c r="AR946" s="144" t="s">
        <v>146</v>
      </c>
      <c r="AT946" s="144" t="s">
        <v>141</v>
      </c>
      <c r="AU946" s="144" t="s">
        <v>91</v>
      </c>
      <c r="AY946" s="18" t="s">
        <v>139</v>
      </c>
      <c r="BE946" s="145">
        <f>IF(N946="základní",J946,0)</f>
        <v>0</v>
      </c>
      <c r="BF946" s="145">
        <f>IF(N946="snížená",J946,0)</f>
        <v>0</v>
      </c>
      <c r="BG946" s="145">
        <f>IF(N946="zákl. přenesená",J946,0)</f>
        <v>0</v>
      </c>
      <c r="BH946" s="145">
        <f>IF(N946="sníž. přenesená",J946,0)</f>
        <v>0</v>
      </c>
      <c r="BI946" s="145">
        <f>IF(N946="nulová",J946,0)</f>
        <v>0</v>
      </c>
      <c r="BJ946" s="18" t="s">
        <v>89</v>
      </c>
      <c r="BK946" s="145">
        <f>ROUND(I946*H946,2)</f>
        <v>0</v>
      </c>
      <c r="BL946" s="18" t="s">
        <v>146</v>
      </c>
      <c r="BM946" s="144" t="s">
        <v>1456</v>
      </c>
    </row>
    <row r="947" spans="2:65" s="12" customFormat="1" ht="11.25">
      <c r="B947" s="146"/>
      <c r="D947" s="147" t="s">
        <v>148</v>
      </c>
      <c r="E947" s="148" t="s">
        <v>1</v>
      </c>
      <c r="F947" s="149" t="s">
        <v>1446</v>
      </c>
      <c r="H947" s="148" t="s">
        <v>1</v>
      </c>
      <c r="I947" s="150"/>
      <c r="L947" s="146"/>
      <c r="M947" s="151"/>
      <c r="T947" s="152"/>
      <c r="AT947" s="148" t="s">
        <v>148</v>
      </c>
      <c r="AU947" s="148" t="s">
        <v>91</v>
      </c>
      <c r="AV947" s="12" t="s">
        <v>89</v>
      </c>
      <c r="AW947" s="12" t="s">
        <v>36</v>
      </c>
      <c r="AX947" s="12" t="s">
        <v>81</v>
      </c>
      <c r="AY947" s="148" t="s">
        <v>139</v>
      </c>
    </row>
    <row r="948" spans="2:65" s="13" customFormat="1" ht="11.25">
      <c r="B948" s="153"/>
      <c r="D948" s="147" t="s">
        <v>148</v>
      </c>
      <c r="E948" s="154" t="s">
        <v>1</v>
      </c>
      <c r="F948" s="155" t="s">
        <v>1457</v>
      </c>
      <c r="H948" s="156">
        <v>1</v>
      </c>
      <c r="I948" s="157"/>
      <c r="L948" s="153"/>
      <c r="M948" s="158"/>
      <c r="T948" s="159"/>
      <c r="AT948" s="154" t="s">
        <v>148</v>
      </c>
      <c r="AU948" s="154" t="s">
        <v>91</v>
      </c>
      <c r="AV948" s="13" t="s">
        <v>91</v>
      </c>
      <c r="AW948" s="13" t="s">
        <v>36</v>
      </c>
      <c r="AX948" s="13" t="s">
        <v>81</v>
      </c>
      <c r="AY948" s="154" t="s">
        <v>139</v>
      </c>
    </row>
    <row r="949" spans="2:65" s="13" customFormat="1" ht="11.25">
      <c r="B949" s="153"/>
      <c r="D949" s="147" t="s">
        <v>148</v>
      </c>
      <c r="E949" s="154" t="s">
        <v>1</v>
      </c>
      <c r="F949" s="155" t="s">
        <v>1458</v>
      </c>
      <c r="H949" s="156">
        <v>1</v>
      </c>
      <c r="I949" s="157"/>
      <c r="L949" s="153"/>
      <c r="M949" s="158"/>
      <c r="T949" s="159"/>
      <c r="AT949" s="154" t="s">
        <v>148</v>
      </c>
      <c r="AU949" s="154" t="s">
        <v>91</v>
      </c>
      <c r="AV949" s="13" t="s">
        <v>91</v>
      </c>
      <c r="AW949" s="13" t="s">
        <v>36</v>
      </c>
      <c r="AX949" s="13" t="s">
        <v>81</v>
      </c>
      <c r="AY949" s="154" t="s">
        <v>139</v>
      </c>
    </row>
    <row r="950" spans="2:65" s="13" customFormat="1" ht="11.25">
      <c r="B950" s="153"/>
      <c r="D950" s="147" t="s">
        <v>148</v>
      </c>
      <c r="E950" s="154" t="s">
        <v>1</v>
      </c>
      <c r="F950" s="155" t="s">
        <v>1459</v>
      </c>
      <c r="H950" s="156">
        <v>1</v>
      </c>
      <c r="I950" s="157"/>
      <c r="L950" s="153"/>
      <c r="M950" s="158"/>
      <c r="T950" s="159"/>
      <c r="AT950" s="154" t="s">
        <v>148</v>
      </c>
      <c r="AU950" s="154" t="s">
        <v>91</v>
      </c>
      <c r="AV950" s="13" t="s">
        <v>91</v>
      </c>
      <c r="AW950" s="13" t="s">
        <v>36</v>
      </c>
      <c r="AX950" s="13" t="s">
        <v>81</v>
      </c>
      <c r="AY950" s="154" t="s">
        <v>139</v>
      </c>
    </row>
    <row r="951" spans="2:65" s="13" customFormat="1" ht="11.25">
      <c r="B951" s="153"/>
      <c r="D951" s="147" t="s">
        <v>148</v>
      </c>
      <c r="E951" s="154" t="s">
        <v>1</v>
      </c>
      <c r="F951" s="155" t="s">
        <v>1460</v>
      </c>
      <c r="H951" s="156">
        <v>1</v>
      </c>
      <c r="I951" s="157"/>
      <c r="L951" s="153"/>
      <c r="M951" s="158"/>
      <c r="T951" s="159"/>
      <c r="AT951" s="154" t="s">
        <v>148</v>
      </c>
      <c r="AU951" s="154" t="s">
        <v>91</v>
      </c>
      <c r="AV951" s="13" t="s">
        <v>91</v>
      </c>
      <c r="AW951" s="13" t="s">
        <v>36</v>
      </c>
      <c r="AX951" s="13" t="s">
        <v>81</v>
      </c>
      <c r="AY951" s="154" t="s">
        <v>139</v>
      </c>
    </row>
    <row r="952" spans="2:65" s="14" customFormat="1" ht="11.25">
      <c r="B952" s="160"/>
      <c r="D952" s="147" t="s">
        <v>148</v>
      </c>
      <c r="E952" s="161" t="s">
        <v>1</v>
      </c>
      <c r="F952" s="162" t="s">
        <v>151</v>
      </c>
      <c r="H952" s="163">
        <v>4</v>
      </c>
      <c r="I952" s="164"/>
      <c r="L952" s="160"/>
      <c r="M952" s="165"/>
      <c r="T952" s="166"/>
      <c r="AT952" s="161" t="s">
        <v>148</v>
      </c>
      <c r="AU952" s="161" t="s">
        <v>91</v>
      </c>
      <c r="AV952" s="14" t="s">
        <v>146</v>
      </c>
      <c r="AW952" s="14" t="s">
        <v>36</v>
      </c>
      <c r="AX952" s="14" t="s">
        <v>89</v>
      </c>
      <c r="AY952" s="161" t="s">
        <v>139</v>
      </c>
    </row>
    <row r="953" spans="2:65" s="1" customFormat="1" ht="16.5" customHeight="1">
      <c r="B953" s="33"/>
      <c r="C953" s="252" t="s">
        <v>709</v>
      </c>
      <c r="D953" s="252" t="s">
        <v>317</v>
      </c>
      <c r="E953" s="253" t="s">
        <v>1461</v>
      </c>
      <c r="F953" s="254" t="s">
        <v>1462</v>
      </c>
      <c r="G953" s="255" t="s">
        <v>498</v>
      </c>
      <c r="H953" s="256">
        <v>4.04</v>
      </c>
      <c r="I953" s="182"/>
      <c r="J953" s="257">
        <f>ROUND(I953*H953,2)</f>
        <v>0</v>
      </c>
      <c r="K953" s="179" t="s">
        <v>145</v>
      </c>
      <c r="L953" s="184"/>
      <c r="M953" s="185" t="s">
        <v>1</v>
      </c>
      <c r="N953" s="186" t="s">
        <v>46</v>
      </c>
      <c r="P953" s="142">
        <f>O953*H953</f>
        <v>0</v>
      </c>
      <c r="Q953" s="142">
        <v>3.1E-4</v>
      </c>
      <c r="R953" s="142">
        <f>Q953*H953</f>
        <v>1.2524000000000001E-3</v>
      </c>
      <c r="S953" s="142">
        <v>0</v>
      </c>
      <c r="T953" s="143">
        <f>S953*H953</f>
        <v>0</v>
      </c>
      <c r="AR953" s="144" t="s">
        <v>200</v>
      </c>
      <c r="AT953" s="144" t="s">
        <v>317</v>
      </c>
      <c r="AU953" s="144" t="s">
        <v>91</v>
      </c>
      <c r="AY953" s="18" t="s">
        <v>139</v>
      </c>
      <c r="BE953" s="145">
        <f>IF(N953="základní",J953,0)</f>
        <v>0</v>
      </c>
      <c r="BF953" s="145">
        <f>IF(N953="snížená",J953,0)</f>
        <v>0</v>
      </c>
      <c r="BG953" s="145">
        <f>IF(N953="zákl. přenesená",J953,0)</f>
        <v>0</v>
      </c>
      <c r="BH953" s="145">
        <f>IF(N953="sníž. přenesená",J953,0)</f>
        <v>0</v>
      </c>
      <c r="BI953" s="145">
        <f>IF(N953="nulová",J953,0)</f>
        <v>0</v>
      </c>
      <c r="BJ953" s="18" t="s">
        <v>89</v>
      </c>
      <c r="BK953" s="145">
        <f>ROUND(I953*H953,2)</f>
        <v>0</v>
      </c>
      <c r="BL953" s="18" t="s">
        <v>146</v>
      </c>
      <c r="BM953" s="144" t="s">
        <v>1463</v>
      </c>
    </row>
    <row r="954" spans="2:65" s="12" customFormat="1" ht="11.25">
      <c r="B954" s="146"/>
      <c r="D954" s="147" t="s">
        <v>148</v>
      </c>
      <c r="E954" s="148" t="s">
        <v>1</v>
      </c>
      <c r="F954" s="149" t="s">
        <v>1446</v>
      </c>
      <c r="H954" s="148" t="s">
        <v>1</v>
      </c>
      <c r="I954" s="150"/>
      <c r="L954" s="146"/>
      <c r="M954" s="151"/>
      <c r="T954" s="152"/>
      <c r="AT954" s="148" t="s">
        <v>148</v>
      </c>
      <c r="AU954" s="148" t="s">
        <v>91</v>
      </c>
      <c r="AV954" s="12" t="s">
        <v>89</v>
      </c>
      <c r="AW954" s="12" t="s">
        <v>36</v>
      </c>
      <c r="AX954" s="12" t="s">
        <v>81</v>
      </c>
      <c r="AY954" s="148" t="s">
        <v>139</v>
      </c>
    </row>
    <row r="955" spans="2:65" s="13" customFormat="1" ht="11.25">
      <c r="B955" s="153"/>
      <c r="D955" s="147" t="s">
        <v>148</v>
      </c>
      <c r="E955" s="154" t="s">
        <v>1</v>
      </c>
      <c r="F955" s="155" t="s">
        <v>1464</v>
      </c>
      <c r="H955" s="156">
        <v>1.01</v>
      </c>
      <c r="I955" s="157"/>
      <c r="L955" s="153"/>
      <c r="M955" s="158"/>
      <c r="T955" s="159"/>
      <c r="AT955" s="154" t="s">
        <v>148</v>
      </c>
      <c r="AU955" s="154" t="s">
        <v>91</v>
      </c>
      <c r="AV955" s="13" t="s">
        <v>91</v>
      </c>
      <c r="AW955" s="13" t="s">
        <v>36</v>
      </c>
      <c r="AX955" s="13" t="s">
        <v>81</v>
      </c>
      <c r="AY955" s="154" t="s">
        <v>139</v>
      </c>
    </row>
    <row r="956" spans="2:65" s="13" customFormat="1" ht="11.25">
      <c r="B956" s="153"/>
      <c r="D956" s="147" t="s">
        <v>148</v>
      </c>
      <c r="E956" s="154" t="s">
        <v>1</v>
      </c>
      <c r="F956" s="155" t="s">
        <v>1465</v>
      </c>
      <c r="H956" s="156">
        <v>1.01</v>
      </c>
      <c r="I956" s="157"/>
      <c r="L956" s="153"/>
      <c r="M956" s="158"/>
      <c r="T956" s="159"/>
      <c r="AT956" s="154" t="s">
        <v>148</v>
      </c>
      <c r="AU956" s="154" t="s">
        <v>91</v>
      </c>
      <c r="AV956" s="13" t="s">
        <v>91</v>
      </c>
      <c r="AW956" s="13" t="s">
        <v>36</v>
      </c>
      <c r="AX956" s="13" t="s">
        <v>81</v>
      </c>
      <c r="AY956" s="154" t="s">
        <v>139</v>
      </c>
    </row>
    <row r="957" spans="2:65" s="13" customFormat="1" ht="11.25">
      <c r="B957" s="153"/>
      <c r="D957" s="147" t="s">
        <v>148</v>
      </c>
      <c r="E957" s="154" t="s">
        <v>1</v>
      </c>
      <c r="F957" s="155" t="s">
        <v>1466</v>
      </c>
      <c r="H957" s="156">
        <v>1.01</v>
      </c>
      <c r="I957" s="157"/>
      <c r="L957" s="153"/>
      <c r="M957" s="158"/>
      <c r="T957" s="159"/>
      <c r="AT957" s="154" t="s">
        <v>148</v>
      </c>
      <c r="AU957" s="154" t="s">
        <v>91</v>
      </c>
      <c r="AV957" s="13" t="s">
        <v>91</v>
      </c>
      <c r="AW957" s="13" t="s">
        <v>36</v>
      </c>
      <c r="AX957" s="13" t="s">
        <v>81</v>
      </c>
      <c r="AY957" s="154" t="s">
        <v>139</v>
      </c>
    </row>
    <row r="958" spans="2:65" s="13" customFormat="1" ht="11.25">
      <c r="B958" s="153"/>
      <c r="D958" s="147" t="s">
        <v>148</v>
      </c>
      <c r="E958" s="154" t="s">
        <v>1</v>
      </c>
      <c r="F958" s="155" t="s">
        <v>1467</v>
      </c>
      <c r="H958" s="156">
        <v>1.01</v>
      </c>
      <c r="I958" s="157"/>
      <c r="L958" s="153"/>
      <c r="M958" s="158"/>
      <c r="T958" s="159"/>
      <c r="AT958" s="154" t="s">
        <v>148</v>
      </c>
      <c r="AU958" s="154" t="s">
        <v>91</v>
      </c>
      <c r="AV958" s="13" t="s">
        <v>91</v>
      </c>
      <c r="AW958" s="13" t="s">
        <v>36</v>
      </c>
      <c r="AX958" s="13" t="s">
        <v>81</v>
      </c>
      <c r="AY958" s="154" t="s">
        <v>139</v>
      </c>
    </row>
    <row r="959" spans="2:65" s="14" customFormat="1" ht="11.25">
      <c r="B959" s="160"/>
      <c r="D959" s="147" t="s">
        <v>148</v>
      </c>
      <c r="E959" s="161" t="s">
        <v>1</v>
      </c>
      <c r="F959" s="162" t="s">
        <v>151</v>
      </c>
      <c r="H959" s="163">
        <v>4.04</v>
      </c>
      <c r="I959" s="164"/>
      <c r="L959" s="160"/>
      <c r="M959" s="165"/>
      <c r="T959" s="166"/>
      <c r="AT959" s="161" t="s">
        <v>148</v>
      </c>
      <c r="AU959" s="161" t="s">
        <v>91</v>
      </c>
      <c r="AV959" s="14" t="s">
        <v>146</v>
      </c>
      <c r="AW959" s="14" t="s">
        <v>36</v>
      </c>
      <c r="AX959" s="14" t="s">
        <v>89</v>
      </c>
      <c r="AY959" s="161" t="s">
        <v>139</v>
      </c>
    </row>
    <row r="960" spans="2:65" s="1" customFormat="1" ht="24.2" customHeight="1">
      <c r="B960" s="33"/>
      <c r="C960" s="133" t="s">
        <v>713</v>
      </c>
      <c r="D960" s="133" t="s">
        <v>141</v>
      </c>
      <c r="E960" s="134" t="s">
        <v>1468</v>
      </c>
      <c r="F960" s="135" t="s">
        <v>1469</v>
      </c>
      <c r="G960" s="136" t="s">
        <v>498</v>
      </c>
      <c r="H960" s="137">
        <v>1</v>
      </c>
      <c r="I960" s="138"/>
      <c r="J960" s="139">
        <f>ROUND(I960*H960,2)</f>
        <v>0</v>
      </c>
      <c r="K960" s="135" t="s">
        <v>145</v>
      </c>
      <c r="L960" s="33"/>
      <c r="M960" s="140" t="s">
        <v>1</v>
      </c>
      <c r="N960" s="141" t="s">
        <v>46</v>
      </c>
      <c r="P960" s="142">
        <f>O960*H960</f>
        <v>0</v>
      </c>
      <c r="Q960" s="142">
        <v>0</v>
      </c>
      <c r="R960" s="142">
        <f>Q960*H960</f>
        <v>0</v>
      </c>
      <c r="S960" s="142">
        <v>0</v>
      </c>
      <c r="T960" s="143">
        <f>S960*H960</f>
        <v>0</v>
      </c>
      <c r="AR960" s="144" t="s">
        <v>146</v>
      </c>
      <c r="AT960" s="144" t="s">
        <v>141</v>
      </c>
      <c r="AU960" s="144" t="s">
        <v>91</v>
      </c>
      <c r="AY960" s="18" t="s">
        <v>139</v>
      </c>
      <c r="BE960" s="145">
        <f>IF(N960="základní",J960,0)</f>
        <v>0</v>
      </c>
      <c r="BF960" s="145">
        <f>IF(N960="snížená",J960,0)</f>
        <v>0</v>
      </c>
      <c r="BG960" s="145">
        <f>IF(N960="zákl. přenesená",J960,0)</f>
        <v>0</v>
      </c>
      <c r="BH960" s="145">
        <f>IF(N960="sníž. přenesená",J960,0)</f>
        <v>0</v>
      </c>
      <c r="BI960" s="145">
        <f>IF(N960="nulová",J960,0)</f>
        <v>0</v>
      </c>
      <c r="BJ960" s="18" t="s">
        <v>89</v>
      </c>
      <c r="BK960" s="145">
        <f>ROUND(I960*H960,2)</f>
        <v>0</v>
      </c>
      <c r="BL960" s="18" t="s">
        <v>146</v>
      </c>
      <c r="BM960" s="144" t="s">
        <v>1470</v>
      </c>
    </row>
    <row r="961" spans="2:65" s="12" customFormat="1" ht="11.25">
      <c r="B961" s="146"/>
      <c r="D961" s="147" t="s">
        <v>148</v>
      </c>
      <c r="E961" s="148" t="s">
        <v>1</v>
      </c>
      <c r="F961" s="149" t="s">
        <v>1446</v>
      </c>
      <c r="H961" s="148" t="s">
        <v>1</v>
      </c>
      <c r="I961" s="150"/>
      <c r="L961" s="146"/>
      <c r="M961" s="151"/>
      <c r="T961" s="152"/>
      <c r="V961" s="280"/>
      <c r="AT961" s="148" t="s">
        <v>148</v>
      </c>
      <c r="AU961" s="148" t="s">
        <v>91</v>
      </c>
      <c r="AV961" s="12" t="s">
        <v>89</v>
      </c>
      <c r="AW961" s="12" t="s">
        <v>36</v>
      </c>
      <c r="AX961" s="12" t="s">
        <v>81</v>
      </c>
      <c r="AY961" s="148" t="s">
        <v>139</v>
      </c>
    </row>
    <row r="962" spans="2:65" s="13" customFormat="1" ht="11.25">
      <c r="B962" s="153"/>
      <c r="D962" s="147" t="s">
        <v>148</v>
      </c>
      <c r="E962" s="154" t="s">
        <v>1</v>
      </c>
      <c r="F962" s="155" t="s">
        <v>1471</v>
      </c>
      <c r="H962" s="156">
        <v>1</v>
      </c>
      <c r="I962" s="157"/>
      <c r="L962" s="153"/>
      <c r="M962" s="158"/>
      <c r="T962" s="159"/>
      <c r="V962" s="281"/>
      <c r="AT962" s="154" t="s">
        <v>148</v>
      </c>
      <c r="AU962" s="154" t="s">
        <v>91</v>
      </c>
      <c r="AV962" s="13" t="s">
        <v>91</v>
      </c>
      <c r="AW962" s="13" t="s">
        <v>36</v>
      </c>
      <c r="AX962" s="13" t="s">
        <v>81</v>
      </c>
      <c r="AY962" s="154" t="s">
        <v>139</v>
      </c>
    </row>
    <row r="963" spans="2:65" s="14" customFormat="1" ht="11.25">
      <c r="B963" s="160"/>
      <c r="D963" s="147" t="s">
        <v>148</v>
      </c>
      <c r="E963" s="161" t="s">
        <v>1</v>
      </c>
      <c r="F963" s="162" t="s">
        <v>151</v>
      </c>
      <c r="H963" s="163">
        <v>1</v>
      </c>
      <c r="I963" s="164"/>
      <c r="L963" s="160"/>
      <c r="M963" s="165"/>
      <c r="T963" s="166"/>
      <c r="AT963" s="161" t="s">
        <v>148</v>
      </c>
      <c r="AU963" s="161" t="s">
        <v>91</v>
      </c>
      <c r="AV963" s="14" t="s">
        <v>146</v>
      </c>
      <c r="AW963" s="14" t="s">
        <v>36</v>
      </c>
      <c r="AX963" s="14" t="s">
        <v>89</v>
      </c>
      <c r="AY963" s="161" t="s">
        <v>139</v>
      </c>
    </row>
    <row r="964" spans="2:65" s="1" customFormat="1" ht="16.5" customHeight="1">
      <c r="B964" s="33"/>
      <c r="C964" s="252" t="s">
        <v>717</v>
      </c>
      <c r="D964" s="252" t="s">
        <v>317</v>
      </c>
      <c r="E964" s="253" t="s">
        <v>1472</v>
      </c>
      <c r="F964" s="254" t="s">
        <v>1473</v>
      </c>
      <c r="G964" s="255" t="s">
        <v>498</v>
      </c>
      <c r="H964" s="256">
        <v>1.01</v>
      </c>
      <c r="I964" s="182"/>
      <c r="J964" s="257">
        <f>ROUND(I964*H964,2)</f>
        <v>0</v>
      </c>
      <c r="K964" s="179" t="s">
        <v>145</v>
      </c>
      <c r="L964" s="184"/>
      <c r="M964" s="185" t="s">
        <v>1</v>
      </c>
      <c r="N964" s="186" t="s">
        <v>46</v>
      </c>
      <c r="P964" s="142">
        <f>O964*H964</f>
        <v>0</v>
      </c>
      <c r="Q964" s="142">
        <v>5.2999999999999998E-4</v>
      </c>
      <c r="R964" s="142">
        <f>Q964*H964</f>
        <v>5.3529999999999995E-4</v>
      </c>
      <c r="S964" s="142">
        <v>0</v>
      </c>
      <c r="T964" s="143">
        <f>S964*H964</f>
        <v>0</v>
      </c>
      <c r="AR964" s="144" t="s">
        <v>200</v>
      </c>
      <c r="AT964" s="144" t="s">
        <v>317</v>
      </c>
      <c r="AU964" s="144" t="s">
        <v>91</v>
      </c>
      <c r="AY964" s="18" t="s">
        <v>139</v>
      </c>
      <c r="BE964" s="145">
        <f>IF(N964="základní",J964,0)</f>
        <v>0</v>
      </c>
      <c r="BF964" s="145">
        <f>IF(N964="snížená",J964,0)</f>
        <v>0</v>
      </c>
      <c r="BG964" s="145">
        <f>IF(N964="zákl. přenesená",J964,0)</f>
        <v>0</v>
      </c>
      <c r="BH964" s="145">
        <f>IF(N964="sníž. přenesená",J964,0)</f>
        <v>0</v>
      </c>
      <c r="BI964" s="145">
        <f>IF(N964="nulová",J964,0)</f>
        <v>0</v>
      </c>
      <c r="BJ964" s="18" t="s">
        <v>89</v>
      </c>
      <c r="BK964" s="145">
        <f>ROUND(I964*H964,2)</f>
        <v>0</v>
      </c>
      <c r="BL964" s="18" t="s">
        <v>146</v>
      </c>
      <c r="BM964" s="144" t="s">
        <v>1474</v>
      </c>
    </row>
    <row r="965" spans="2:65" s="12" customFormat="1" ht="11.25">
      <c r="B965" s="146"/>
      <c r="D965" s="147" t="s">
        <v>148</v>
      </c>
      <c r="E965" s="148" t="s">
        <v>1</v>
      </c>
      <c r="F965" s="149" t="s">
        <v>1446</v>
      </c>
      <c r="H965" s="148" t="s">
        <v>1</v>
      </c>
      <c r="I965" s="150"/>
      <c r="L965" s="146"/>
      <c r="M965" s="151"/>
      <c r="T965" s="152"/>
      <c r="AT965" s="148" t="s">
        <v>148</v>
      </c>
      <c r="AU965" s="148" t="s">
        <v>91</v>
      </c>
      <c r="AV965" s="12" t="s">
        <v>89</v>
      </c>
      <c r="AW965" s="12" t="s">
        <v>36</v>
      </c>
      <c r="AX965" s="12" t="s">
        <v>81</v>
      </c>
      <c r="AY965" s="148" t="s">
        <v>139</v>
      </c>
    </row>
    <row r="966" spans="2:65" s="13" customFormat="1" ht="11.25">
      <c r="B966" s="153"/>
      <c r="D966" s="147" t="s">
        <v>148</v>
      </c>
      <c r="E966" s="154" t="s">
        <v>1</v>
      </c>
      <c r="F966" s="155" t="s">
        <v>1475</v>
      </c>
      <c r="H966" s="156">
        <v>1.01</v>
      </c>
      <c r="I966" s="157"/>
      <c r="L966" s="153"/>
      <c r="M966" s="158"/>
      <c r="T966" s="159"/>
      <c r="AT966" s="154" t="s">
        <v>148</v>
      </c>
      <c r="AU966" s="154" t="s">
        <v>91</v>
      </c>
      <c r="AV966" s="13" t="s">
        <v>91</v>
      </c>
      <c r="AW966" s="13" t="s">
        <v>36</v>
      </c>
      <c r="AX966" s="13" t="s">
        <v>81</v>
      </c>
      <c r="AY966" s="154" t="s">
        <v>139</v>
      </c>
    </row>
    <row r="967" spans="2:65" s="14" customFormat="1" ht="11.25">
      <c r="B967" s="160"/>
      <c r="D967" s="147" t="s">
        <v>148</v>
      </c>
      <c r="E967" s="161" t="s">
        <v>1</v>
      </c>
      <c r="F967" s="162" t="s">
        <v>151</v>
      </c>
      <c r="H967" s="163">
        <v>1.01</v>
      </c>
      <c r="I967" s="164"/>
      <c r="L967" s="160"/>
      <c r="M967" s="165"/>
      <c r="T967" s="166"/>
      <c r="AT967" s="161" t="s">
        <v>148</v>
      </c>
      <c r="AU967" s="161" t="s">
        <v>91</v>
      </c>
      <c r="AV967" s="14" t="s">
        <v>146</v>
      </c>
      <c r="AW967" s="14" t="s">
        <v>36</v>
      </c>
      <c r="AX967" s="14" t="s">
        <v>89</v>
      </c>
      <c r="AY967" s="161" t="s">
        <v>139</v>
      </c>
    </row>
    <row r="968" spans="2:65" s="1" customFormat="1" ht="24.2" customHeight="1">
      <c r="B968" s="33"/>
      <c r="C968" s="133" t="s">
        <v>722</v>
      </c>
      <c r="D968" s="133" t="s">
        <v>141</v>
      </c>
      <c r="E968" s="134" t="s">
        <v>1476</v>
      </c>
      <c r="F968" s="135" t="s">
        <v>1477</v>
      </c>
      <c r="G968" s="136" t="s">
        <v>498</v>
      </c>
      <c r="H968" s="137">
        <v>1</v>
      </c>
      <c r="I968" s="138"/>
      <c r="J968" s="139">
        <f>ROUND(I968*H968,2)</f>
        <v>0</v>
      </c>
      <c r="K968" s="135" t="s">
        <v>145</v>
      </c>
      <c r="L968" s="33"/>
      <c r="M968" s="140" t="s">
        <v>1</v>
      </c>
      <c r="N968" s="141" t="s">
        <v>46</v>
      </c>
      <c r="P968" s="142">
        <f>O968*H968</f>
        <v>0</v>
      </c>
      <c r="Q968" s="142">
        <v>0</v>
      </c>
      <c r="R968" s="142">
        <f>Q968*H968</f>
        <v>0</v>
      </c>
      <c r="S968" s="142">
        <v>0</v>
      </c>
      <c r="T968" s="143">
        <f>S968*H968</f>
        <v>0</v>
      </c>
      <c r="AR968" s="144" t="s">
        <v>146</v>
      </c>
      <c r="AT968" s="144" t="s">
        <v>141</v>
      </c>
      <c r="AU968" s="144" t="s">
        <v>91</v>
      </c>
      <c r="AY968" s="18" t="s">
        <v>139</v>
      </c>
      <c r="BE968" s="145">
        <f>IF(N968="základní",J968,0)</f>
        <v>0</v>
      </c>
      <c r="BF968" s="145">
        <f>IF(N968="snížená",J968,0)</f>
        <v>0</v>
      </c>
      <c r="BG968" s="145">
        <f>IF(N968="zákl. přenesená",J968,0)</f>
        <v>0</v>
      </c>
      <c r="BH968" s="145">
        <f>IF(N968="sníž. přenesená",J968,0)</f>
        <v>0</v>
      </c>
      <c r="BI968" s="145">
        <f>IF(N968="nulová",J968,0)</f>
        <v>0</v>
      </c>
      <c r="BJ968" s="18" t="s">
        <v>89</v>
      </c>
      <c r="BK968" s="145">
        <f>ROUND(I968*H968,2)</f>
        <v>0</v>
      </c>
      <c r="BL968" s="18" t="s">
        <v>146</v>
      </c>
      <c r="BM968" s="144" t="s">
        <v>1478</v>
      </c>
    </row>
    <row r="969" spans="2:65" s="12" customFormat="1" ht="11.25">
      <c r="B969" s="146"/>
      <c r="D969" s="147" t="s">
        <v>148</v>
      </c>
      <c r="E969" s="148" t="s">
        <v>1</v>
      </c>
      <c r="F969" s="149" t="s">
        <v>1446</v>
      </c>
      <c r="H969" s="148" t="s">
        <v>1</v>
      </c>
      <c r="I969" s="150"/>
      <c r="L969" s="146"/>
      <c r="M969" s="151"/>
      <c r="T969" s="152"/>
      <c r="AT969" s="148" t="s">
        <v>148</v>
      </c>
      <c r="AU969" s="148" t="s">
        <v>91</v>
      </c>
      <c r="AV969" s="12" t="s">
        <v>89</v>
      </c>
      <c r="AW969" s="12" t="s">
        <v>36</v>
      </c>
      <c r="AX969" s="12" t="s">
        <v>81</v>
      </c>
      <c r="AY969" s="148" t="s">
        <v>139</v>
      </c>
    </row>
    <row r="970" spans="2:65" s="13" customFormat="1" ht="11.25">
      <c r="B970" s="153"/>
      <c r="D970" s="147" t="s">
        <v>148</v>
      </c>
      <c r="E970" s="154" t="s">
        <v>1</v>
      </c>
      <c r="F970" s="155" t="s">
        <v>1479</v>
      </c>
      <c r="H970" s="156">
        <v>1</v>
      </c>
      <c r="I970" s="157"/>
      <c r="L970" s="153"/>
      <c r="M970" s="158"/>
      <c r="T970" s="159"/>
      <c r="AT970" s="154" t="s">
        <v>148</v>
      </c>
      <c r="AU970" s="154" t="s">
        <v>91</v>
      </c>
      <c r="AV970" s="13" t="s">
        <v>91</v>
      </c>
      <c r="AW970" s="13" t="s">
        <v>36</v>
      </c>
      <c r="AX970" s="13" t="s">
        <v>81</v>
      </c>
      <c r="AY970" s="154" t="s">
        <v>139</v>
      </c>
    </row>
    <row r="971" spans="2:65" s="14" customFormat="1" ht="11.25">
      <c r="B971" s="160"/>
      <c r="D971" s="147" t="s">
        <v>148</v>
      </c>
      <c r="E971" s="161" t="s">
        <v>1</v>
      </c>
      <c r="F971" s="162" t="s">
        <v>151</v>
      </c>
      <c r="H971" s="163">
        <v>1</v>
      </c>
      <c r="I971" s="164"/>
      <c r="L971" s="160"/>
      <c r="M971" s="165"/>
      <c r="T971" s="166"/>
      <c r="AT971" s="161" t="s">
        <v>148</v>
      </c>
      <c r="AU971" s="161" t="s">
        <v>91</v>
      </c>
      <c r="AV971" s="14" t="s">
        <v>146</v>
      </c>
      <c r="AW971" s="14" t="s">
        <v>36</v>
      </c>
      <c r="AX971" s="14" t="s">
        <v>89</v>
      </c>
      <c r="AY971" s="161" t="s">
        <v>139</v>
      </c>
    </row>
    <row r="972" spans="2:65" s="1" customFormat="1" ht="16.5" customHeight="1">
      <c r="B972" s="33"/>
      <c r="C972" s="252" t="s">
        <v>726</v>
      </c>
      <c r="D972" s="252" t="s">
        <v>317</v>
      </c>
      <c r="E972" s="253" t="s">
        <v>1480</v>
      </c>
      <c r="F972" s="254" t="s">
        <v>1481</v>
      </c>
      <c r="G972" s="255" t="s">
        <v>498</v>
      </c>
      <c r="H972" s="256">
        <v>1.01</v>
      </c>
      <c r="I972" s="182"/>
      <c r="J972" s="257">
        <f>ROUND(I972*H972,2)</f>
        <v>0</v>
      </c>
      <c r="K972" s="179" t="s">
        <v>145</v>
      </c>
      <c r="L972" s="184"/>
      <c r="M972" s="185" t="s">
        <v>1</v>
      </c>
      <c r="N972" s="186" t="s">
        <v>46</v>
      </c>
      <c r="P972" s="142">
        <f>O972*H972</f>
        <v>0</v>
      </c>
      <c r="Q972" s="142">
        <v>1.64E-3</v>
      </c>
      <c r="R972" s="142">
        <f>Q972*H972</f>
        <v>1.6563999999999999E-3</v>
      </c>
      <c r="S972" s="142">
        <v>0</v>
      </c>
      <c r="T972" s="143">
        <f>S972*H972</f>
        <v>0</v>
      </c>
      <c r="AR972" s="144" t="s">
        <v>200</v>
      </c>
      <c r="AT972" s="144" t="s">
        <v>317</v>
      </c>
      <c r="AU972" s="144" t="s">
        <v>91</v>
      </c>
      <c r="AY972" s="18" t="s">
        <v>139</v>
      </c>
      <c r="BE972" s="145">
        <f>IF(N972="základní",J972,0)</f>
        <v>0</v>
      </c>
      <c r="BF972" s="145">
        <f>IF(N972="snížená",J972,0)</f>
        <v>0</v>
      </c>
      <c r="BG972" s="145">
        <f>IF(N972="zákl. přenesená",J972,0)</f>
        <v>0</v>
      </c>
      <c r="BH972" s="145">
        <f>IF(N972="sníž. přenesená",J972,0)</f>
        <v>0</v>
      </c>
      <c r="BI972" s="145">
        <f>IF(N972="nulová",J972,0)</f>
        <v>0</v>
      </c>
      <c r="BJ972" s="18" t="s">
        <v>89</v>
      </c>
      <c r="BK972" s="145">
        <f>ROUND(I972*H972,2)</f>
        <v>0</v>
      </c>
      <c r="BL972" s="18" t="s">
        <v>146</v>
      </c>
      <c r="BM972" s="144" t="s">
        <v>1482</v>
      </c>
    </row>
    <row r="973" spans="2:65" s="12" customFormat="1" ht="11.25">
      <c r="B973" s="146"/>
      <c r="D973" s="147" t="s">
        <v>148</v>
      </c>
      <c r="E973" s="148" t="s">
        <v>1</v>
      </c>
      <c r="F973" s="149" t="s">
        <v>1446</v>
      </c>
      <c r="H973" s="148" t="s">
        <v>1</v>
      </c>
      <c r="I973" s="150"/>
      <c r="L973" s="146"/>
      <c r="M973" s="151"/>
      <c r="T973" s="152"/>
      <c r="AT973" s="148" t="s">
        <v>148</v>
      </c>
      <c r="AU973" s="148" t="s">
        <v>91</v>
      </c>
      <c r="AV973" s="12" t="s">
        <v>89</v>
      </c>
      <c r="AW973" s="12" t="s">
        <v>36</v>
      </c>
      <c r="AX973" s="12" t="s">
        <v>81</v>
      </c>
      <c r="AY973" s="148" t="s">
        <v>139</v>
      </c>
    </row>
    <row r="974" spans="2:65" s="13" customFormat="1" ht="11.25">
      <c r="B974" s="153"/>
      <c r="D974" s="147" t="s">
        <v>148</v>
      </c>
      <c r="E974" s="154" t="s">
        <v>1</v>
      </c>
      <c r="F974" s="155" t="s">
        <v>1483</v>
      </c>
      <c r="H974" s="156">
        <v>1.01</v>
      </c>
      <c r="I974" s="157"/>
      <c r="L974" s="153"/>
      <c r="M974" s="158"/>
      <c r="T974" s="159"/>
      <c r="AT974" s="154" t="s">
        <v>148</v>
      </c>
      <c r="AU974" s="154" t="s">
        <v>91</v>
      </c>
      <c r="AV974" s="13" t="s">
        <v>91</v>
      </c>
      <c r="AW974" s="13" t="s">
        <v>36</v>
      </c>
      <c r="AX974" s="13" t="s">
        <v>81</v>
      </c>
      <c r="AY974" s="154" t="s">
        <v>139</v>
      </c>
    </row>
    <row r="975" spans="2:65" s="14" customFormat="1" ht="11.25">
      <c r="B975" s="160"/>
      <c r="D975" s="147" t="s">
        <v>148</v>
      </c>
      <c r="E975" s="161" t="s">
        <v>1</v>
      </c>
      <c r="F975" s="162" t="s">
        <v>151</v>
      </c>
      <c r="H975" s="163">
        <v>1.01</v>
      </c>
      <c r="I975" s="164"/>
      <c r="L975" s="160"/>
      <c r="M975" s="165"/>
      <c r="T975" s="166"/>
      <c r="AT975" s="161" t="s">
        <v>148</v>
      </c>
      <c r="AU975" s="161" t="s">
        <v>91</v>
      </c>
      <c r="AV975" s="14" t="s">
        <v>146</v>
      </c>
      <c r="AW975" s="14" t="s">
        <v>36</v>
      </c>
      <c r="AX975" s="14" t="s">
        <v>89</v>
      </c>
      <c r="AY975" s="161" t="s">
        <v>139</v>
      </c>
    </row>
    <row r="976" spans="2:65" s="1" customFormat="1" ht="24.2" customHeight="1">
      <c r="B976" s="33"/>
      <c r="C976" s="133" t="s">
        <v>730</v>
      </c>
      <c r="D976" s="133" t="s">
        <v>141</v>
      </c>
      <c r="E976" s="134" t="s">
        <v>1484</v>
      </c>
      <c r="F976" s="135" t="s">
        <v>1485</v>
      </c>
      <c r="G976" s="136" t="s">
        <v>498</v>
      </c>
      <c r="H976" s="137">
        <v>1</v>
      </c>
      <c r="I976" s="138"/>
      <c r="J976" s="139">
        <f>ROUND(I976*H976,2)</f>
        <v>0</v>
      </c>
      <c r="K976" s="135" t="s">
        <v>1</v>
      </c>
      <c r="L976" s="33"/>
      <c r="M976" s="140" t="s">
        <v>1</v>
      </c>
      <c r="N976" s="141" t="s">
        <v>46</v>
      </c>
      <c r="P976" s="142">
        <f>O976*H976</f>
        <v>0</v>
      </c>
      <c r="Q976" s="142">
        <v>1.6299999999999999E-3</v>
      </c>
      <c r="R976" s="142">
        <f>Q976*H976</f>
        <v>1.6299999999999999E-3</v>
      </c>
      <c r="S976" s="142">
        <v>0</v>
      </c>
      <c r="T976" s="143">
        <f>S976*H976</f>
        <v>0</v>
      </c>
      <c r="AR976" s="144" t="s">
        <v>146</v>
      </c>
      <c r="AT976" s="144" t="s">
        <v>141</v>
      </c>
      <c r="AU976" s="144" t="s">
        <v>91</v>
      </c>
      <c r="AY976" s="18" t="s">
        <v>139</v>
      </c>
      <c r="BE976" s="145">
        <f>IF(N976="základní",J976,0)</f>
        <v>0</v>
      </c>
      <c r="BF976" s="145">
        <f>IF(N976="snížená",J976,0)</f>
        <v>0</v>
      </c>
      <c r="BG976" s="145">
        <f>IF(N976="zákl. přenesená",J976,0)</f>
        <v>0</v>
      </c>
      <c r="BH976" s="145">
        <f>IF(N976="sníž. přenesená",J976,0)</f>
        <v>0</v>
      </c>
      <c r="BI976" s="145">
        <f>IF(N976="nulová",J976,0)</f>
        <v>0</v>
      </c>
      <c r="BJ976" s="18" t="s">
        <v>89</v>
      </c>
      <c r="BK976" s="145">
        <f>ROUND(I976*H976,2)</f>
        <v>0</v>
      </c>
      <c r="BL976" s="18" t="s">
        <v>146</v>
      </c>
      <c r="BM976" s="144" t="s">
        <v>1486</v>
      </c>
    </row>
    <row r="977" spans="2:65" s="12" customFormat="1" ht="11.25">
      <c r="B977" s="146"/>
      <c r="D977" s="147" t="s">
        <v>148</v>
      </c>
      <c r="E977" s="148" t="s">
        <v>1</v>
      </c>
      <c r="F977" s="149" t="s">
        <v>1446</v>
      </c>
      <c r="H977" s="148" t="s">
        <v>1</v>
      </c>
      <c r="I977" s="150"/>
      <c r="L977" s="146"/>
      <c r="M977" s="151"/>
      <c r="T977" s="152"/>
      <c r="AT977" s="148" t="s">
        <v>148</v>
      </c>
      <c r="AU977" s="148" t="s">
        <v>91</v>
      </c>
      <c r="AV977" s="12" t="s">
        <v>89</v>
      </c>
      <c r="AW977" s="12" t="s">
        <v>36</v>
      </c>
      <c r="AX977" s="12" t="s">
        <v>81</v>
      </c>
      <c r="AY977" s="148" t="s">
        <v>139</v>
      </c>
    </row>
    <row r="978" spans="2:65" s="13" customFormat="1" ht="11.25">
      <c r="B978" s="153"/>
      <c r="D978" s="147" t="s">
        <v>148</v>
      </c>
      <c r="E978" s="154" t="s">
        <v>1</v>
      </c>
      <c r="F978" s="155" t="s">
        <v>1487</v>
      </c>
      <c r="H978" s="156">
        <v>1</v>
      </c>
      <c r="I978" s="157"/>
      <c r="L978" s="153"/>
      <c r="M978" s="158"/>
      <c r="T978" s="159"/>
      <c r="AT978" s="154" t="s">
        <v>148</v>
      </c>
      <c r="AU978" s="154" t="s">
        <v>91</v>
      </c>
      <c r="AV978" s="13" t="s">
        <v>91</v>
      </c>
      <c r="AW978" s="13" t="s">
        <v>36</v>
      </c>
      <c r="AX978" s="13" t="s">
        <v>81</v>
      </c>
      <c r="AY978" s="154" t="s">
        <v>139</v>
      </c>
    </row>
    <row r="979" spans="2:65" s="14" customFormat="1" ht="11.25">
      <c r="B979" s="160"/>
      <c r="D979" s="147" t="s">
        <v>148</v>
      </c>
      <c r="E979" s="161" t="s">
        <v>1</v>
      </c>
      <c r="F979" s="162" t="s">
        <v>151</v>
      </c>
      <c r="H979" s="163">
        <v>1</v>
      </c>
      <c r="I979" s="164"/>
      <c r="L979" s="160"/>
      <c r="M979" s="165"/>
      <c r="T979" s="166"/>
      <c r="AT979" s="161" t="s">
        <v>148</v>
      </c>
      <c r="AU979" s="161" t="s">
        <v>91</v>
      </c>
      <c r="AV979" s="14" t="s">
        <v>146</v>
      </c>
      <c r="AW979" s="14" t="s">
        <v>36</v>
      </c>
      <c r="AX979" s="14" t="s">
        <v>89</v>
      </c>
      <c r="AY979" s="161" t="s">
        <v>139</v>
      </c>
    </row>
    <row r="980" spans="2:65" s="1" customFormat="1" ht="24.2" customHeight="1">
      <c r="B980" s="33"/>
      <c r="C980" s="133" t="s">
        <v>735</v>
      </c>
      <c r="D980" s="133" t="s">
        <v>141</v>
      </c>
      <c r="E980" s="134" t="s">
        <v>1488</v>
      </c>
      <c r="F980" s="135" t="s">
        <v>1489</v>
      </c>
      <c r="G980" s="136" t="s">
        <v>498</v>
      </c>
      <c r="H980" s="137">
        <v>1</v>
      </c>
      <c r="I980" s="138"/>
      <c r="J980" s="139">
        <f>ROUND(I980*H980,2)</f>
        <v>0</v>
      </c>
      <c r="K980" s="135" t="s">
        <v>145</v>
      </c>
      <c r="L980" s="33"/>
      <c r="M980" s="140" t="s">
        <v>1</v>
      </c>
      <c r="N980" s="141" t="s">
        <v>46</v>
      </c>
      <c r="P980" s="142">
        <f>O980*H980</f>
        <v>0</v>
      </c>
      <c r="Q980" s="142">
        <v>0</v>
      </c>
      <c r="R980" s="142">
        <f>Q980*H980</f>
        <v>0</v>
      </c>
      <c r="S980" s="142">
        <v>0</v>
      </c>
      <c r="T980" s="143">
        <f>S980*H980</f>
        <v>0</v>
      </c>
      <c r="AR980" s="144" t="s">
        <v>146</v>
      </c>
      <c r="AT980" s="144" t="s">
        <v>141</v>
      </c>
      <c r="AU980" s="144" t="s">
        <v>91</v>
      </c>
      <c r="AY980" s="18" t="s">
        <v>139</v>
      </c>
      <c r="BE980" s="145">
        <f>IF(N980="základní",J980,0)</f>
        <v>0</v>
      </c>
      <c r="BF980" s="145">
        <f>IF(N980="snížená",J980,0)</f>
        <v>0</v>
      </c>
      <c r="BG980" s="145">
        <f>IF(N980="zákl. přenesená",J980,0)</f>
        <v>0</v>
      </c>
      <c r="BH980" s="145">
        <f>IF(N980="sníž. přenesená",J980,0)</f>
        <v>0</v>
      </c>
      <c r="BI980" s="145">
        <f>IF(N980="nulová",J980,0)</f>
        <v>0</v>
      </c>
      <c r="BJ980" s="18" t="s">
        <v>89</v>
      </c>
      <c r="BK980" s="145">
        <f>ROUND(I980*H980,2)</f>
        <v>0</v>
      </c>
      <c r="BL980" s="18" t="s">
        <v>146</v>
      </c>
      <c r="BM980" s="144" t="s">
        <v>1490</v>
      </c>
    </row>
    <row r="981" spans="2:65" s="12" customFormat="1" ht="11.25">
      <c r="B981" s="146"/>
      <c r="D981" s="147" t="s">
        <v>148</v>
      </c>
      <c r="E981" s="148" t="s">
        <v>1</v>
      </c>
      <c r="F981" s="149" t="s">
        <v>1392</v>
      </c>
      <c r="H981" s="148" t="s">
        <v>1</v>
      </c>
      <c r="I981" s="150"/>
      <c r="L981" s="146"/>
      <c r="M981" s="151"/>
      <c r="T981" s="152"/>
      <c r="AT981" s="148" t="s">
        <v>148</v>
      </c>
      <c r="AU981" s="148" t="s">
        <v>91</v>
      </c>
      <c r="AV981" s="12" t="s">
        <v>89</v>
      </c>
      <c r="AW981" s="12" t="s">
        <v>36</v>
      </c>
      <c r="AX981" s="12" t="s">
        <v>81</v>
      </c>
      <c r="AY981" s="148" t="s">
        <v>139</v>
      </c>
    </row>
    <row r="982" spans="2:65" s="13" customFormat="1" ht="11.25">
      <c r="B982" s="153"/>
      <c r="D982" s="147" t="s">
        <v>148</v>
      </c>
      <c r="E982" s="154" t="s">
        <v>1</v>
      </c>
      <c r="F982" s="155" t="s">
        <v>1479</v>
      </c>
      <c r="H982" s="156">
        <v>1</v>
      </c>
      <c r="I982" s="157"/>
      <c r="L982" s="153"/>
      <c r="M982" s="158"/>
      <c r="T982" s="159"/>
      <c r="AT982" s="154" t="s">
        <v>148</v>
      </c>
      <c r="AU982" s="154" t="s">
        <v>91</v>
      </c>
      <c r="AV982" s="13" t="s">
        <v>91</v>
      </c>
      <c r="AW982" s="13" t="s">
        <v>36</v>
      </c>
      <c r="AX982" s="13" t="s">
        <v>81</v>
      </c>
      <c r="AY982" s="154" t="s">
        <v>139</v>
      </c>
    </row>
    <row r="983" spans="2:65" s="14" customFormat="1" ht="11.25">
      <c r="B983" s="160"/>
      <c r="D983" s="147" t="s">
        <v>148</v>
      </c>
      <c r="E983" s="161" t="s">
        <v>1</v>
      </c>
      <c r="F983" s="162" t="s">
        <v>151</v>
      </c>
      <c r="H983" s="163">
        <v>1</v>
      </c>
      <c r="I983" s="164"/>
      <c r="L983" s="160"/>
      <c r="M983" s="165"/>
      <c r="T983" s="166"/>
      <c r="AT983" s="161" t="s">
        <v>148</v>
      </c>
      <c r="AU983" s="161" t="s">
        <v>91</v>
      </c>
      <c r="AV983" s="14" t="s">
        <v>146</v>
      </c>
      <c r="AW983" s="14" t="s">
        <v>36</v>
      </c>
      <c r="AX983" s="14" t="s">
        <v>89</v>
      </c>
      <c r="AY983" s="161" t="s">
        <v>139</v>
      </c>
    </row>
    <row r="984" spans="2:65" s="1" customFormat="1" ht="16.5" customHeight="1">
      <c r="B984" s="33"/>
      <c r="C984" s="252" t="s">
        <v>740</v>
      </c>
      <c r="D984" s="252" t="s">
        <v>317</v>
      </c>
      <c r="E984" s="253" t="s">
        <v>1491</v>
      </c>
      <c r="F984" s="254" t="s">
        <v>1492</v>
      </c>
      <c r="G984" s="255" t="s">
        <v>498</v>
      </c>
      <c r="H984" s="256">
        <v>1</v>
      </c>
      <c r="I984" s="182"/>
      <c r="J984" s="257">
        <f>ROUND(I984*H984,2)</f>
        <v>0</v>
      </c>
      <c r="K984" s="179" t="s">
        <v>145</v>
      </c>
      <c r="L984" s="184"/>
      <c r="M984" s="185" t="s">
        <v>1</v>
      </c>
      <c r="N984" s="186" t="s">
        <v>46</v>
      </c>
      <c r="P984" s="142">
        <f>O984*H984</f>
        <v>0</v>
      </c>
      <c r="Q984" s="142">
        <v>3.8999999999999999E-4</v>
      </c>
      <c r="R984" s="142">
        <f>Q984*H984</f>
        <v>3.8999999999999999E-4</v>
      </c>
      <c r="S984" s="142">
        <v>0</v>
      </c>
      <c r="T984" s="143">
        <f>S984*H984</f>
        <v>0</v>
      </c>
      <c r="AR984" s="144" t="s">
        <v>200</v>
      </c>
      <c r="AT984" s="144" t="s">
        <v>317</v>
      </c>
      <c r="AU984" s="144" t="s">
        <v>91</v>
      </c>
      <c r="AY984" s="18" t="s">
        <v>139</v>
      </c>
      <c r="BE984" s="145">
        <f>IF(N984="základní",J984,0)</f>
        <v>0</v>
      </c>
      <c r="BF984" s="145">
        <f>IF(N984="snížená",J984,0)</f>
        <v>0</v>
      </c>
      <c r="BG984" s="145">
        <f>IF(N984="zákl. přenesená",J984,0)</f>
        <v>0</v>
      </c>
      <c r="BH984" s="145">
        <f>IF(N984="sníž. přenesená",J984,0)</f>
        <v>0</v>
      </c>
      <c r="BI984" s="145">
        <f>IF(N984="nulová",J984,0)</f>
        <v>0</v>
      </c>
      <c r="BJ984" s="18" t="s">
        <v>89</v>
      </c>
      <c r="BK984" s="145">
        <f>ROUND(I984*H984,2)</f>
        <v>0</v>
      </c>
      <c r="BL984" s="18" t="s">
        <v>146</v>
      </c>
      <c r="BM984" s="144" t="s">
        <v>1493</v>
      </c>
    </row>
    <row r="985" spans="2:65" s="12" customFormat="1" ht="11.25">
      <c r="B985" s="146"/>
      <c r="D985" s="147" t="s">
        <v>148</v>
      </c>
      <c r="E985" s="148" t="s">
        <v>1</v>
      </c>
      <c r="F985" s="149" t="s">
        <v>1392</v>
      </c>
      <c r="H985" s="148" t="s">
        <v>1</v>
      </c>
      <c r="I985" s="150"/>
      <c r="L985" s="146"/>
      <c r="M985" s="151"/>
      <c r="T985" s="152"/>
      <c r="AT985" s="148" t="s">
        <v>148</v>
      </c>
      <c r="AU985" s="148" t="s">
        <v>91</v>
      </c>
      <c r="AV985" s="12" t="s">
        <v>89</v>
      </c>
      <c r="AW985" s="12" t="s">
        <v>36</v>
      </c>
      <c r="AX985" s="12" t="s">
        <v>81</v>
      </c>
      <c r="AY985" s="148" t="s">
        <v>139</v>
      </c>
    </row>
    <row r="986" spans="2:65" s="13" customFormat="1" ht="11.25">
      <c r="B986" s="153"/>
      <c r="D986" s="147" t="s">
        <v>148</v>
      </c>
      <c r="E986" s="154" t="s">
        <v>1</v>
      </c>
      <c r="F986" s="155" t="s">
        <v>1479</v>
      </c>
      <c r="H986" s="156">
        <v>1</v>
      </c>
      <c r="I986" s="157"/>
      <c r="L986" s="153"/>
      <c r="M986" s="158"/>
      <c r="T986" s="159"/>
      <c r="AT986" s="154" t="s">
        <v>148</v>
      </c>
      <c r="AU986" s="154" t="s">
        <v>91</v>
      </c>
      <c r="AV986" s="13" t="s">
        <v>91</v>
      </c>
      <c r="AW986" s="13" t="s">
        <v>36</v>
      </c>
      <c r="AX986" s="13" t="s">
        <v>81</v>
      </c>
      <c r="AY986" s="154" t="s">
        <v>139</v>
      </c>
    </row>
    <row r="987" spans="2:65" s="14" customFormat="1" ht="11.25">
      <c r="B987" s="160"/>
      <c r="D987" s="147" t="s">
        <v>148</v>
      </c>
      <c r="E987" s="161" t="s">
        <v>1</v>
      </c>
      <c r="F987" s="162" t="s">
        <v>151</v>
      </c>
      <c r="H987" s="163">
        <v>1</v>
      </c>
      <c r="I987" s="164"/>
      <c r="L987" s="160"/>
      <c r="M987" s="165"/>
      <c r="T987" s="166"/>
      <c r="AT987" s="161" t="s">
        <v>148</v>
      </c>
      <c r="AU987" s="161" t="s">
        <v>91</v>
      </c>
      <c r="AV987" s="14" t="s">
        <v>146</v>
      </c>
      <c r="AW987" s="14" t="s">
        <v>36</v>
      </c>
      <c r="AX987" s="14" t="s">
        <v>89</v>
      </c>
      <c r="AY987" s="161" t="s">
        <v>139</v>
      </c>
    </row>
    <row r="988" spans="2:65" s="1" customFormat="1" ht="16.5" customHeight="1">
      <c r="B988" s="33"/>
      <c r="C988" s="252" t="s">
        <v>746</v>
      </c>
      <c r="D988" s="252" t="s">
        <v>317</v>
      </c>
      <c r="E988" s="253" t="s">
        <v>1494</v>
      </c>
      <c r="F988" s="254" t="s">
        <v>1495</v>
      </c>
      <c r="G988" s="255" t="s">
        <v>498</v>
      </c>
      <c r="H988" s="256">
        <v>1</v>
      </c>
      <c r="I988" s="182"/>
      <c r="J988" s="257">
        <f>ROUND(I988*H988,2)</f>
        <v>0</v>
      </c>
      <c r="K988" s="179" t="s">
        <v>145</v>
      </c>
      <c r="L988" s="184"/>
      <c r="M988" s="185" t="s">
        <v>1</v>
      </c>
      <c r="N988" s="186" t="s">
        <v>46</v>
      </c>
      <c r="P988" s="142">
        <f>O988*H988</f>
        <v>0</v>
      </c>
      <c r="Q988" s="142">
        <v>4.8000000000000001E-4</v>
      </c>
      <c r="R988" s="142">
        <f>Q988*H988</f>
        <v>4.8000000000000001E-4</v>
      </c>
      <c r="S988" s="142">
        <v>0</v>
      </c>
      <c r="T988" s="143">
        <f>S988*H988</f>
        <v>0</v>
      </c>
      <c r="AR988" s="144" t="s">
        <v>200</v>
      </c>
      <c r="AT988" s="144" t="s">
        <v>317</v>
      </c>
      <c r="AU988" s="144" t="s">
        <v>91</v>
      </c>
      <c r="AY988" s="18" t="s">
        <v>139</v>
      </c>
      <c r="BE988" s="145">
        <f>IF(N988="základní",J988,0)</f>
        <v>0</v>
      </c>
      <c r="BF988" s="145">
        <f>IF(N988="snížená",J988,0)</f>
        <v>0</v>
      </c>
      <c r="BG988" s="145">
        <f>IF(N988="zákl. přenesená",J988,0)</f>
        <v>0</v>
      </c>
      <c r="BH988" s="145">
        <f>IF(N988="sníž. přenesená",J988,0)</f>
        <v>0</v>
      </c>
      <c r="BI988" s="145">
        <f>IF(N988="nulová",J988,0)</f>
        <v>0</v>
      </c>
      <c r="BJ988" s="18" t="s">
        <v>89</v>
      </c>
      <c r="BK988" s="145">
        <f>ROUND(I988*H988,2)</f>
        <v>0</v>
      </c>
      <c r="BL988" s="18" t="s">
        <v>146</v>
      </c>
      <c r="BM988" s="144" t="s">
        <v>1496</v>
      </c>
    </row>
    <row r="989" spans="2:65" s="12" customFormat="1" ht="11.25">
      <c r="B989" s="146"/>
      <c r="D989" s="147" t="s">
        <v>148</v>
      </c>
      <c r="E989" s="148" t="s">
        <v>1</v>
      </c>
      <c r="F989" s="149" t="s">
        <v>1392</v>
      </c>
      <c r="H989" s="148" t="s">
        <v>1</v>
      </c>
      <c r="I989" s="150"/>
      <c r="L989" s="146"/>
      <c r="M989" s="151"/>
      <c r="T989" s="152"/>
      <c r="AT989" s="148" t="s">
        <v>148</v>
      </c>
      <c r="AU989" s="148" t="s">
        <v>91</v>
      </c>
      <c r="AV989" s="12" t="s">
        <v>89</v>
      </c>
      <c r="AW989" s="12" t="s">
        <v>36</v>
      </c>
      <c r="AX989" s="12" t="s">
        <v>81</v>
      </c>
      <c r="AY989" s="148" t="s">
        <v>139</v>
      </c>
    </row>
    <row r="990" spans="2:65" s="13" customFormat="1" ht="11.25">
      <c r="B990" s="153"/>
      <c r="D990" s="147" t="s">
        <v>148</v>
      </c>
      <c r="E990" s="154" t="s">
        <v>1</v>
      </c>
      <c r="F990" s="155" t="s">
        <v>1479</v>
      </c>
      <c r="H990" s="156">
        <v>1</v>
      </c>
      <c r="I990" s="157"/>
      <c r="L990" s="153"/>
      <c r="M990" s="158"/>
      <c r="T990" s="159"/>
      <c r="AT990" s="154" t="s">
        <v>148</v>
      </c>
      <c r="AU990" s="154" t="s">
        <v>91</v>
      </c>
      <c r="AV990" s="13" t="s">
        <v>91</v>
      </c>
      <c r="AW990" s="13" t="s">
        <v>36</v>
      </c>
      <c r="AX990" s="13" t="s">
        <v>81</v>
      </c>
      <c r="AY990" s="154" t="s">
        <v>139</v>
      </c>
    </row>
    <row r="991" spans="2:65" s="14" customFormat="1" ht="11.25">
      <c r="B991" s="160"/>
      <c r="D991" s="147" t="s">
        <v>148</v>
      </c>
      <c r="E991" s="161" t="s">
        <v>1</v>
      </c>
      <c r="F991" s="162" t="s">
        <v>151</v>
      </c>
      <c r="H991" s="163">
        <v>1</v>
      </c>
      <c r="I991" s="164"/>
      <c r="L991" s="160"/>
      <c r="M991" s="165"/>
      <c r="T991" s="166"/>
      <c r="AT991" s="161" t="s">
        <v>148</v>
      </c>
      <c r="AU991" s="161" t="s">
        <v>91</v>
      </c>
      <c r="AV991" s="14" t="s">
        <v>146</v>
      </c>
      <c r="AW991" s="14" t="s">
        <v>36</v>
      </c>
      <c r="AX991" s="14" t="s">
        <v>89</v>
      </c>
      <c r="AY991" s="161" t="s">
        <v>139</v>
      </c>
    </row>
    <row r="992" spans="2:65" s="1" customFormat="1" ht="21.75" customHeight="1">
      <c r="B992" s="33"/>
      <c r="C992" s="252" t="s">
        <v>751</v>
      </c>
      <c r="D992" s="252" t="s">
        <v>317</v>
      </c>
      <c r="E992" s="253" t="s">
        <v>1497</v>
      </c>
      <c r="F992" s="254" t="s">
        <v>1498</v>
      </c>
      <c r="G992" s="255" t="s">
        <v>498</v>
      </c>
      <c r="H992" s="256">
        <v>1</v>
      </c>
      <c r="I992" s="182"/>
      <c r="J992" s="257">
        <f>ROUND(I992*H992,2)</f>
        <v>0</v>
      </c>
      <c r="K992" s="179" t="s">
        <v>145</v>
      </c>
      <c r="L992" s="184"/>
      <c r="M992" s="185" t="s">
        <v>1</v>
      </c>
      <c r="N992" s="186" t="s">
        <v>46</v>
      </c>
      <c r="P992" s="142">
        <f>O992*H992</f>
        <v>0</v>
      </c>
      <c r="Q992" s="142">
        <v>3.5999999999999999E-3</v>
      </c>
      <c r="R992" s="142">
        <f>Q992*H992</f>
        <v>3.5999999999999999E-3</v>
      </c>
      <c r="S992" s="142">
        <v>0</v>
      </c>
      <c r="T992" s="143">
        <f>S992*H992</f>
        <v>0</v>
      </c>
      <c r="AR992" s="144" t="s">
        <v>200</v>
      </c>
      <c r="AT992" s="144" t="s">
        <v>317</v>
      </c>
      <c r="AU992" s="144" t="s">
        <v>91</v>
      </c>
      <c r="AY992" s="18" t="s">
        <v>139</v>
      </c>
      <c r="BE992" s="145">
        <f>IF(N992="základní",J992,0)</f>
        <v>0</v>
      </c>
      <c r="BF992" s="145">
        <f>IF(N992="snížená",J992,0)</f>
        <v>0</v>
      </c>
      <c r="BG992" s="145">
        <f>IF(N992="zákl. přenesená",J992,0)</f>
        <v>0</v>
      </c>
      <c r="BH992" s="145">
        <f>IF(N992="sníž. přenesená",J992,0)</f>
        <v>0</v>
      </c>
      <c r="BI992" s="145">
        <f>IF(N992="nulová",J992,0)</f>
        <v>0</v>
      </c>
      <c r="BJ992" s="18" t="s">
        <v>89</v>
      </c>
      <c r="BK992" s="145">
        <f>ROUND(I992*H992,2)</f>
        <v>0</v>
      </c>
      <c r="BL992" s="18" t="s">
        <v>146</v>
      </c>
      <c r="BM992" s="144" t="s">
        <v>1499</v>
      </c>
    </row>
    <row r="993" spans="2:65" s="12" customFormat="1" ht="11.25">
      <c r="B993" s="146"/>
      <c r="D993" s="147" t="s">
        <v>148</v>
      </c>
      <c r="E993" s="148" t="s">
        <v>1</v>
      </c>
      <c r="F993" s="149" t="s">
        <v>1392</v>
      </c>
      <c r="H993" s="148" t="s">
        <v>1</v>
      </c>
      <c r="I993" s="150"/>
      <c r="L993" s="146"/>
      <c r="M993" s="151"/>
      <c r="T993" s="152"/>
      <c r="AT993" s="148" t="s">
        <v>148</v>
      </c>
      <c r="AU993" s="148" t="s">
        <v>91</v>
      </c>
      <c r="AV993" s="12" t="s">
        <v>89</v>
      </c>
      <c r="AW993" s="12" t="s">
        <v>36</v>
      </c>
      <c r="AX993" s="12" t="s">
        <v>81</v>
      </c>
      <c r="AY993" s="148" t="s">
        <v>139</v>
      </c>
    </row>
    <row r="994" spans="2:65" s="13" customFormat="1" ht="11.25">
      <c r="B994" s="153"/>
      <c r="D994" s="147" t="s">
        <v>148</v>
      </c>
      <c r="E994" s="154" t="s">
        <v>1</v>
      </c>
      <c r="F994" s="155" t="s">
        <v>1479</v>
      </c>
      <c r="H994" s="156">
        <v>1</v>
      </c>
      <c r="I994" s="157"/>
      <c r="L994" s="153"/>
      <c r="M994" s="158"/>
      <c r="T994" s="159"/>
      <c r="AT994" s="154" t="s">
        <v>148</v>
      </c>
      <c r="AU994" s="154" t="s">
        <v>91</v>
      </c>
      <c r="AV994" s="13" t="s">
        <v>91</v>
      </c>
      <c r="AW994" s="13" t="s">
        <v>36</v>
      </c>
      <c r="AX994" s="13" t="s">
        <v>81</v>
      </c>
      <c r="AY994" s="154" t="s">
        <v>139</v>
      </c>
    </row>
    <row r="995" spans="2:65" s="14" customFormat="1" ht="11.25">
      <c r="B995" s="160"/>
      <c r="D995" s="147" t="s">
        <v>148</v>
      </c>
      <c r="E995" s="161" t="s">
        <v>1</v>
      </c>
      <c r="F995" s="162" t="s">
        <v>151</v>
      </c>
      <c r="H995" s="163">
        <v>1</v>
      </c>
      <c r="I995" s="164"/>
      <c r="L995" s="160"/>
      <c r="M995" s="165"/>
      <c r="T995" s="166"/>
      <c r="AT995" s="161" t="s">
        <v>148</v>
      </c>
      <c r="AU995" s="161" t="s">
        <v>91</v>
      </c>
      <c r="AV995" s="14" t="s">
        <v>146</v>
      </c>
      <c r="AW995" s="14" t="s">
        <v>36</v>
      </c>
      <c r="AX995" s="14" t="s">
        <v>89</v>
      </c>
      <c r="AY995" s="161" t="s">
        <v>139</v>
      </c>
    </row>
    <row r="996" spans="2:65" s="1" customFormat="1" ht="24.2" customHeight="1">
      <c r="B996" s="33"/>
      <c r="C996" s="133" t="s">
        <v>755</v>
      </c>
      <c r="D996" s="133" t="s">
        <v>141</v>
      </c>
      <c r="E996" s="134" t="s">
        <v>1500</v>
      </c>
      <c r="F996" s="135" t="s">
        <v>1501</v>
      </c>
      <c r="G996" s="136" t="s">
        <v>498</v>
      </c>
      <c r="H996" s="137">
        <v>1</v>
      </c>
      <c r="I996" s="138"/>
      <c r="J996" s="139">
        <f>ROUND(I996*H996,2)</f>
        <v>0</v>
      </c>
      <c r="K996" s="135" t="s">
        <v>145</v>
      </c>
      <c r="L996" s="33"/>
      <c r="M996" s="140" t="s">
        <v>1</v>
      </c>
      <c r="N996" s="141" t="s">
        <v>46</v>
      </c>
      <c r="P996" s="142">
        <f>O996*H996</f>
        <v>0</v>
      </c>
      <c r="Q996" s="142">
        <v>0</v>
      </c>
      <c r="R996" s="142">
        <f>Q996*H996</f>
        <v>0</v>
      </c>
      <c r="S996" s="142">
        <v>0</v>
      </c>
      <c r="T996" s="143">
        <f>S996*H996</f>
        <v>0</v>
      </c>
      <c r="AR996" s="144" t="s">
        <v>146</v>
      </c>
      <c r="AT996" s="144" t="s">
        <v>141</v>
      </c>
      <c r="AU996" s="144" t="s">
        <v>91</v>
      </c>
      <c r="AY996" s="18" t="s">
        <v>139</v>
      </c>
      <c r="BE996" s="145">
        <f>IF(N996="základní",J996,0)</f>
        <v>0</v>
      </c>
      <c r="BF996" s="145">
        <f>IF(N996="snížená",J996,0)</f>
        <v>0</v>
      </c>
      <c r="BG996" s="145">
        <f>IF(N996="zákl. přenesená",J996,0)</f>
        <v>0</v>
      </c>
      <c r="BH996" s="145">
        <f>IF(N996="sníž. přenesená",J996,0)</f>
        <v>0</v>
      </c>
      <c r="BI996" s="145">
        <f>IF(N996="nulová",J996,0)</f>
        <v>0</v>
      </c>
      <c r="BJ996" s="18" t="s">
        <v>89</v>
      </c>
      <c r="BK996" s="145">
        <f>ROUND(I996*H996,2)</f>
        <v>0</v>
      </c>
      <c r="BL996" s="18" t="s">
        <v>146</v>
      </c>
      <c r="BM996" s="144" t="s">
        <v>1502</v>
      </c>
    </row>
    <row r="997" spans="2:65" s="12" customFormat="1" ht="11.25">
      <c r="B997" s="146"/>
      <c r="D997" s="147" t="s">
        <v>148</v>
      </c>
      <c r="E997" s="148" t="s">
        <v>1</v>
      </c>
      <c r="F997" s="149" t="s">
        <v>1392</v>
      </c>
      <c r="H997" s="148" t="s">
        <v>1</v>
      </c>
      <c r="I997" s="150"/>
      <c r="L997" s="146"/>
      <c r="M997" s="151"/>
      <c r="T997" s="152"/>
      <c r="AT997" s="148" t="s">
        <v>148</v>
      </c>
      <c r="AU997" s="148" t="s">
        <v>91</v>
      </c>
      <c r="AV997" s="12" t="s">
        <v>89</v>
      </c>
      <c r="AW997" s="12" t="s">
        <v>36</v>
      </c>
      <c r="AX997" s="12" t="s">
        <v>81</v>
      </c>
      <c r="AY997" s="148" t="s">
        <v>139</v>
      </c>
    </row>
    <row r="998" spans="2:65" s="13" customFormat="1" ht="11.25">
      <c r="B998" s="153"/>
      <c r="D998" s="147" t="s">
        <v>148</v>
      </c>
      <c r="E998" s="154" t="s">
        <v>1</v>
      </c>
      <c r="F998" s="155" t="s">
        <v>1487</v>
      </c>
      <c r="H998" s="156">
        <v>1</v>
      </c>
      <c r="I998" s="157"/>
      <c r="L998" s="153"/>
      <c r="M998" s="158"/>
      <c r="T998" s="159"/>
      <c r="AT998" s="154" t="s">
        <v>148</v>
      </c>
      <c r="AU998" s="154" t="s">
        <v>91</v>
      </c>
      <c r="AV998" s="13" t="s">
        <v>91</v>
      </c>
      <c r="AW998" s="13" t="s">
        <v>36</v>
      </c>
      <c r="AX998" s="13" t="s">
        <v>81</v>
      </c>
      <c r="AY998" s="154" t="s">
        <v>139</v>
      </c>
    </row>
    <row r="999" spans="2:65" s="14" customFormat="1" ht="11.25">
      <c r="B999" s="160"/>
      <c r="D999" s="147" t="s">
        <v>148</v>
      </c>
      <c r="E999" s="161" t="s">
        <v>1</v>
      </c>
      <c r="F999" s="162" t="s">
        <v>151</v>
      </c>
      <c r="H999" s="163">
        <v>1</v>
      </c>
      <c r="I999" s="164"/>
      <c r="L999" s="160"/>
      <c r="M999" s="165"/>
      <c r="T999" s="166"/>
      <c r="AT999" s="161" t="s">
        <v>148</v>
      </c>
      <c r="AU999" s="161" t="s">
        <v>91</v>
      </c>
      <c r="AV999" s="14" t="s">
        <v>146</v>
      </c>
      <c r="AW999" s="14" t="s">
        <v>36</v>
      </c>
      <c r="AX999" s="14" t="s">
        <v>89</v>
      </c>
      <c r="AY999" s="161" t="s">
        <v>139</v>
      </c>
    </row>
    <row r="1000" spans="2:65" s="1" customFormat="1" ht="16.5" customHeight="1">
      <c r="B1000" s="33"/>
      <c r="C1000" s="252" t="s">
        <v>762</v>
      </c>
      <c r="D1000" s="252" t="s">
        <v>317</v>
      </c>
      <c r="E1000" s="253" t="s">
        <v>1503</v>
      </c>
      <c r="F1000" s="254" t="s">
        <v>1504</v>
      </c>
      <c r="G1000" s="255" t="s">
        <v>498</v>
      </c>
      <c r="H1000" s="256">
        <v>1</v>
      </c>
      <c r="I1000" s="182"/>
      <c r="J1000" s="257">
        <f>ROUND(I1000*H1000,2)</f>
        <v>0</v>
      </c>
      <c r="K1000" s="179" t="s">
        <v>145</v>
      </c>
      <c r="L1000" s="184"/>
      <c r="M1000" s="185" t="s">
        <v>1</v>
      </c>
      <c r="N1000" s="186" t="s">
        <v>46</v>
      </c>
      <c r="P1000" s="142">
        <f>O1000*H1000</f>
        <v>0</v>
      </c>
      <c r="Q1000" s="142">
        <v>7.2000000000000005E-4</v>
      </c>
      <c r="R1000" s="142">
        <f>Q1000*H1000</f>
        <v>7.2000000000000005E-4</v>
      </c>
      <c r="S1000" s="142">
        <v>0</v>
      </c>
      <c r="T1000" s="143">
        <f>S1000*H1000</f>
        <v>0</v>
      </c>
      <c r="AR1000" s="144" t="s">
        <v>200</v>
      </c>
      <c r="AT1000" s="144" t="s">
        <v>317</v>
      </c>
      <c r="AU1000" s="144" t="s">
        <v>91</v>
      </c>
      <c r="AY1000" s="18" t="s">
        <v>139</v>
      </c>
      <c r="BE1000" s="145">
        <f>IF(N1000="základní",J1000,0)</f>
        <v>0</v>
      </c>
      <c r="BF1000" s="145">
        <f>IF(N1000="snížená",J1000,0)</f>
        <v>0</v>
      </c>
      <c r="BG1000" s="145">
        <f>IF(N1000="zákl. přenesená",J1000,0)</f>
        <v>0</v>
      </c>
      <c r="BH1000" s="145">
        <f>IF(N1000="sníž. přenesená",J1000,0)</f>
        <v>0</v>
      </c>
      <c r="BI1000" s="145">
        <f>IF(N1000="nulová",J1000,0)</f>
        <v>0</v>
      </c>
      <c r="BJ1000" s="18" t="s">
        <v>89</v>
      </c>
      <c r="BK1000" s="145">
        <f>ROUND(I1000*H1000,2)</f>
        <v>0</v>
      </c>
      <c r="BL1000" s="18" t="s">
        <v>146</v>
      </c>
      <c r="BM1000" s="144" t="s">
        <v>1505</v>
      </c>
    </row>
    <row r="1001" spans="2:65" s="12" customFormat="1" ht="11.25">
      <c r="B1001" s="146"/>
      <c r="D1001" s="147" t="s">
        <v>148</v>
      </c>
      <c r="E1001" s="148" t="s">
        <v>1</v>
      </c>
      <c r="F1001" s="149" t="s">
        <v>1392</v>
      </c>
      <c r="H1001" s="148" t="s">
        <v>1</v>
      </c>
      <c r="I1001" s="150"/>
      <c r="L1001" s="146"/>
      <c r="M1001" s="151"/>
      <c r="T1001" s="152"/>
      <c r="AT1001" s="148" t="s">
        <v>148</v>
      </c>
      <c r="AU1001" s="148" t="s">
        <v>91</v>
      </c>
      <c r="AV1001" s="12" t="s">
        <v>89</v>
      </c>
      <c r="AW1001" s="12" t="s">
        <v>36</v>
      </c>
      <c r="AX1001" s="12" t="s">
        <v>81</v>
      </c>
      <c r="AY1001" s="148" t="s">
        <v>139</v>
      </c>
    </row>
    <row r="1002" spans="2:65" s="13" customFormat="1" ht="11.25">
      <c r="B1002" s="153"/>
      <c r="D1002" s="147" t="s">
        <v>148</v>
      </c>
      <c r="E1002" s="154" t="s">
        <v>1</v>
      </c>
      <c r="F1002" s="155" t="s">
        <v>1487</v>
      </c>
      <c r="H1002" s="156">
        <v>1</v>
      </c>
      <c r="I1002" s="157"/>
      <c r="L1002" s="153"/>
      <c r="M1002" s="158"/>
      <c r="T1002" s="159"/>
      <c r="AT1002" s="154" t="s">
        <v>148</v>
      </c>
      <c r="AU1002" s="154" t="s">
        <v>91</v>
      </c>
      <c r="AV1002" s="13" t="s">
        <v>91</v>
      </c>
      <c r="AW1002" s="13" t="s">
        <v>36</v>
      </c>
      <c r="AX1002" s="13" t="s">
        <v>81</v>
      </c>
      <c r="AY1002" s="154" t="s">
        <v>139</v>
      </c>
    </row>
    <row r="1003" spans="2:65" s="14" customFormat="1" ht="11.25">
      <c r="B1003" s="160"/>
      <c r="D1003" s="147" t="s">
        <v>148</v>
      </c>
      <c r="E1003" s="161" t="s">
        <v>1</v>
      </c>
      <c r="F1003" s="162" t="s">
        <v>151</v>
      </c>
      <c r="H1003" s="163">
        <v>1</v>
      </c>
      <c r="I1003" s="164"/>
      <c r="L1003" s="270"/>
      <c r="M1003" s="165"/>
      <c r="T1003" s="166"/>
      <c r="AT1003" s="161" t="s">
        <v>148</v>
      </c>
      <c r="AU1003" s="161" t="s">
        <v>91</v>
      </c>
      <c r="AV1003" s="14" t="s">
        <v>146</v>
      </c>
      <c r="AW1003" s="14" t="s">
        <v>36</v>
      </c>
      <c r="AX1003" s="14" t="s">
        <v>89</v>
      </c>
      <c r="AY1003" s="161" t="s">
        <v>139</v>
      </c>
    </row>
    <row r="1004" spans="2:65" s="1" customFormat="1" ht="16.5" customHeight="1">
      <c r="B1004" s="33"/>
      <c r="C1004" s="252" t="s">
        <v>767</v>
      </c>
      <c r="D1004" s="252" t="s">
        <v>317</v>
      </c>
      <c r="E1004" s="253" t="s">
        <v>1506</v>
      </c>
      <c r="F1004" s="254" t="s">
        <v>1507</v>
      </c>
      <c r="G1004" s="255" t="s">
        <v>498</v>
      </c>
      <c r="H1004" s="256">
        <v>1</v>
      </c>
      <c r="I1004" s="182"/>
      <c r="J1004" s="257">
        <f>ROUND(I1004*H1004,2)</f>
        <v>0</v>
      </c>
      <c r="K1004" s="179" t="s">
        <v>145</v>
      </c>
      <c r="L1004" s="184"/>
      <c r="M1004" s="185" t="s">
        <v>1</v>
      </c>
      <c r="N1004" s="186" t="s">
        <v>46</v>
      </c>
      <c r="P1004" s="142">
        <f>O1004*H1004</f>
        <v>0</v>
      </c>
      <c r="Q1004" s="142">
        <v>7.2000000000000005E-4</v>
      </c>
      <c r="R1004" s="142">
        <f>Q1004*H1004</f>
        <v>7.2000000000000005E-4</v>
      </c>
      <c r="S1004" s="142">
        <v>0</v>
      </c>
      <c r="T1004" s="143">
        <f>S1004*H1004</f>
        <v>0</v>
      </c>
      <c r="AR1004" s="144" t="s">
        <v>200</v>
      </c>
      <c r="AT1004" s="144" t="s">
        <v>317</v>
      </c>
      <c r="AU1004" s="144" t="s">
        <v>91</v>
      </c>
      <c r="AY1004" s="18" t="s">
        <v>139</v>
      </c>
      <c r="BE1004" s="145">
        <f>IF(N1004="základní",J1004,0)</f>
        <v>0</v>
      </c>
      <c r="BF1004" s="145">
        <f>IF(N1004="snížená",J1004,0)</f>
        <v>0</v>
      </c>
      <c r="BG1004" s="145">
        <f>IF(N1004="zákl. přenesená",J1004,0)</f>
        <v>0</v>
      </c>
      <c r="BH1004" s="145">
        <f>IF(N1004="sníž. přenesená",J1004,0)</f>
        <v>0</v>
      </c>
      <c r="BI1004" s="145">
        <f>IF(N1004="nulová",J1004,0)</f>
        <v>0</v>
      </c>
      <c r="BJ1004" s="18" t="s">
        <v>89</v>
      </c>
      <c r="BK1004" s="145">
        <f>ROUND(I1004*H1004,2)</f>
        <v>0</v>
      </c>
      <c r="BL1004" s="18" t="s">
        <v>146</v>
      </c>
      <c r="BM1004" s="144" t="s">
        <v>1508</v>
      </c>
    </row>
    <row r="1005" spans="2:65" s="12" customFormat="1" ht="11.25">
      <c r="B1005" s="146"/>
      <c r="D1005" s="147" t="s">
        <v>148</v>
      </c>
      <c r="E1005" s="148" t="s">
        <v>1</v>
      </c>
      <c r="F1005" s="149" t="s">
        <v>1392</v>
      </c>
      <c r="H1005" s="148" t="s">
        <v>1</v>
      </c>
      <c r="I1005" s="150"/>
      <c r="L1005" s="146"/>
      <c r="M1005" s="151"/>
      <c r="T1005" s="152"/>
      <c r="AT1005" s="148" t="s">
        <v>148</v>
      </c>
      <c r="AU1005" s="148" t="s">
        <v>91</v>
      </c>
      <c r="AV1005" s="12" t="s">
        <v>89</v>
      </c>
      <c r="AW1005" s="12" t="s">
        <v>36</v>
      </c>
      <c r="AX1005" s="12" t="s">
        <v>81</v>
      </c>
      <c r="AY1005" s="148" t="s">
        <v>139</v>
      </c>
    </row>
    <row r="1006" spans="2:65" s="13" customFormat="1" ht="11.25">
      <c r="B1006" s="153"/>
      <c r="D1006" s="147" t="s">
        <v>148</v>
      </c>
      <c r="E1006" s="154" t="s">
        <v>1</v>
      </c>
      <c r="F1006" s="155" t="s">
        <v>1487</v>
      </c>
      <c r="H1006" s="156">
        <v>1</v>
      </c>
      <c r="I1006" s="157"/>
      <c r="L1006" s="153"/>
      <c r="M1006" s="158"/>
      <c r="T1006" s="159"/>
      <c r="AT1006" s="154" t="s">
        <v>148</v>
      </c>
      <c r="AU1006" s="154" t="s">
        <v>91</v>
      </c>
      <c r="AV1006" s="13" t="s">
        <v>91</v>
      </c>
      <c r="AW1006" s="13" t="s">
        <v>36</v>
      </c>
      <c r="AX1006" s="13" t="s">
        <v>81</v>
      </c>
      <c r="AY1006" s="154" t="s">
        <v>139</v>
      </c>
    </row>
    <row r="1007" spans="2:65" s="14" customFormat="1" ht="11.25">
      <c r="B1007" s="160"/>
      <c r="D1007" s="147" t="s">
        <v>148</v>
      </c>
      <c r="E1007" s="161" t="s">
        <v>1</v>
      </c>
      <c r="F1007" s="162" t="s">
        <v>151</v>
      </c>
      <c r="H1007" s="163">
        <v>1</v>
      </c>
      <c r="I1007" s="164"/>
      <c r="L1007" s="160"/>
      <c r="M1007" s="165"/>
      <c r="T1007" s="166"/>
      <c r="AT1007" s="161" t="s">
        <v>148</v>
      </c>
      <c r="AU1007" s="161" t="s">
        <v>91</v>
      </c>
      <c r="AV1007" s="14" t="s">
        <v>146</v>
      </c>
      <c r="AW1007" s="14" t="s">
        <v>36</v>
      </c>
      <c r="AX1007" s="14" t="s">
        <v>89</v>
      </c>
      <c r="AY1007" s="161" t="s">
        <v>139</v>
      </c>
    </row>
    <row r="1008" spans="2:65" s="1" customFormat="1" ht="24.2" customHeight="1">
      <c r="B1008" s="33"/>
      <c r="C1008" s="252" t="s">
        <v>777</v>
      </c>
      <c r="D1008" s="252" t="s">
        <v>317</v>
      </c>
      <c r="E1008" s="253" t="s">
        <v>1509</v>
      </c>
      <c r="F1008" s="254" t="s">
        <v>1510</v>
      </c>
      <c r="G1008" s="255" t="s">
        <v>498</v>
      </c>
      <c r="H1008" s="256">
        <v>1</v>
      </c>
      <c r="I1008" s="182"/>
      <c r="J1008" s="257">
        <f>ROUND(I1008*H1008,2)</f>
        <v>0</v>
      </c>
      <c r="K1008" s="179" t="s">
        <v>145</v>
      </c>
      <c r="L1008" s="184"/>
      <c r="M1008" s="185" t="s">
        <v>1</v>
      </c>
      <c r="N1008" s="186" t="s">
        <v>46</v>
      </c>
      <c r="P1008" s="142">
        <f>O1008*H1008</f>
        <v>0</v>
      </c>
      <c r="Q1008" s="142">
        <v>4.0000000000000001E-3</v>
      </c>
      <c r="R1008" s="142">
        <f>Q1008*H1008</f>
        <v>4.0000000000000001E-3</v>
      </c>
      <c r="S1008" s="142">
        <v>0</v>
      </c>
      <c r="T1008" s="143">
        <f>S1008*H1008</f>
        <v>0</v>
      </c>
      <c r="AR1008" s="144" t="s">
        <v>200</v>
      </c>
      <c r="AT1008" s="144" t="s">
        <v>317</v>
      </c>
      <c r="AU1008" s="144" t="s">
        <v>91</v>
      </c>
      <c r="AY1008" s="18" t="s">
        <v>139</v>
      </c>
      <c r="BE1008" s="145">
        <f>IF(N1008="základní",J1008,0)</f>
        <v>0</v>
      </c>
      <c r="BF1008" s="145">
        <f>IF(N1008="snížená",J1008,0)</f>
        <v>0</v>
      </c>
      <c r="BG1008" s="145">
        <f>IF(N1008="zákl. přenesená",J1008,0)</f>
        <v>0</v>
      </c>
      <c r="BH1008" s="145">
        <f>IF(N1008="sníž. přenesená",J1008,0)</f>
        <v>0</v>
      </c>
      <c r="BI1008" s="145">
        <f>IF(N1008="nulová",J1008,0)</f>
        <v>0</v>
      </c>
      <c r="BJ1008" s="18" t="s">
        <v>89</v>
      </c>
      <c r="BK1008" s="145">
        <f>ROUND(I1008*H1008,2)</f>
        <v>0</v>
      </c>
      <c r="BL1008" s="18" t="s">
        <v>146</v>
      </c>
      <c r="BM1008" s="144" t="s">
        <v>1511</v>
      </c>
    </row>
    <row r="1009" spans="2:65" s="12" customFormat="1" ht="11.25">
      <c r="B1009" s="146"/>
      <c r="D1009" s="147" t="s">
        <v>148</v>
      </c>
      <c r="E1009" s="148" t="s">
        <v>1</v>
      </c>
      <c r="F1009" s="149" t="s">
        <v>1392</v>
      </c>
      <c r="H1009" s="148" t="s">
        <v>1</v>
      </c>
      <c r="I1009" s="150"/>
      <c r="L1009" s="146"/>
      <c r="M1009" s="151"/>
      <c r="T1009" s="152"/>
      <c r="AT1009" s="148" t="s">
        <v>148</v>
      </c>
      <c r="AU1009" s="148" t="s">
        <v>91</v>
      </c>
      <c r="AV1009" s="12" t="s">
        <v>89</v>
      </c>
      <c r="AW1009" s="12" t="s">
        <v>36</v>
      </c>
      <c r="AX1009" s="12" t="s">
        <v>81</v>
      </c>
      <c r="AY1009" s="148" t="s">
        <v>139</v>
      </c>
    </row>
    <row r="1010" spans="2:65" s="13" customFormat="1" ht="11.25">
      <c r="B1010" s="153"/>
      <c r="D1010" s="147" t="s">
        <v>148</v>
      </c>
      <c r="E1010" s="154" t="s">
        <v>1</v>
      </c>
      <c r="F1010" s="155" t="s">
        <v>1487</v>
      </c>
      <c r="H1010" s="156">
        <v>1</v>
      </c>
      <c r="I1010" s="157"/>
      <c r="L1010" s="153"/>
      <c r="M1010" s="158"/>
      <c r="T1010" s="159"/>
      <c r="AT1010" s="154" t="s">
        <v>148</v>
      </c>
      <c r="AU1010" s="154" t="s">
        <v>91</v>
      </c>
      <c r="AV1010" s="13" t="s">
        <v>91</v>
      </c>
      <c r="AW1010" s="13" t="s">
        <v>36</v>
      </c>
      <c r="AX1010" s="13" t="s">
        <v>81</v>
      </c>
      <c r="AY1010" s="154" t="s">
        <v>139</v>
      </c>
    </row>
    <row r="1011" spans="2:65" s="14" customFormat="1" ht="11.25">
      <c r="B1011" s="160"/>
      <c r="D1011" s="147" t="s">
        <v>148</v>
      </c>
      <c r="E1011" s="161" t="s">
        <v>1</v>
      </c>
      <c r="F1011" s="162" t="s">
        <v>151</v>
      </c>
      <c r="H1011" s="163">
        <v>1</v>
      </c>
      <c r="I1011" s="164"/>
      <c r="L1011" s="160"/>
      <c r="M1011" s="165"/>
      <c r="T1011" s="166"/>
      <c r="AT1011" s="161" t="s">
        <v>148</v>
      </c>
      <c r="AU1011" s="161" t="s">
        <v>91</v>
      </c>
      <c r="AV1011" s="14" t="s">
        <v>146</v>
      </c>
      <c r="AW1011" s="14" t="s">
        <v>36</v>
      </c>
      <c r="AX1011" s="14" t="s">
        <v>89</v>
      </c>
      <c r="AY1011" s="161" t="s">
        <v>139</v>
      </c>
    </row>
    <row r="1012" spans="2:65" s="1" customFormat="1" ht="24.2" customHeight="1">
      <c r="B1012" s="33"/>
      <c r="C1012" s="133" t="s">
        <v>786</v>
      </c>
      <c r="D1012" s="133" t="s">
        <v>141</v>
      </c>
      <c r="E1012" s="134" t="s">
        <v>1512</v>
      </c>
      <c r="F1012" s="135" t="s">
        <v>1513</v>
      </c>
      <c r="G1012" s="136" t="s">
        <v>498</v>
      </c>
      <c r="H1012" s="137">
        <v>2</v>
      </c>
      <c r="I1012" s="138"/>
      <c r="J1012" s="139">
        <f>ROUND(I1012*H1012,2)</f>
        <v>0</v>
      </c>
      <c r="K1012" s="135" t="s">
        <v>145</v>
      </c>
      <c r="L1012" s="33"/>
      <c r="M1012" s="140" t="s">
        <v>1</v>
      </c>
      <c r="N1012" s="141" t="s">
        <v>46</v>
      </c>
      <c r="P1012" s="142">
        <f>O1012*H1012</f>
        <v>0</v>
      </c>
      <c r="Q1012" s="142">
        <v>1.6000000000000001E-4</v>
      </c>
      <c r="R1012" s="142">
        <f>Q1012*H1012</f>
        <v>3.2000000000000003E-4</v>
      </c>
      <c r="S1012" s="142">
        <v>0</v>
      </c>
      <c r="T1012" s="143">
        <f>S1012*H1012</f>
        <v>0</v>
      </c>
      <c r="AR1012" s="144" t="s">
        <v>146</v>
      </c>
      <c r="AT1012" s="144" t="s">
        <v>141</v>
      </c>
      <c r="AU1012" s="144" t="s">
        <v>91</v>
      </c>
      <c r="AY1012" s="18" t="s">
        <v>139</v>
      </c>
      <c r="BE1012" s="145">
        <f>IF(N1012="základní",J1012,0)</f>
        <v>0</v>
      </c>
      <c r="BF1012" s="145">
        <f>IF(N1012="snížená",J1012,0)</f>
        <v>0</v>
      </c>
      <c r="BG1012" s="145">
        <f>IF(N1012="zákl. přenesená",J1012,0)</f>
        <v>0</v>
      </c>
      <c r="BH1012" s="145">
        <f>IF(N1012="sníž. přenesená",J1012,0)</f>
        <v>0</v>
      </c>
      <c r="BI1012" s="145">
        <f>IF(N1012="nulová",J1012,0)</f>
        <v>0</v>
      </c>
      <c r="BJ1012" s="18" t="s">
        <v>89</v>
      </c>
      <c r="BK1012" s="145">
        <f>ROUND(I1012*H1012,2)</f>
        <v>0</v>
      </c>
      <c r="BL1012" s="18" t="s">
        <v>146</v>
      </c>
      <c r="BM1012" s="144" t="s">
        <v>1514</v>
      </c>
    </row>
    <row r="1013" spans="2:65" s="12" customFormat="1" ht="11.25">
      <c r="B1013" s="146"/>
      <c r="D1013" s="147" t="s">
        <v>148</v>
      </c>
      <c r="E1013" s="148" t="s">
        <v>1</v>
      </c>
      <c r="F1013" s="149" t="s">
        <v>1446</v>
      </c>
      <c r="H1013" s="148" t="s">
        <v>1</v>
      </c>
      <c r="I1013" s="150"/>
      <c r="L1013" s="146"/>
      <c r="M1013" s="151"/>
      <c r="T1013" s="152"/>
      <c r="AT1013" s="148" t="s">
        <v>148</v>
      </c>
      <c r="AU1013" s="148" t="s">
        <v>91</v>
      </c>
      <c r="AV1013" s="12" t="s">
        <v>89</v>
      </c>
      <c r="AW1013" s="12" t="s">
        <v>36</v>
      </c>
      <c r="AX1013" s="12" t="s">
        <v>81</v>
      </c>
      <c r="AY1013" s="148" t="s">
        <v>139</v>
      </c>
    </row>
    <row r="1014" spans="2:65" s="13" customFormat="1" ht="11.25">
      <c r="B1014" s="153"/>
      <c r="D1014" s="147" t="s">
        <v>148</v>
      </c>
      <c r="E1014" s="154" t="s">
        <v>1</v>
      </c>
      <c r="F1014" s="155" t="s">
        <v>1515</v>
      </c>
      <c r="H1014" s="156">
        <v>1</v>
      </c>
      <c r="I1014" s="157"/>
      <c r="L1014" s="153"/>
      <c r="M1014" s="158"/>
      <c r="T1014" s="159"/>
      <c r="AT1014" s="154" t="s">
        <v>148</v>
      </c>
      <c r="AU1014" s="154" t="s">
        <v>91</v>
      </c>
      <c r="AV1014" s="13" t="s">
        <v>91</v>
      </c>
      <c r="AW1014" s="13" t="s">
        <v>36</v>
      </c>
      <c r="AX1014" s="13" t="s">
        <v>81</v>
      </c>
      <c r="AY1014" s="154" t="s">
        <v>139</v>
      </c>
    </row>
    <row r="1015" spans="2:65" s="13" customFormat="1" ht="11.25">
      <c r="B1015" s="153"/>
      <c r="D1015" s="147" t="s">
        <v>148</v>
      </c>
      <c r="E1015" s="154" t="s">
        <v>1</v>
      </c>
      <c r="F1015" s="155" t="s">
        <v>1516</v>
      </c>
      <c r="H1015" s="156">
        <v>1</v>
      </c>
      <c r="I1015" s="157"/>
      <c r="L1015" s="153"/>
      <c r="M1015" s="158"/>
      <c r="T1015" s="159"/>
      <c r="AT1015" s="154" t="s">
        <v>148</v>
      </c>
      <c r="AU1015" s="154" t="s">
        <v>91</v>
      </c>
      <c r="AV1015" s="13" t="s">
        <v>91</v>
      </c>
      <c r="AW1015" s="13" t="s">
        <v>36</v>
      </c>
      <c r="AX1015" s="13" t="s">
        <v>81</v>
      </c>
      <c r="AY1015" s="154" t="s">
        <v>139</v>
      </c>
    </row>
    <row r="1016" spans="2:65" s="14" customFormat="1" ht="11.25">
      <c r="B1016" s="160"/>
      <c r="D1016" s="147" t="s">
        <v>148</v>
      </c>
      <c r="E1016" s="161" t="s">
        <v>1</v>
      </c>
      <c r="F1016" s="162" t="s">
        <v>151</v>
      </c>
      <c r="H1016" s="163">
        <v>2</v>
      </c>
      <c r="I1016" s="164"/>
      <c r="L1016" s="160"/>
      <c r="M1016" s="165"/>
      <c r="T1016" s="166"/>
      <c r="AT1016" s="161" t="s">
        <v>148</v>
      </c>
      <c r="AU1016" s="161" t="s">
        <v>91</v>
      </c>
      <c r="AV1016" s="14" t="s">
        <v>146</v>
      </c>
      <c r="AW1016" s="14" t="s">
        <v>36</v>
      </c>
      <c r="AX1016" s="14" t="s">
        <v>89</v>
      </c>
      <c r="AY1016" s="161" t="s">
        <v>139</v>
      </c>
    </row>
    <row r="1017" spans="2:65" s="1" customFormat="1" ht="24.2" customHeight="1">
      <c r="B1017" s="33"/>
      <c r="C1017" s="252" t="s">
        <v>790</v>
      </c>
      <c r="D1017" s="252" t="s">
        <v>317</v>
      </c>
      <c r="E1017" s="253" t="s">
        <v>1517</v>
      </c>
      <c r="F1017" s="254" t="s">
        <v>1518</v>
      </c>
      <c r="G1017" s="255" t="s">
        <v>498</v>
      </c>
      <c r="H1017" s="256">
        <v>2.02</v>
      </c>
      <c r="I1017" s="182"/>
      <c r="J1017" s="257">
        <f>ROUND(I1017*H1017,2)</f>
        <v>0</v>
      </c>
      <c r="K1017" s="179" t="s">
        <v>145</v>
      </c>
      <c r="L1017" s="184"/>
      <c r="M1017" s="185" t="s">
        <v>1</v>
      </c>
      <c r="N1017" s="186" t="s">
        <v>46</v>
      </c>
      <c r="P1017" s="142">
        <f>O1017*H1017</f>
        <v>0</v>
      </c>
      <c r="Q1017" s="142">
        <v>2.8500000000000001E-3</v>
      </c>
      <c r="R1017" s="142">
        <f>Q1017*H1017</f>
        <v>5.757E-3</v>
      </c>
      <c r="S1017" s="142">
        <v>0</v>
      </c>
      <c r="T1017" s="143">
        <f>S1017*H1017</f>
        <v>0</v>
      </c>
      <c r="AR1017" s="144" t="s">
        <v>200</v>
      </c>
      <c r="AT1017" s="144" t="s">
        <v>317</v>
      </c>
      <c r="AU1017" s="144" t="s">
        <v>91</v>
      </c>
      <c r="AY1017" s="18" t="s">
        <v>139</v>
      </c>
      <c r="BE1017" s="145">
        <f>IF(N1017="základní",J1017,0)</f>
        <v>0</v>
      </c>
      <c r="BF1017" s="145">
        <f>IF(N1017="snížená",J1017,0)</f>
        <v>0</v>
      </c>
      <c r="BG1017" s="145">
        <f>IF(N1017="zákl. přenesená",J1017,0)</f>
        <v>0</v>
      </c>
      <c r="BH1017" s="145">
        <f>IF(N1017="sníž. přenesená",J1017,0)</f>
        <v>0</v>
      </c>
      <c r="BI1017" s="145">
        <f>IF(N1017="nulová",J1017,0)</f>
        <v>0</v>
      </c>
      <c r="BJ1017" s="18" t="s">
        <v>89</v>
      </c>
      <c r="BK1017" s="145">
        <f>ROUND(I1017*H1017,2)</f>
        <v>0</v>
      </c>
      <c r="BL1017" s="18" t="s">
        <v>146</v>
      </c>
      <c r="BM1017" s="144" t="s">
        <v>1519</v>
      </c>
    </row>
    <row r="1018" spans="2:65" s="12" customFormat="1" ht="11.25">
      <c r="B1018" s="146"/>
      <c r="D1018" s="147" t="s">
        <v>148</v>
      </c>
      <c r="E1018" s="148" t="s">
        <v>1</v>
      </c>
      <c r="F1018" s="149" t="s">
        <v>1446</v>
      </c>
      <c r="H1018" s="148" t="s">
        <v>1</v>
      </c>
      <c r="I1018" s="150"/>
      <c r="L1018" s="146"/>
      <c r="M1018" s="151"/>
      <c r="T1018" s="152"/>
      <c r="AT1018" s="148" t="s">
        <v>148</v>
      </c>
      <c r="AU1018" s="148" t="s">
        <v>91</v>
      </c>
      <c r="AV1018" s="12" t="s">
        <v>89</v>
      </c>
      <c r="AW1018" s="12" t="s">
        <v>36</v>
      </c>
      <c r="AX1018" s="12" t="s">
        <v>81</v>
      </c>
      <c r="AY1018" s="148" t="s">
        <v>139</v>
      </c>
    </row>
    <row r="1019" spans="2:65" s="13" customFormat="1" ht="11.25">
      <c r="B1019" s="153"/>
      <c r="D1019" s="147" t="s">
        <v>148</v>
      </c>
      <c r="E1019" s="154" t="s">
        <v>1</v>
      </c>
      <c r="F1019" s="155" t="s">
        <v>1520</v>
      </c>
      <c r="H1019" s="156">
        <v>1.01</v>
      </c>
      <c r="I1019" s="157"/>
      <c r="L1019" s="153"/>
      <c r="M1019" s="158"/>
      <c r="T1019" s="159"/>
      <c r="AT1019" s="154" t="s">
        <v>148</v>
      </c>
      <c r="AU1019" s="154" t="s">
        <v>91</v>
      </c>
      <c r="AV1019" s="13" t="s">
        <v>91</v>
      </c>
      <c r="AW1019" s="13" t="s">
        <v>36</v>
      </c>
      <c r="AX1019" s="13" t="s">
        <v>81</v>
      </c>
      <c r="AY1019" s="154" t="s">
        <v>139</v>
      </c>
    </row>
    <row r="1020" spans="2:65" s="13" customFormat="1" ht="11.25">
      <c r="B1020" s="153"/>
      <c r="D1020" s="147" t="s">
        <v>148</v>
      </c>
      <c r="E1020" s="154" t="s">
        <v>1</v>
      </c>
      <c r="F1020" s="155" t="s">
        <v>1521</v>
      </c>
      <c r="H1020" s="156">
        <v>1.01</v>
      </c>
      <c r="I1020" s="157"/>
      <c r="L1020" s="153"/>
      <c r="M1020" s="158"/>
      <c r="T1020" s="159"/>
      <c r="AT1020" s="154" t="s">
        <v>148</v>
      </c>
      <c r="AU1020" s="154" t="s">
        <v>91</v>
      </c>
      <c r="AV1020" s="13" t="s">
        <v>91</v>
      </c>
      <c r="AW1020" s="13" t="s">
        <v>36</v>
      </c>
      <c r="AX1020" s="13" t="s">
        <v>81</v>
      </c>
      <c r="AY1020" s="154" t="s">
        <v>139</v>
      </c>
    </row>
    <row r="1021" spans="2:65" s="14" customFormat="1" ht="11.25">
      <c r="B1021" s="160"/>
      <c r="D1021" s="147" t="s">
        <v>148</v>
      </c>
      <c r="E1021" s="161" t="s">
        <v>1</v>
      </c>
      <c r="F1021" s="162" t="s">
        <v>151</v>
      </c>
      <c r="H1021" s="163">
        <v>2.02</v>
      </c>
      <c r="I1021" s="164"/>
      <c r="L1021" s="160"/>
      <c r="M1021" s="165"/>
      <c r="T1021" s="166"/>
      <c r="AT1021" s="161" t="s">
        <v>148</v>
      </c>
      <c r="AU1021" s="161" t="s">
        <v>91</v>
      </c>
      <c r="AV1021" s="14" t="s">
        <v>146</v>
      </c>
      <c r="AW1021" s="14" t="s">
        <v>36</v>
      </c>
      <c r="AX1021" s="14" t="s">
        <v>89</v>
      </c>
      <c r="AY1021" s="161" t="s">
        <v>139</v>
      </c>
    </row>
    <row r="1022" spans="2:65" s="1" customFormat="1" ht="24.2" customHeight="1">
      <c r="B1022" s="33"/>
      <c r="C1022" s="133" t="s">
        <v>794</v>
      </c>
      <c r="D1022" s="133" t="s">
        <v>141</v>
      </c>
      <c r="E1022" s="134" t="s">
        <v>1522</v>
      </c>
      <c r="F1022" s="135" t="s">
        <v>1523</v>
      </c>
      <c r="G1022" s="136" t="s">
        <v>498</v>
      </c>
      <c r="H1022" s="137">
        <v>4</v>
      </c>
      <c r="I1022" s="138"/>
      <c r="J1022" s="139">
        <f>ROUND(I1022*H1022,2)</f>
        <v>0</v>
      </c>
      <c r="K1022" s="135" t="s">
        <v>145</v>
      </c>
      <c r="L1022" s="33"/>
      <c r="M1022" s="140" t="s">
        <v>1</v>
      </c>
      <c r="N1022" s="141" t="s">
        <v>46</v>
      </c>
      <c r="P1022" s="142">
        <f>O1022*H1022</f>
        <v>0</v>
      </c>
      <c r="Q1022" s="142">
        <v>3.8000000000000002E-4</v>
      </c>
      <c r="R1022" s="142">
        <f>Q1022*H1022</f>
        <v>1.5200000000000001E-3</v>
      </c>
      <c r="S1022" s="142">
        <v>0</v>
      </c>
      <c r="T1022" s="143">
        <f>S1022*H1022</f>
        <v>0</v>
      </c>
      <c r="AR1022" s="144" t="s">
        <v>146</v>
      </c>
      <c r="AT1022" s="144" t="s">
        <v>141</v>
      </c>
      <c r="AU1022" s="144" t="s">
        <v>91</v>
      </c>
      <c r="AY1022" s="18" t="s">
        <v>139</v>
      </c>
      <c r="BE1022" s="145">
        <f>IF(N1022="základní",J1022,0)</f>
        <v>0</v>
      </c>
      <c r="BF1022" s="145">
        <f>IF(N1022="snížená",J1022,0)</f>
        <v>0</v>
      </c>
      <c r="BG1022" s="145">
        <f>IF(N1022="zákl. přenesená",J1022,0)</f>
        <v>0</v>
      </c>
      <c r="BH1022" s="145">
        <f>IF(N1022="sníž. přenesená",J1022,0)</f>
        <v>0</v>
      </c>
      <c r="BI1022" s="145">
        <f>IF(N1022="nulová",J1022,0)</f>
        <v>0</v>
      </c>
      <c r="BJ1022" s="18" t="s">
        <v>89</v>
      </c>
      <c r="BK1022" s="145">
        <f>ROUND(I1022*H1022,2)</f>
        <v>0</v>
      </c>
      <c r="BL1022" s="18" t="s">
        <v>146</v>
      </c>
      <c r="BM1022" s="144" t="s">
        <v>1524</v>
      </c>
    </row>
    <row r="1023" spans="2:65" s="12" customFormat="1" ht="11.25">
      <c r="B1023" s="146"/>
      <c r="D1023" s="147" t="s">
        <v>148</v>
      </c>
      <c r="E1023" s="148" t="s">
        <v>1</v>
      </c>
      <c r="F1023" s="149" t="s">
        <v>1446</v>
      </c>
      <c r="H1023" s="148" t="s">
        <v>1</v>
      </c>
      <c r="I1023" s="150"/>
      <c r="L1023" s="146"/>
      <c r="M1023" s="151"/>
      <c r="T1023" s="152"/>
      <c r="AT1023" s="148" t="s">
        <v>148</v>
      </c>
      <c r="AU1023" s="148" t="s">
        <v>91</v>
      </c>
      <c r="AV1023" s="12" t="s">
        <v>89</v>
      </c>
      <c r="AW1023" s="12" t="s">
        <v>36</v>
      </c>
      <c r="AX1023" s="12" t="s">
        <v>81</v>
      </c>
      <c r="AY1023" s="148" t="s">
        <v>139</v>
      </c>
    </row>
    <row r="1024" spans="2:65" s="13" customFormat="1" ht="11.25">
      <c r="B1024" s="153"/>
      <c r="D1024" s="147" t="s">
        <v>148</v>
      </c>
      <c r="E1024" s="154" t="s">
        <v>1</v>
      </c>
      <c r="F1024" s="155" t="s">
        <v>1525</v>
      </c>
      <c r="H1024" s="156">
        <v>1</v>
      </c>
      <c r="I1024" s="157"/>
      <c r="L1024" s="153"/>
      <c r="M1024" s="158"/>
      <c r="T1024" s="159"/>
      <c r="AT1024" s="154" t="s">
        <v>148</v>
      </c>
      <c r="AU1024" s="154" t="s">
        <v>91</v>
      </c>
      <c r="AV1024" s="13" t="s">
        <v>91</v>
      </c>
      <c r="AW1024" s="13" t="s">
        <v>36</v>
      </c>
      <c r="AX1024" s="13" t="s">
        <v>81</v>
      </c>
      <c r="AY1024" s="154" t="s">
        <v>139</v>
      </c>
    </row>
    <row r="1025" spans="2:65" s="13" customFormat="1" ht="11.25">
      <c r="B1025" s="153"/>
      <c r="D1025" s="147" t="s">
        <v>148</v>
      </c>
      <c r="E1025" s="154" t="s">
        <v>1</v>
      </c>
      <c r="F1025" s="155" t="s">
        <v>1526</v>
      </c>
      <c r="H1025" s="156">
        <v>1</v>
      </c>
      <c r="I1025" s="157"/>
      <c r="L1025" s="153"/>
      <c r="M1025" s="158"/>
      <c r="T1025" s="159"/>
      <c r="AT1025" s="154" t="s">
        <v>148</v>
      </c>
      <c r="AU1025" s="154" t="s">
        <v>91</v>
      </c>
      <c r="AV1025" s="13" t="s">
        <v>91</v>
      </c>
      <c r="AW1025" s="13" t="s">
        <v>36</v>
      </c>
      <c r="AX1025" s="13" t="s">
        <v>81</v>
      </c>
      <c r="AY1025" s="154" t="s">
        <v>139</v>
      </c>
    </row>
    <row r="1026" spans="2:65" s="13" customFormat="1" ht="11.25">
      <c r="B1026" s="153"/>
      <c r="D1026" s="147" t="s">
        <v>148</v>
      </c>
      <c r="E1026" s="154" t="s">
        <v>1</v>
      </c>
      <c r="F1026" s="155" t="s">
        <v>1527</v>
      </c>
      <c r="H1026" s="156">
        <v>1</v>
      </c>
      <c r="I1026" s="157"/>
      <c r="L1026" s="153"/>
      <c r="M1026" s="158"/>
      <c r="T1026" s="159"/>
      <c r="AT1026" s="154" t="s">
        <v>148</v>
      </c>
      <c r="AU1026" s="154" t="s">
        <v>91</v>
      </c>
      <c r="AV1026" s="13" t="s">
        <v>91</v>
      </c>
      <c r="AW1026" s="13" t="s">
        <v>36</v>
      </c>
      <c r="AX1026" s="13" t="s">
        <v>81</v>
      </c>
      <c r="AY1026" s="154" t="s">
        <v>139</v>
      </c>
    </row>
    <row r="1027" spans="2:65" s="13" customFormat="1" ht="11.25">
      <c r="B1027" s="153"/>
      <c r="D1027" s="147" t="s">
        <v>148</v>
      </c>
      <c r="E1027" s="154" t="s">
        <v>1</v>
      </c>
      <c r="F1027" s="155" t="s">
        <v>1528</v>
      </c>
      <c r="H1027" s="156">
        <v>1</v>
      </c>
      <c r="I1027" s="157"/>
      <c r="L1027" s="153"/>
      <c r="M1027" s="158"/>
      <c r="T1027" s="159"/>
      <c r="AT1027" s="154" t="s">
        <v>148</v>
      </c>
      <c r="AU1027" s="154" t="s">
        <v>91</v>
      </c>
      <c r="AV1027" s="13" t="s">
        <v>91</v>
      </c>
      <c r="AW1027" s="13" t="s">
        <v>36</v>
      </c>
      <c r="AX1027" s="13" t="s">
        <v>81</v>
      </c>
      <c r="AY1027" s="154" t="s">
        <v>139</v>
      </c>
    </row>
    <row r="1028" spans="2:65" s="14" customFormat="1" ht="11.25">
      <c r="B1028" s="160"/>
      <c r="D1028" s="147" t="s">
        <v>148</v>
      </c>
      <c r="E1028" s="161" t="s">
        <v>1</v>
      </c>
      <c r="F1028" s="162" t="s">
        <v>151</v>
      </c>
      <c r="H1028" s="163">
        <v>4</v>
      </c>
      <c r="I1028" s="164"/>
      <c r="L1028" s="160"/>
      <c r="M1028" s="165"/>
      <c r="T1028" s="166"/>
      <c r="AT1028" s="161" t="s">
        <v>148</v>
      </c>
      <c r="AU1028" s="161" t="s">
        <v>91</v>
      </c>
      <c r="AV1028" s="14" t="s">
        <v>146</v>
      </c>
      <c r="AW1028" s="14" t="s">
        <v>36</v>
      </c>
      <c r="AX1028" s="14" t="s">
        <v>89</v>
      </c>
      <c r="AY1028" s="161" t="s">
        <v>139</v>
      </c>
    </row>
    <row r="1029" spans="2:65" s="1" customFormat="1" ht="24.2" customHeight="1">
      <c r="B1029" s="33"/>
      <c r="C1029" s="252" t="s">
        <v>798</v>
      </c>
      <c r="D1029" s="252" t="s">
        <v>317</v>
      </c>
      <c r="E1029" s="253" t="s">
        <v>1529</v>
      </c>
      <c r="F1029" s="254" t="s">
        <v>1530</v>
      </c>
      <c r="G1029" s="255" t="s">
        <v>498</v>
      </c>
      <c r="H1029" s="256">
        <v>4.04</v>
      </c>
      <c r="I1029" s="182"/>
      <c r="J1029" s="257">
        <f>ROUND(I1029*H1029,2)</f>
        <v>0</v>
      </c>
      <c r="K1029" s="179" t="s">
        <v>145</v>
      </c>
      <c r="L1029" s="184"/>
      <c r="M1029" s="185" t="s">
        <v>1</v>
      </c>
      <c r="N1029" s="186" t="s">
        <v>46</v>
      </c>
      <c r="P1029" s="142">
        <f>O1029*H1029</f>
        <v>0</v>
      </c>
      <c r="Q1029" s="142">
        <v>4.0000000000000001E-3</v>
      </c>
      <c r="R1029" s="142">
        <f>Q1029*H1029</f>
        <v>1.6160000000000001E-2</v>
      </c>
      <c r="S1029" s="142">
        <v>0</v>
      </c>
      <c r="T1029" s="143">
        <f>S1029*H1029</f>
        <v>0</v>
      </c>
      <c r="AR1029" s="144" t="s">
        <v>200</v>
      </c>
      <c r="AT1029" s="144" t="s">
        <v>317</v>
      </c>
      <c r="AU1029" s="144" t="s">
        <v>91</v>
      </c>
      <c r="AY1029" s="18" t="s">
        <v>139</v>
      </c>
      <c r="BE1029" s="145">
        <f>IF(N1029="základní",J1029,0)</f>
        <v>0</v>
      </c>
      <c r="BF1029" s="145">
        <f>IF(N1029="snížená",J1029,0)</f>
        <v>0</v>
      </c>
      <c r="BG1029" s="145">
        <f>IF(N1029="zákl. přenesená",J1029,0)</f>
        <v>0</v>
      </c>
      <c r="BH1029" s="145">
        <f>IF(N1029="sníž. přenesená",J1029,0)</f>
        <v>0</v>
      </c>
      <c r="BI1029" s="145">
        <f>IF(N1029="nulová",J1029,0)</f>
        <v>0</v>
      </c>
      <c r="BJ1029" s="18" t="s">
        <v>89</v>
      </c>
      <c r="BK1029" s="145">
        <f>ROUND(I1029*H1029,2)</f>
        <v>0</v>
      </c>
      <c r="BL1029" s="18" t="s">
        <v>146</v>
      </c>
      <c r="BM1029" s="144" t="s">
        <v>1531</v>
      </c>
    </row>
    <row r="1030" spans="2:65" s="12" customFormat="1" ht="11.25">
      <c r="B1030" s="146"/>
      <c r="D1030" s="147" t="s">
        <v>148</v>
      </c>
      <c r="E1030" s="148" t="s">
        <v>1</v>
      </c>
      <c r="F1030" s="149" t="s">
        <v>1446</v>
      </c>
      <c r="H1030" s="148" t="s">
        <v>1</v>
      </c>
      <c r="I1030" s="150"/>
      <c r="L1030" s="146"/>
      <c r="M1030" s="151"/>
      <c r="T1030" s="152"/>
      <c r="AT1030" s="148" t="s">
        <v>148</v>
      </c>
      <c r="AU1030" s="148" t="s">
        <v>91</v>
      </c>
      <c r="AV1030" s="12" t="s">
        <v>89</v>
      </c>
      <c r="AW1030" s="12" t="s">
        <v>36</v>
      </c>
      <c r="AX1030" s="12" t="s">
        <v>81</v>
      </c>
      <c r="AY1030" s="148" t="s">
        <v>139</v>
      </c>
    </row>
    <row r="1031" spans="2:65" s="13" customFormat="1" ht="11.25">
      <c r="B1031" s="153"/>
      <c r="D1031" s="147" t="s">
        <v>148</v>
      </c>
      <c r="E1031" s="154" t="s">
        <v>1</v>
      </c>
      <c r="F1031" s="155" t="s">
        <v>1532</v>
      </c>
      <c r="H1031" s="156">
        <v>1.01</v>
      </c>
      <c r="I1031" s="157"/>
      <c r="L1031" s="153"/>
      <c r="M1031" s="158"/>
      <c r="T1031" s="159"/>
      <c r="AT1031" s="154" t="s">
        <v>148</v>
      </c>
      <c r="AU1031" s="154" t="s">
        <v>91</v>
      </c>
      <c r="AV1031" s="13" t="s">
        <v>91</v>
      </c>
      <c r="AW1031" s="13" t="s">
        <v>36</v>
      </c>
      <c r="AX1031" s="13" t="s">
        <v>81</v>
      </c>
      <c r="AY1031" s="154" t="s">
        <v>139</v>
      </c>
    </row>
    <row r="1032" spans="2:65" s="13" customFormat="1" ht="11.25">
      <c r="B1032" s="153"/>
      <c r="D1032" s="147" t="s">
        <v>148</v>
      </c>
      <c r="E1032" s="154" t="s">
        <v>1</v>
      </c>
      <c r="F1032" s="155" t="s">
        <v>1533</v>
      </c>
      <c r="H1032" s="156">
        <v>1.01</v>
      </c>
      <c r="I1032" s="157"/>
      <c r="L1032" s="153"/>
      <c r="M1032" s="158"/>
      <c r="T1032" s="159"/>
      <c r="AT1032" s="154" t="s">
        <v>148</v>
      </c>
      <c r="AU1032" s="154" t="s">
        <v>91</v>
      </c>
      <c r="AV1032" s="13" t="s">
        <v>91</v>
      </c>
      <c r="AW1032" s="13" t="s">
        <v>36</v>
      </c>
      <c r="AX1032" s="13" t="s">
        <v>81</v>
      </c>
      <c r="AY1032" s="154" t="s">
        <v>139</v>
      </c>
    </row>
    <row r="1033" spans="2:65" s="13" customFormat="1" ht="11.25">
      <c r="B1033" s="153"/>
      <c r="D1033" s="147" t="s">
        <v>148</v>
      </c>
      <c r="E1033" s="154" t="s">
        <v>1</v>
      </c>
      <c r="F1033" s="155" t="s">
        <v>1534</v>
      </c>
      <c r="H1033" s="156">
        <v>1.01</v>
      </c>
      <c r="I1033" s="157"/>
      <c r="L1033" s="153"/>
      <c r="M1033" s="158"/>
      <c r="T1033" s="159"/>
      <c r="AT1033" s="154" t="s">
        <v>148</v>
      </c>
      <c r="AU1033" s="154" t="s">
        <v>91</v>
      </c>
      <c r="AV1033" s="13" t="s">
        <v>91</v>
      </c>
      <c r="AW1033" s="13" t="s">
        <v>36</v>
      </c>
      <c r="AX1033" s="13" t="s">
        <v>81</v>
      </c>
      <c r="AY1033" s="154" t="s">
        <v>139</v>
      </c>
    </row>
    <row r="1034" spans="2:65" s="13" customFormat="1" ht="11.25">
      <c r="B1034" s="153"/>
      <c r="D1034" s="147" t="s">
        <v>148</v>
      </c>
      <c r="E1034" s="154" t="s">
        <v>1</v>
      </c>
      <c r="F1034" s="155" t="s">
        <v>1535</v>
      </c>
      <c r="H1034" s="156">
        <v>1.01</v>
      </c>
      <c r="I1034" s="157"/>
      <c r="L1034" s="153"/>
      <c r="M1034" s="158"/>
      <c r="T1034" s="159"/>
      <c r="AT1034" s="154" t="s">
        <v>148</v>
      </c>
      <c r="AU1034" s="154" t="s">
        <v>91</v>
      </c>
      <c r="AV1034" s="13" t="s">
        <v>91</v>
      </c>
      <c r="AW1034" s="13" t="s">
        <v>36</v>
      </c>
      <c r="AX1034" s="13" t="s">
        <v>81</v>
      </c>
      <c r="AY1034" s="154" t="s">
        <v>139</v>
      </c>
    </row>
    <row r="1035" spans="2:65" s="14" customFormat="1" ht="11.25">
      <c r="B1035" s="160"/>
      <c r="D1035" s="147" t="s">
        <v>148</v>
      </c>
      <c r="E1035" s="161" t="s">
        <v>1</v>
      </c>
      <c r="F1035" s="162" t="s">
        <v>151</v>
      </c>
      <c r="H1035" s="163">
        <v>4.04</v>
      </c>
      <c r="I1035" s="164"/>
      <c r="L1035" s="160"/>
      <c r="M1035" s="165"/>
      <c r="T1035" s="166"/>
      <c r="AT1035" s="161" t="s">
        <v>148</v>
      </c>
      <c r="AU1035" s="161" t="s">
        <v>91</v>
      </c>
      <c r="AV1035" s="14" t="s">
        <v>146</v>
      </c>
      <c r="AW1035" s="14" t="s">
        <v>36</v>
      </c>
      <c r="AX1035" s="14" t="s">
        <v>89</v>
      </c>
      <c r="AY1035" s="161" t="s">
        <v>139</v>
      </c>
    </row>
    <row r="1036" spans="2:65" s="1" customFormat="1" ht="24.2" customHeight="1">
      <c r="B1036" s="33"/>
      <c r="C1036" s="133" t="s">
        <v>802</v>
      </c>
      <c r="D1036" s="133" t="s">
        <v>141</v>
      </c>
      <c r="E1036" s="134" t="s">
        <v>1536</v>
      </c>
      <c r="F1036" s="135" t="s">
        <v>1537</v>
      </c>
      <c r="G1036" s="136" t="s">
        <v>498</v>
      </c>
      <c r="H1036" s="137">
        <v>1</v>
      </c>
      <c r="I1036" s="138"/>
      <c r="J1036" s="139">
        <f>ROUND(I1036*H1036,2)</f>
        <v>0</v>
      </c>
      <c r="K1036" s="135" t="s">
        <v>145</v>
      </c>
      <c r="L1036" s="33"/>
      <c r="M1036" s="140" t="s">
        <v>1</v>
      </c>
      <c r="N1036" s="141" t="s">
        <v>46</v>
      </c>
      <c r="P1036" s="142">
        <f>O1036*H1036</f>
        <v>0</v>
      </c>
      <c r="Q1036" s="142">
        <v>6.0999999999999997E-4</v>
      </c>
      <c r="R1036" s="142">
        <f>Q1036*H1036</f>
        <v>6.0999999999999997E-4</v>
      </c>
      <c r="S1036" s="142">
        <v>0</v>
      </c>
      <c r="T1036" s="143">
        <f>S1036*H1036</f>
        <v>0</v>
      </c>
      <c r="AR1036" s="144" t="s">
        <v>146</v>
      </c>
      <c r="AT1036" s="144" t="s">
        <v>141</v>
      </c>
      <c r="AU1036" s="144" t="s">
        <v>91</v>
      </c>
      <c r="AY1036" s="18" t="s">
        <v>139</v>
      </c>
      <c r="BE1036" s="145">
        <f>IF(N1036="základní",J1036,0)</f>
        <v>0</v>
      </c>
      <c r="BF1036" s="145">
        <f>IF(N1036="snížená",J1036,0)</f>
        <v>0</v>
      </c>
      <c r="BG1036" s="145">
        <f>IF(N1036="zákl. přenesená",J1036,0)</f>
        <v>0</v>
      </c>
      <c r="BH1036" s="145">
        <f>IF(N1036="sníž. přenesená",J1036,0)</f>
        <v>0</v>
      </c>
      <c r="BI1036" s="145">
        <f>IF(N1036="nulová",J1036,0)</f>
        <v>0</v>
      </c>
      <c r="BJ1036" s="18" t="s">
        <v>89</v>
      </c>
      <c r="BK1036" s="145">
        <f>ROUND(I1036*H1036,2)</f>
        <v>0</v>
      </c>
      <c r="BL1036" s="18" t="s">
        <v>146</v>
      </c>
      <c r="BM1036" s="144" t="s">
        <v>1538</v>
      </c>
    </row>
    <row r="1037" spans="2:65" s="12" customFormat="1" ht="11.25">
      <c r="B1037" s="146"/>
      <c r="D1037" s="147" t="s">
        <v>148</v>
      </c>
      <c r="E1037" s="148" t="s">
        <v>1</v>
      </c>
      <c r="F1037" s="149" t="s">
        <v>1446</v>
      </c>
      <c r="H1037" s="148" t="s">
        <v>1</v>
      </c>
      <c r="I1037" s="150"/>
      <c r="L1037" s="146"/>
      <c r="M1037" s="151"/>
      <c r="T1037" s="152"/>
      <c r="AT1037" s="148" t="s">
        <v>148</v>
      </c>
      <c r="AU1037" s="148" t="s">
        <v>91</v>
      </c>
      <c r="AV1037" s="12" t="s">
        <v>89</v>
      </c>
      <c r="AW1037" s="12" t="s">
        <v>36</v>
      </c>
      <c r="AX1037" s="12" t="s">
        <v>81</v>
      </c>
      <c r="AY1037" s="148" t="s">
        <v>139</v>
      </c>
    </row>
    <row r="1038" spans="2:65" s="13" customFormat="1" ht="11.25">
      <c r="B1038" s="153"/>
      <c r="D1038" s="147" t="s">
        <v>148</v>
      </c>
      <c r="E1038" s="154" t="s">
        <v>1</v>
      </c>
      <c r="F1038" s="155" t="s">
        <v>1539</v>
      </c>
      <c r="H1038" s="156">
        <v>1</v>
      </c>
      <c r="I1038" s="157"/>
      <c r="L1038" s="153"/>
      <c r="M1038" s="158"/>
      <c r="T1038" s="159"/>
      <c r="AT1038" s="154" t="s">
        <v>148</v>
      </c>
      <c r="AU1038" s="154" t="s">
        <v>91</v>
      </c>
      <c r="AV1038" s="13" t="s">
        <v>91</v>
      </c>
      <c r="AW1038" s="13" t="s">
        <v>36</v>
      </c>
      <c r="AX1038" s="13" t="s">
        <v>81</v>
      </c>
      <c r="AY1038" s="154" t="s">
        <v>139</v>
      </c>
    </row>
    <row r="1039" spans="2:65" s="14" customFormat="1" ht="11.25">
      <c r="B1039" s="160"/>
      <c r="D1039" s="147" t="s">
        <v>148</v>
      </c>
      <c r="E1039" s="161" t="s">
        <v>1</v>
      </c>
      <c r="F1039" s="162" t="s">
        <v>151</v>
      </c>
      <c r="H1039" s="163">
        <v>1</v>
      </c>
      <c r="I1039" s="164"/>
      <c r="L1039" s="160"/>
      <c r="M1039" s="165"/>
      <c r="T1039" s="166"/>
      <c r="AT1039" s="161" t="s">
        <v>148</v>
      </c>
      <c r="AU1039" s="161" t="s">
        <v>91</v>
      </c>
      <c r="AV1039" s="14" t="s">
        <v>146</v>
      </c>
      <c r="AW1039" s="14" t="s">
        <v>36</v>
      </c>
      <c r="AX1039" s="14" t="s">
        <v>89</v>
      </c>
      <c r="AY1039" s="161" t="s">
        <v>139</v>
      </c>
    </row>
    <row r="1040" spans="2:65" s="1" customFormat="1" ht="24.2" customHeight="1">
      <c r="B1040" s="33"/>
      <c r="C1040" s="252" t="s">
        <v>806</v>
      </c>
      <c r="D1040" s="252" t="s">
        <v>317</v>
      </c>
      <c r="E1040" s="253" t="s">
        <v>1540</v>
      </c>
      <c r="F1040" s="254" t="s">
        <v>1541</v>
      </c>
      <c r="G1040" s="255" t="s">
        <v>498</v>
      </c>
      <c r="H1040" s="256">
        <v>1.01</v>
      </c>
      <c r="I1040" s="182"/>
      <c r="J1040" s="257">
        <f>ROUND(I1040*H1040,2)</f>
        <v>0</v>
      </c>
      <c r="K1040" s="179" t="s">
        <v>145</v>
      </c>
      <c r="L1040" s="184"/>
      <c r="M1040" s="185" t="s">
        <v>1</v>
      </c>
      <c r="N1040" s="186" t="s">
        <v>46</v>
      </c>
      <c r="P1040" s="142">
        <f>O1040*H1040</f>
        <v>0</v>
      </c>
      <c r="Q1040" s="142">
        <v>4.5500000000000002E-3</v>
      </c>
      <c r="R1040" s="142">
        <f>Q1040*H1040</f>
        <v>4.5955000000000006E-3</v>
      </c>
      <c r="S1040" s="142">
        <v>0</v>
      </c>
      <c r="T1040" s="143">
        <f>S1040*H1040</f>
        <v>0</v>
      </c>
      <c r="AR1040" s="144" t="s">
        <v>200</v>
      </c>
      <c r="AT1040" s="144" t="s">
        <v>317</v>
      </c>
      <c r="AU1040" s="144" t="s">
        <v>91</v>
      </c>
      <c r="AY1040" s="18" t="s">
        <v>139</v>
      </c>
      <c r="BE1040" s="145">
        <f>IF(N1040="základní",J1040,0)</f>
        <v>0</v>
      </c>
      <c r="BF1040" s="145">
        <f>IF(N1040="snížená",J1040,0)</f>
        <v>0</v>
      </c>
      <c r="BG1040" s="145">
        <f>IF(N1040="zákl. přenesená",J1040,0)</f>
        <v>0</v>
      </c>
      <c r="BH1040" s="145">
        <f>IF(N1040="sníž. přenesená",J1040,0)</f>
        <v>0</v>
      </c>
      <c r="BI1040" s="145">
        <f>IF(N1040="nulová",J1040,0)</f>
        <v>0</v>
      </c>
      <c r="BJ1040" s="18" t="s">
        <v>89</v>
      </c>
      <c r="BK1040" s="145">
        <f>ROUND(I1040*H1040,2)</f>
        <v>0</v>
      </c>
      <c r="BL1040" s="18" t="s">
        <v>146</v>
      </c>
      <c r="BM1040" s="144" t="s">
        <v>1542</v>
      </c>
    </row>
    <row r="1041" spans="2:65" s="12" customFormat="1" ht="11.25">
      <c r="B1041" s="146"/>
      <c r="D1041" s="147" t="s">
        <v>148</v>
      </c>
      <c r="E1041" s="148" t="s">
        <v>1</v>
      </c>
      <c r="F1041" s="149" t="s">
        <v>1446</v>
      </c>
      <c r="H1041" s="148" t="s">
        <v>1</v>
      </c>
      <c r="I1041" s="150"/>
      <c r="L1041" s="146"/>
      <c r="M1041" s="151"/>
      <c r="T1041" s="152"/>
      <c r="AT1041" s="148" t="s">
        <v>148</v>
      </c>
      <c r="AU1041" s="148" t="s">
        <v>91</v>
      </c>
      <c r="AV1041" s="12" t="s">
        <v>89</v>
      </c>
      <c r="AW1041" s="12" t="s">
        <v>36</v>
      </c>
      <c r="AX1041" s="12" t="s">
        <v>81</v>
      </c>
      <c r="AY1041" s="148" t="s">
        <v>139</v>
      </c>
    </row>
    <row r="1042" spans="2:65" s="13" customFormat="1" ht="11.25">
      <c r="B1042" s="153"/>
      <c r="D1042" s="147" t="s">
        <v>148</v>
      </c>
      <c r="E1042" s="154" t="s">
        <v>1</v>
      </c>
      <c r="F1042" s="155" t="s">
        <v>1543</v>
      </c>
      <c r="H1042" s="156">
        <v>1.01</v>
      </c>
      <c r="I1042" s="157"/>
      <c r="L1042" s="153"/>
      <c r="M1042" s="158"/>
      <c r="T1042" s="159"/>
      <c r="AT1042" s="154" t="s">
        <v>148</v>
      </c>
      <c r="AU1042" s="154" t="s">
        <v>91</v>
      </c>
      <c r="AV1042" s="13" t="s">
        <v>91</v>
      </c>
      <c r="AW1042" s="13" t="s">
        <v>36</v>
      </c>
      <c r="AX1042" s="13" t="s">
        <v>81</v>
      </c>
      <c r="AY1042" s="154" t="s">
        <v>139</v>
      </c>
    </row>
    <row r="1043" spans="2:65" s="14" customFormat="1" ht="11.25">
      <c r="B1043" s="160"/>
      <c r="D1043" s="147" t="s">
        <v>148</v>
      </c>
      <c r="E1043" s="161" t="s">
        <v>1</v>
      </c>
      <c r="F1043" s="162" t="s">
        <v>151</v>
      </c>
      <c r="H1043" s="163">
        <v>1.01</v>
      </c>
      <c r="I1043" s="164"/>
      <c r="L1043" s="160"/>
      <c r="M1043" s="165"/>
      <c r="T1043" s="166"/>
      <c r="AT1043" s="161" t="s">
        <v>148</v>
      </c>
      <c r="AU1043" s="161" t="s">
        <v>91</v>
      </c>
      <c r="AV1043" s="14" t="s">
        <v>146</v>
      </c>
      <c r="AW1043" s="14" t="s">
        <v>36</v>
      </c>
      <c r="AX1043" s="14" t="s">
        <v>89</v>
      </c>
      <c r="AY1043" s="161" t="s">
        <v>139</v>
      </c>
    </row>
    <row r="1044" spans="2:65" s="1" customFormat="1" ht="24.2" customHeight="1">
      <c r="B1044" s="33"/>
      <c r="C1044" s="252" t="s">
        <v>819</v>
      </c>
      <c r="D1044" s="252" t="s">
        <v>317</v>
      </c>
      <c r="E1044" s="253" t="s">
        <v>1544</v>
      </c>
      <c r="F1044" s="254" t="s">
        <v>1545</v>
      </c>
      <c r="G1044" s="255" t="s">
        <v>498</v>
      </c>
      <c r="H1044" s="256">
        <v>7</v>
      </c>
      <c r="I1044" s="182"/>
      <c r="J1044" s="257">
        <f>ROUND(I1044*H1044,2)</f>
        <v>0</v>
      </c>
      <c r="K1044" s="179" t="s">
        <v>145</v>
      </c>
      <c r="L1044" s="184"/>
      <c r="M1044" s="185" t="s">
        <v>1</v>
      </c>
      <c r="N1044" s="186" t="s">
        <v>46</v>
      </c>
      <c r="P1044" s="142">
        <f>O1044*H1044</f>
        <v>0</v>
      </c>
      <c r="Q1044" s="142">
        <v>3.16E-3</v>
      </c>
      <c r="R1044" s="142">
        <f>Q1044*H1044</f>
        <v>2.2120000000000001E-2</v>
      </c>
      <c r="S1044" s="142">
        <v>0</v>
      </c>
      <c r="T1044" s="143">
        <f>S1044*H1044</f>
        <v>0</v>
      </c>
      <c r="AR1044" s="144" t="s">
        <v>200</v>
      </c>
      <c r="AT1044" s="144" t="s">
        <v>317</v>
      </c>
      <c r="AU1044" s="144" t="s">
        <v>91</v>
      </c>
      <c r="AY1044" s="18" t="s">
        <v>139</v>
      </c>
      <c r="BE1044" s="145">
        <f>IF(N1044="základní",J1044,0)</f>
        <v>0</v>
      </c>
      <c r="BF1044" s="145">
        <f>IF(N1044="snížená",J1044,0)</f>
        <v>0</v>
      </c>
      <c r="BG1044" s="145">
        <f>IF(N1044="zákl. přenesená",J1044,0)</f>
        <v>0</v>
      </c>
      <c r="BH1044" s="145">
        <f>IF(N1044="sníž. přenesená",J1044,0)</f>
        <v>0</v>
      </c>
      <c r="BI1044" s="145">
        <f>IF(N1044="nulová",J1044,0)</f>
        <v>0</v>
      </c>
      <c r="BJ1044" s="18" t="s">
        <v>89</v>
      </c>
      <c r="BK1044" s="145">
        <f>ROUND(I1044*H1044,2)</f>
        <v>0</v>
      </c>
      <c r="BL1044" s="18" t="s">
        <v>146</v>
      </c>
      <c r="BM1044" s="144" t="s">
        <v>1546</v>
      </c>
    </row>
    <row r="1045" spans="2:65" s="12" customFormat="1" ht="11.25">
      <c r="B1045" s="146"/>
      <c r="D1045" s="147" t="s">
        <v>148</v>
      </c>
      <c r="E1045" s="148" t="s">
        <v>1</v>
      </c>
      <c r="F1045" s="149" t="s">
        <v>1446</v>
      </c>
      <c r="H1045" s="148" t="s">
        <v>1</v>
      </c>
      <c r="I1045" s="150"/>
      <c r="L1045" s="146"/>
      <c r="M1045" s="151"/>
      <c r="T1045" s="152"/>
      <c r="AT1045" s="148" t="s">
        <v>148</v>
      </c>
      <c r="AU1045" s="148" t="s">
        <v>91</v>
      </c>
      <c r="AV1045" s="12" t="s">
        <v>89</v>
      </c>
      <c r="AW1045" s="12" t="s">
        <v>36</v>
      </c>
      <c r="AX1045" s="12" t="s">
        <v>81</v>
      </c>
      <c r="AY1045" s="148" t="s">
        <v>139</v>
      </c>
    </row>
    <row r="1046" spans="2:65" s="13" customFormat="1" ht="11.25">
      <c r="B1046" s="153"/>
      <c r="D1046" s="147" t="s">
        <v>148</v>
      </c>
      <c r="E1046" s="154" t="s">
        <v>1</v>
      </c>
      <c r="F1046" s="155" t="s">
        <v>1547</v>
      </c>
      <c r="H1046" s="156">
        <v>1</v>
      </c>
      <c r="I1046" s="157"/>
      <c r="L1046" s="153"/>
      <c r="M1046" s="158"/>
      <c r="T1046" s="159"/>
      <c r="AT1046" s="154" t="s">
        <v>148</v>
      </c>
      <c r="AU1046" s="154" t="s">
        <v>91</v>
      </c>
      <c r="AV1046" s="13" t="s">
        <v>91</v>
      </c>
      <c r="AW1046" s="13" t="s">
        <v>36</v>
      </c>
      <c r="AX1046" s="13" t="s">
        <v>81</v>
      </c>
      <c r="AY1046" s="154" t="s">
        <v>139</v>
      </c>
    </row>
    <row r="1047" spans="2:65" s="13" customFormat="1" ht="11.25">
      <c r="B1047" s="153"/>
      <c r="D1047" s="147" t="s">
        <v>148</v>
      </c>
      <c r="E1047" s="154" t="s">
        <v>1</v>
      </c>
      <c r="F1047" s="155" t="s">
        <v>1548</v>
      </c>
      <c r="H1047" s="156">
        <v>1</v>
      </c>
      <c r="I1047" s="157"/>
      <c r="L1047" s="153"/>
      <c r="M1047" s="158"/>
      <c r="T1047" s="159"/>
      <c r="AT1047" s="154" t="s">
        <v>148</v>
      </c>
      <c r="AU1047" s="154" t="s">
        <v>91</v>
      </c>
      <c r="AV1047" s="13" t="s">
        <v>91</v>
      </c>
      <c r="AW1047" s="13" t="s">
        <v>36</v>
      </c>
      <c r="AX1047" s="13" t="s">
        <v>81</v>
      </c>
      <c r="AY1047" s="154" t="s">
        <v>139</v>
      </c>
    </row>
    <row r="1048" spans="2:65" s="13" customFormat="1" ht="11.25">
      <c r="B1048" s="153"/>
      <c r="D1048" s="147" t="s">
        <v>148</v>
      </c>
      <c r="E1048" s="154" t="s">
        <v>1</v>
      </c>
      <c r="F1048" s="155" t="s">
        <v>1549</v>
      </c>
      <c r="H1048" s="156">
        <v>1</v>
      </c>
      <c r="I1048" s="157"/>
      <c r="L1048" s="153"/>
      <c r="M1048" s="158"/>
      <c r="T1048" s="159"/>
      <c r="AT1048" s="154" t="s">
        <v>148</v>
      </c>
      <c r="AU1048" s="154" t="s">
        <v>91</v>
      </c>
      <c r="AV1048" s="13" t="s">
        <v>91</v>
      </c>
      <c r="AW1048" s="13" t="s">
        <v>36</v>
      </c>
      <c r="AX1048" s="13" t="s">
        <v>81</v>
      </c>
      <c r="AY1048" s="154" t="s">
        <v>139</v>
      </c>
    </row>
    <row r="1049" spans="2:65" s="13" customFormat="1" ht="11.25">
      <c r="B1049" s="153"/>
      <c r="D1049" s="147" t="s">
        <v>148</v>
      </c>
      <c r="E1049" s="154" t="s">
        <v>1</v>
      </c>
      <c r="F1049" s="155" t="s">
        <v>1458</v>
      </c>
      <c r="H1049" s="156">
        <v>1</v>
      </c>
      <c r="I1049" s="157"/>
      <c r="L1049" s="153"/>
      <c r="M1049" s="158"/>
      <c r="T1049" s="159"/>
      <c r="AT1049" s="154" t="s">
        <v>148</v>
      </c>
      <c r="AU1049" s="154" t="s">
        <v>91</v>
      </c>
      <c r="AV1049" s="13" t="s">
        <v>91</v>
      </c>
      <c r="AW1049" s="13" t="s">
        <v>36</v>
      </c>
      <c r="AX1049" s="13" t="s">
        <v>81</v>
      </c>
      <c r="AY1049" s="154" t="s">
        <v>139</v>
      </c>
    </row>
    <row r="1050" spans="2:65" s="13" customFormat="1" ht="11.25">
      <c r="B1050" s="153"/>
      <c r="D1050" s="147" t="s">
        <v>148</v>
      </c>
      <c r="E1050" s="154" t="s">
        <v>1</v>
      </c>
      <c r="F1050" s="155" t="s">
        <v>1459</v>
      </c>
      <c r="H1050" s="156">
        <v>1</v>
      </c>
      <c r="I1050" s="157"/>
      <c r="L1050" s="153"/>
      <c r="M1050" s="158"/>
      <c r="T1050" s="159"/>
      <c r="AT1050" s="154" t="s">
        <v>148</v>
      </c>
      <c r="AU1050" s="154" t="s">
        <v>91</v>
      </c>
      <c r="AV1050" s="13" t="s">
        <v>91</v>
      </c>
      <c r="AW1050" s="13" t="s">
        <v>36</v>
      </c>
      <c r="AX1050" s="13" t="s">
        <v>81</v>
      </c>
      <c r="AY1050" s="154" t="s">
        <v>139</v>
      </c>
    </row>
    <row r="1051" spans="2:65" s="13" customFormat="1" ht="11.25">
      <c r="B1051" s="153"/>
      <c r="D1051" s="147" t="s">
        <v>148</v>
      </c>
      <c r="E1051" s="154" t="s">
        <v>1</v>
      </c>
      <c r="F1051" s="155" t="s">
        <v>1460</v>
      </c>
      <c r="H1051" s="156">
        <v>1</v>
      </c>
      <c r="I1051" s="157"/>
      <c r="L1051" s="153"/>
      <c r="M1051" s="158"/>
      <c r="T1051" s="159"/>
      <c r="AT1051" s="154" t="s">
        <v>148</v>
      </c>
      <c r="AU1051" s="154" t="s">
        <v>91</v>
      </c>
      <c r="AV1051" s="13" t="s">
        <v>91</v>
      </c>
      <c r="AW1051" s="13" t="s">
        <v>36</v>
      </c>
      <c r="AX1051" s="13" t="s">
        <v>81</v>
      </c>
      <c r="AY1051" s="154" t="s">
        <v>139</v>
      </c>
    </row>
    <row r="1052" spans="2:65" s="13" customFormat="1" ht="11.25">
      <c r="B1052" s="153"/>
      <c r="D1052" s="147" t="s">
        <v>148</v>
      </c>
      <c r="E1052" s="154" t="s">
        <v>1</v>
      </c>
      <c r="F1052" s="155" t="s">
        <v>1471</v>
      </c>
      <c r="H1052" s="156">
        <v>1</v>
      </c>
      <c r="I1052" s="157"/>
      <c r="L1052" s="153"/>
      <c r="M1052" s="158"/>
      <c r="T1052" s="159"/>
      <c r="AT1052" s="154" t="s">
        <v>148</v>
      </c>
      <c r="AU1052" s="154" t="s">
        <v>91</v>
      </c>
      <c r="AV1052" s="13" t="s">
        <v>91</v>
      </c>
      <c r="AW1052" s="13" t="s">
        <v>36</v>
      </c>
      <c r="AX1052" s="13" t="s">
        <v>81</v>
      </c>
      <c r="AY1052" s="154" t="s">
        <v>139</v>
      </c>
    </row>
    <row r="1053" spans="2:65" s="14" customFormat="1" ht="11.25">
      <c r="B1053" s="160"/>
      <c r="D1053" s="147" t="s">
        <v>148</v>
      </c>
      <c r="E1053" s="161" t="s">
        <v>1</v>
      </c>
      <c r="F1053" s="162" t="s">
        <v>151</v>
      </c>
      <c r="H1053" s="163">
        <v>7</v>
      </c>
      <c r="I1053" s="164"/>
      <c r="L1053" s="160"/>
      <c r="M1053" s="165"/>
      <c r="T1053" s="166"/>
      <c r="AT1053" s="161" t="s">
        <v>148</v>
      </c>
      <c r="AU1053" s="161" t="s">
        <v>91</v>
      </c>
      <c r="AV1053" s="14" t="s">
        <v>146</v>
      </c>
      <c r="AW1053" s="14" t="s">
        <v>36</v>
      </c>
      <c r="AX1053" s="14" t="s">
        <v>89</v>
      </c>
      <c r="AY1053" s="161" t="s">
        <v>139</v>
      </c>
    </row>
    <row r="1054" spans="2:65" s="1" customFormat="1" ht="24.2" customHeight="1">
      <c r="B1054" s="33"/>
      <c r="C1054" s="133" t="s">
        <v>823</v>
      </c>
      <c r="D1054" s="133" t="s">
        <v>141</v>
      </c>
      <c r="E1054" s="134" t="s">
        <v>1550</v>
      </c>
      <c r="F1054" s="135" t="s">
        <v>1551</v>
      </c>
      <c r="G1054" s="136" t="s">
        <v>498</v>
      </c>
      <c r="H1054" s="137">
        <v>1</v>
      </c>
      <c r="I1054" s="138"/>
      <c r="J1054" s="139">
        <f>ROUND(I1054*H1054,2)</f>
        <v>0</v>
      </c>
      <c r="K1054" s="135" t="s">
        <v>145</v>
      </c>
      <c r="L1054" s="33"/>
      <c r="M1054" s="140" t="s">
        <v>1</v>
      </c>
      <c r="N1054" s="141" t="s">
        <v>46</v>
      </c>
      <c r="P1054" s="142">
        <f>O1054*H1054</f>
        <v>0</v>
      </c>
      <c r="Q1054" s="142">
        <v>0</v>
      </c>
      <c r="R1054" s="142">
        <f>Q1054*H1054</f>
        <v>0</v>
      </c>
      <c r="S1054" s="142">
        <v>0</v>
      </c>
      <c r="T1054" s="143">
        <f>S1054*H1054</f>
        <v>0</v>
      </c>
      <c r="AR1054" s="144" t="s">
        <v>146</v>
      </c>
      <c r="AT1054" s="144" t="s">
        <v>141</v>
      </c>
      <c r="AU1054" s="144" t="s">
        <v>91</v>
      </c>
      <c r="AY1054" s="18" t="s">
        <v>139</v>
      </c>
      <c r="BE1054" s="145">
        <f>IF(N1054="základní",J1054,0)</f>
        <v>0</v>
      </c>
      <c r="BF1054" s="145">
        <f>IF(N1054="snížená",J1054,0)</f>
        <v>0</v>
      </c>
      <c r="BG1054" s="145">
        <f>IF(N1054="zákl. přenesená",J1054,0)</f>
        <v>0</v>
      </c>
      <c r="BH1054" s="145">
        <f>IF(N1054="sníž. přenesená",J1054,0)</f>
        <v>0</v>
      </c>
      <c r="BI1054" s="145">
        <f>IF(N1054="nulová",J1054,0)</f>
        <v>0</v>
      </c>
      <c r="BJ1054" s="18" t="s">
        <v>89</v>
      </c>
      <c r="BK1054" s="145">
        <f>ROUND(I1054*H1054,2)</f>
        <v>0</v>
      </c>
      <c r="BL1054" s="18" t="s">
        <v>146</v>
      </c>
      <c r="BM1054" s="144" t="s">
        <v>1552</v>
      </c>
    </row>
    <row r="1055" spans="2:65" s="12" customFormat="1" ht="11.25">
      <c r="B1055" s="146"/>
      <c r="D1055" s="147" t="s">
        <v>148</v>
      </c>
      <c r="E1055" s="148" t="s">
        <v>1</v>
      </c>
      <c r="F1055" s="149" t="s">
        <v>1364</v>
      </c>
      <c r="H1055" s="148" t="s">
        <v>1</v>
      </c>
      <c r="I1055" s="150"/>
      <c r="L1055" s="146"/>
      <c r="M1055" s="151"/>
      <c r="T1055" s="152"/>
      <c r="AT1055" s="148" t="s">
        <v>148</v>
      </c>
      <c r="AU1055" s="148" t="s">
        <v>91</v>
      </c>
      <c r="AV1055" s="12" t="s">
        <v>89</v>
      </c>
      <c r="AW1055" s="12" t="s">
        <v>36</v>
      </c>
      <c r="AX1055" s="12" t="s">
        <v>81</v>
      </c>
      <c r="AY1055" s="148" t="s">
        <v>139</v>
      </c>
    </row>
    <row r="1056" spans="2:65" s="12" customFormat="1" ht="11.25">
      <c r="B1056" s="146"/>
      <c r="D1056" s="147" t="s">
        <v>148</v>
      </c>
      <c r="E1056" s="148" t="s">
        <v>1</v>
      </c>
      <c r="F1056" s="149" t="s">
        <v>1016</v>
      </c>
      <c r="H1056" s="148" t="s">
        <v>1</v>
      </c>
      <c r="I1056" s="150"/>
      <c r="L1056" s="146"/>
      <c r="M1056" s="151"/>
      <c r="T1056" s="152"/>
      <c r="AT1056" s="148" t="s">
        <v>148</v>
      </c>
      <c r="AU1056" s="148" t="s">
        <v>91</v>
      </c>
      <c r="AV1056" s="12" t="s">
        <v>89</v>
      </c>
      <c r="AW1056" s="12" t="s">
        <v>36</v>
      </c>
      <c r="AX1056" s="12" t="s">
        <v>81</v>
      </c>
      <c r="AY1056" s="148" t="s">
        <v>139</v>
      </c>
    </row>
    <row r="1057" spans="2:65" s="13" customFormat="1" ht="11.25">
      <c r="B1057" s="153"/>
      <c r="D1057" s="147" t="s">
        <v>148</v>
      </c>
      <c r="E1057" s="154" t="s">
        <v>1</v>
      </c>
      <c r="F1057" s="155" t="s">
        <v>1553</v>
      </c>
      <c r="H1057" s="156">
        <v>1</v>
      </c>
      <c r="I1057" s="157"/>
      <c r="L1057" s="153"/>
      <c r="M1057" s="158"/>
      <c r="T1057" s="159"/>
      <c r="AT1057" s="154" t="s">
        <v>148</v>
      </c>
      <c r="AU1057" s="154" t="s">
        <v>91</v>
      </c>
      <c r="AV1057" s="13" t="s">
        <v>91</v>
      </c>
      <c r="AW1057" s="13" t="s">
        <v>36</v>
      </c>
      <c r="AX1057" s="13" t="s">
        <v>81</v>
      </c>
      <c r="AY1057" s="154" t="s">
        <v>139</v>
      </c>
    </row>
    <row r="1058" spans="2:65" s="14" customFormat="1" ht="11.25">
      <c r="B1058" s="160"/>
      <c r="D1058" s="147" t="s">
        <v>148</v>
      </c>
      <c r="E1058" s="161" t="s">
        <v>1</v>
      </c>
      <c r="F1058" s="162" t="s">
        <v>151</v>
      </c>
      <c r="H1058" s="163">
        <v>1</v>
      </c>
      <c r="I1058" s="164"/>
      <c r="L1058" s="160"/>
      <c r="M1058" s="165"/>
      <c r="T1058" s="166"/>
      <c r="AT1058" s="161" t="s">
        <v>148</v>
      </c>
      <c r="AU1058" s="161" t="s">
        <v>91</v>
      </c>
      <c r="AV1058" s="14" t="s">
        <v>146</v>
      </c>
      <c r="AW1058" s="14" t="s">
        <v>36</v>
      </c>
      <c r="AX1058" s="14" t="s">
        <v>89</v>
      </c>
      <c r="AY1058" s="161" t="s">
        <v>139</v>
      </c>
    </row>
    <row r="1059" spans="2:65" s="1" customFormat="1" ht="24.2" customHeight="1">
      <c r="B1059" s="33"/>
      <c r="C1059" s="252" t="s">
        <v>827</v>
      </c>
      <c r="D1059" s="252" t="s">
        <v>317</v>
      </c>
      <c r="E1059" s="253" t="s">
        <v>1554</v>
      </c>
      <c r="F1059" s="254" t="s">
        <v>1555</v>
      </c>
      <c r="G1059" s="255" t="s">
        <v>498</v>
      </c>
      <c r="H1059" s="256">
        <v>1</v>
      </c>
      <c r="I1059" s="182"/>
      <c r="J1059" s="257">
        <f>ROUND(I1059*H1059,2)</f>
        <v>0</v>
      </c>
      <c r="K1059" s="179" t="s">
        <v>145</v>
      </c>
      <c r="L1059" s="184"/>
      <c r="M1059" s="185" t="s">
        <v>1</v>
      </c>
      <c r="N1059" s="186" t="s">
        <v>46</v>
      </c>
      <c r="P1059" s="142">
        <f>O1059*H1059</f>
        <v>0</v>
      </c>
      <c r="Q1059" s="142">
        <v>1E-3</v>
      </c>
      <c r="R1059" s="142">
        <f>Q1059*H1059</f>
        <v>1E-3</v>
      </c>
      <c r="S1059" s="142">
        <v>0</v>
      </c>
      <c r="T1059" s="143">
        <f>S1059*H1059</f>
        <v>0</v>
      </c>
      <c r="AR1059" s="144" t="s">
        <v>200</v>
      </c>
      <c r="AT1059" s="144" t="s">
        <v>317</v>
      </c>
      <c r="AU1059" s="144" t="s">
        <v>91</v>
      </c>
      <c r="AY1059" s="18" t="s">
        <v>139</v>
      </c>
      <c r="BE1059" s="145">
        <f>IF(N1059="základní",J1059,0)</f>
        <v>0</v>
      </c>
      <c r="BF1059" s="145">
        <f>IF(N1059="snížená",J1059,0)</f>
        <v>0</v>
      </c>
      <c r="BG1059" s="145">
        <f>IF(N1059="zákl. přenesená",J1059,0)</f>
        <v>0</v>
      </c>
      <c r="BH1059" s="145">
        <f>IF(N1059="sníž. přenesená",J1059,0)</f>
        <v>0</v>
      </c>
      <c r="BI1059" s="145">
        <f>IF(N1059="nulová",J1059,0)</f>
        <v>0</v>
      </c>
      <c r="BJ1059" s="18" t="s">
        <v>89</v>
      </c>
      <c r="BK1059" s="145">
        <f>ROUND(I1059*H1059,2)</f>
        <v>0</v>
      </c>
      <c r="BL1059" s="18" t="s">
        <v>146</v>
      </c>
      <c r="BM1059" s="144" t="s">
        <v>1556</v>
      </c>
    </row>
    <row r="1060" spans="2:65" s="12" customFormat="1" ht="11.25">
      <c r="B1060" s="146"/>
      <c r="D1060" s="147" t="s">
        <v>148</v>
      </c>
      <c r="E1060" s="148" t="s">
        <v>1</v>
      </c>
      <c r="F1060" s="149" t="s">
        <v>1364</v>
      </c>
      <c r="H1060" s="148" t="s">
        <v>1</v>
      </c>
      <c r="I1060" s="150"/>
      <c r="L1060" s="146"/>
      <c r="M1060" s="151"/>
      <c r="T1060" s="152"/>
      <c r="AT1060" s="148" t="s">
        <v>148</v>
      </c>
      <c r="AU1060" s="148" t="s">
        <v>91</v>
      </c>
      <c r="AV1060" s="12" t="s">
        <v>89</v>
      </c>
      <c r="AW1060" s="12" t="s">
        <v>36</v>
      </c>
      <c r="AX1060" s="12" t="s">
        <v>81</v>
      </c>
      <c r="AY1060" s="148" t="s">
        <v>139</v>
      </c>
    </row>
    <row r="1061" spans="2:65" s="12" customFormat="1" ht="11.25">
      <c r="B1061" s="146"/>
      <c r="D1061" s="147" t="s">
        <v>148</v>
      </c>
      <c r="E1061" s="148" t="s">
        <v>1</v>
      </c>
      <c r="F1061" s="149" t="s">
        <v>1016</v>
      </c>
      <c r="H1061" s="148" t="s">
        <v>1</v>
      </c>
      <c r="I1061" s="150"/>
      <c r="L1061" s="146"/>
      <c r="M1061" s="151"/>
      <c r="T1061" s="152"/>
      <c r="AT1061" s="148" t="s">
        <v>148</v>
      </c>
      <c r="AU1061" s="148" t="s">
        <v>91</v>
      </c>
      <c r="AV1061" s="12" t="s">
        <v>89</v>
      </c>
      <c r="AW1061" s="12" t="s">
        <v>36</v>
      </c>
      <c r="AX1061" s="12" t="s">
        <v>81</v>
      </c>
      <c r="AY1061" s="148" t="s">
        <v>139</v>
      </c>
    </row>
    <row r="1062" spans="2:65" s="13" customFormat="1" ht="11.25">
      <c r="B1062" s="153"/>
      <c r="D1062" s="147" t="s">
        <v>148</v>
      </c>
      <c r="E1062" s="154" t="s">
        <v>1</v>
      </c>
      <c r="F1062" s="155" t="s">
        <v>1553</v>
      </c>
      <c r="H1062" s="156">
        <v>1</v>
      </c>
      <c r="I1062" s="157"/>
      <c r="L1062" s="153"/>
      <c r="M1062" s="158"/>
      <c r="T1062" s="159"/>
      <c r="AT1062" s="154" t="s">
        <v>148</v>
      </c>
      <c r="AU1062" s="154" t="s">
        <v>91</v>
      </c>
      <c r="AV1062" s="13" t="s">
        <v>91</v>
      </c>
      <c r="AW1062" s="13" t="s">
        <v>36</v>
      </c>
      <c r="AX1062" s="13" t="s">
        <v>81</v>
      </c>
      <c r="AY1062" s="154" t="s">
        <v>139</v>
      </c>
    </row>
    <row r="1063" spans="2:65" s="14" customFormat="1" ht="11.25">
      <c r="B1063" s="160"/>
      <c r="D1063" s="147" t="s">
        <v>148</v>
      </c>
      <c r="E1063" s="161" t="s">
        <v>1</v>
      </c>
      <c r="F1063" s="162" t="s">
        <v>151</v>
      </c>
      <c r="H1063" s="163">
        <v>1</v>
      </c>
      <c r="I1063" s="164"/>
      <c r="L1063" s="160"/>
      <c r="M1063" s="165"/>
      <c r="T1063" s="166"/>
      <c r="AT1063" s="161" t="s">
        <v>148</v>
      </c>
      <c r="AU1063" s="161" t="s">
        <v>91</v>
      </c>
      <c r="AV1063" s="14" t="s">
        <v>146</v>
      </c>
      <c r="AW1063" s="14" t="s">
        <v>36</v>
      </c>
      <c r="AX1063" s="14" t="s">
        <v>89</v>
      </c>
      <c r="AY1063" s="161" t="s">
        <v>139</v>
      </c>
    </row>
    <row r="1064" spans="2:65" s="1" customFormat="1" ht="21.75" customHeight="1">
      <c r="B1064" s="33"/>
      <c r="C1064" s="133" t="s">
        <v>831</v>
      </c>
      <c r="D1064" s="133" t="s">
        <v>141</v>
      </c>
      <c r="E1064" s="134" t="s">
        <v>676</v>
      </c>
      <c r="F1064" s="135" t="s">
        <v>677</v>
      </c>
      <c r="G1064" s="136" t="s">
        <v>498</v>
      </c>
      <c r="H1064" s="137">
        <v>1</v>
      </c>
      <c r="I1064" s="138"/>
      <c r="J1064" s="139">
        <f>ROUND(I1064*H1064,2)</f>
        <v>0</v>
      </c>
      <c r="K1064" s="135" t="s">
        <v>145</v>
      </c>
      <c r="L1064" s="33"/>
      <c r="M1064" s="140" t="s">
        <v>1</v>
      </c>
      <c r="N1064" s="141" t="s">
        <v>46</v>
      </c>
      <c r="P1064" s="142">
        <f>O1064*H1064</f>
        <v>0</v>
      </c>
      <c r="Q1064" s="142">
        <v>1.6199999999999999E-3</v>
      </c>
      <c r="R1064" s="142">
        <f>Q1064*H1064</f>
        <v>1.6199999999999999E-3</v>
      </c>
      <c r="S1064" s="142">
        <v>0</v>
      </c>
      <c r="T1064" s="143">
        <f>S1064*H1064</f>
        <v>0</v>
      </c>
      <c r="AR1064" s="144" t="s">
        <v>146</v>
      </c>
      <c r="AT1064" s="144" t="s">
        <v>141</v>
      </c>
      <c r="AU1064" s="144" t="s">
        <v>91</v>
      </c>
      <c r="AY1064" s="18" t="s">
        <v>139</v>
      </c>
      <c r="BE1064" s="145">
        <f>IF(N1064="základní",J1064,0)</f>
        <v>0</v>
      </c>
      <c r="BF1064" s="145">
        <f>IF(N1064="snížená",J1064,0)</f>
        <v>0</v>
      </c>
      <c r="BG1064" s="145">
        <f>IF(N1064="zákl. přenesená",J1064,0)</f>
        <v>0</v>
      </c>
      <c r="BH1064" s="145">
        <f>IF(N1064="sníž. přenesená",J1064,0)</f>
        <v>0</v>
      </c>
      <c r="BI1064" s="145">
        <f>IF(N1064="nulová",J1064,0)</f>
        <v>0</v>
      </c>
      <c r="BJ1064" s="18" t="s">
        <v>89</v>
      </c>
      <c r="BK1064" s="145">
        <f>ROUND(I1064*H1064,2)</f>
        <v>0</v>
      </c>
      <c r="BL1064" s="18" t="s">
        <v>146</v>
      </c>
      <c r="BM1064" s="144" t="s">
        <v>1557</v>
      </c>
    </row>
    <row r="1065" spans="2:65" s="12" customFormat="1" ht="11.25">
      <c r="B1065" s="146"/>
      <c r="D1065" s="147" t="s">
        <v>148</v>
      </c>
      <c r="E1065" s="148" t="s">
        <v>1</v>
      </c>
      <c r="F1065" s="149" t="s">
        <v>1392</v>
      </c>
      <c r="H1065" s="148" t="s">
        <v>1</v>
      </c>
      <c r="I1065" s="150"/>
      <c r="L1065" s="146"/>
      <c r="M1065" s="151"/>
      <c r="T1065" s="152"/>
      <c r="AT1065" s="148" t="s">
        <v>148</v>
      </c>
      <c r="AU1065" s="148" t="s">
        <v>91</v>
      </c>
      <c r="AV1065" s="12" t="s">
        <v>89</v>
      </c>
      <c r="AW1065" s="12" t="s">
        <v>36</v>
      </c>
      <c r="AX1065" s="12" t="s">
        <v>81</v>
      </c>
      <c r="AY1065" s="148" t="s">
        <v>139</v>
      </c>
    </row>
    <row r="1066" spans="2:65" s="13" customFormat="1" ht="11.25">
      <c r="B1066" s="153"/>
      <c r="D1066" s="147" t="s">
        <v>148</v>
      </c>
      <c r="E1066" s="154" t="s">
        <v>1</v>
      </c>
      <c r="F1066" s="155" t="s">
        <v>1558</v>
      </c>
      <c r="H1066" s="156">
        <v>1</v>
      </c>
      <c r="I1066" s="157"/>
      <c r="L1066" s="153"/>
      <c r="M1066" s="158"/>
      <c r="T1066" s="159"/>
      <c r="AT1066" s="154" t="s">
        <v>148</v>
      </c>
      <c r="AU1066" s="154" t="s">
        <v>91</v>
      </c>
      <c r="AV1066" s="13" t="s">
        <v>91</v>
      </c>
      <c r="AW1066" s="13" t="s">
        <v>36</v>
      </c>
      <c r="AX1066" s="13" t="s">
        <v>81</v>
      </c>
      <c r="AY1066" s="154" t="s">
        <v>139</v>
      </c>
    </row>
    <row r="1067" spans="2:65" s="14" customFormat="1" ht="11.25">
      <c r="B1067" s="160"/>
      <c r="D1067" s="147" t="s">
        <v>148</v>
      </c>
      <c r="E1067" s="161" t="s">
        <v>1</v>
      </c>
      <c r="F1067" s="162" t="s">
        <v>151</v>
      </c>
      <c r="H1067" s="163">
        <v>1</v>
      </c>
      <c r="I1067" s="164"/>
      <c r="L1067" s="160"/>
      <c r="M1067" s="165"/>
      <c r="T1067" s="166"/>
      <c r="AT1067" s="161" t="s">
        <v>148</v>
      </c>
      <c r="AU1067" s="161" t="s">
        <v>91</v>
      </c>
      <c r="AV1067" s="14" t="s">
        <v>146</v>
      </c>
      <c r="AW1067" s="14" t="s">
        <v>36</v>
      </c>
      <c r="AX1067" s="14" t="s">
        <v>89</v>
      </c>
      <c r="AY1067" s="161" t="s">
        <v>139</v>
      </c>
    </row>
    <row r="1068" spans="2:65" s="1" customFormat="1" ht="16.5" customHeight="1">
      <c r="B1068" s="33"/>
      <c r="C1068" s="252" t="s">
        <v>835</v>
      </c>
      <c r="D1068" s="252" t="s">
        <v>317</v>
      </c>
      <c r="E1068" s="253" t="s">
        <v>682</v>
      </c>
      <c r="F1068" s="254" t="s">
        <v>683</v>
      </c>
      <c r="G1068" s="255" t="s">
        <v>498</v>
      </c>
      <c r="H1068" s="256">
        <v>1</v>
      </c>
      <c r="I1068" s="182"/>
      <c r="J1068" s="257">
        <f>ROUND(I1068*H1068,2)</f>
        <v>0</v>
      </c>
      <c r="K1068" s="179" t="s">
        <v>145</v>
      </c>
      <c r="L1068" s="184"/>
      <c r="M1068" s="185" t="s">
        <v>1</v>
      </c>
      <c r="N1068" s="186" t="s">
        <v>46</v>
      </c>
      <c r="P1068" s="142">
        <f>O1068*H1068</f>
        <v>0</v>
      </c>
      <c r="Q1068" s="142">
        <v>1.847E-2</v>
      </c>
      <c r="R1068" s="142">
        <f>Q1068*H1068</f>
        <v>1.847E-2</v>
      </c>
      <c r="S1068" s="142">
        <v>0</v>
      </c>
      <c r="T1068" s="143">
        <f>S1068*H1068</f>
        <v>0</v>
      </c>
      <c r="AR1068" s="144" t="s">
        <v>200</v>
      </c>
      <c r="AT1068" s="144" t="s">
        <v>317</v>
      </c>
      <c r="AU1068" s="144" t="s">
        <v>91</v>
      </c>
      <c r="AY1068" s="18" t="s">
        <v>139</v>
      </c>
      <c r="BE1068" s="145">
        <f>IF(N1068="základní",J1068,0)</f>
        <v>0</v>
      </c>
      <c r="BF1068" s="145">
        <f>IF(N1068="snížená",J1068,0)</f>
        <v>0</v>
      </c>
      <c r="BG1068" s="145">
        <f>IF(N1068="zákl. přenesená",J1068,0)</f>
        <v>0</v>
      </c>
      <c r="BH1068" s="145">
        <f>IF(N1068="sníž. přenesená",J1068,0)</f>
        <v>0</v>
      </c>
      <c r="BI1068" s="145">
        <f>IF(N1068="nulová",J1068,0)</f>
        <v>0</v>
      </c>
      <c r="BJ1068" s="18" t="s">
        <v>89</v>
      </c>
      <c r="BK1068" s="145">
        <f>ROUND(I1068*H1068,2)</f>
        <v>0</v>
      </c>
      <c r="BL1068" s="18" t="s">
        <v>146</v>
      </c>
      <c r="BM1068" s="144" t="s">
        <v>1559</v>
      </c>
    </row>
    <row r="1069" spans="2:65" s="12" customFormat="1" ht="11.25">
      <c r="B1069" s="146"/>
      <c r="D1069" s="147" t="s">
        <v>148</v>
      </c>
      <c r="E1069" s="148" t="s">
        <v>1</v>
      </c>
      <c r="F1069" s="149" t="s">
        <v>1392</v>
      </c>
      <c r="H1069" s="148" t="s">
        <v>1</v>
      </c>
      <c r="I1069" s="150"/>
      <c r="L1069" s="146"/>
      <c r="M1069" s="151"/>
      <c r="T1069" s="152"/>
      <c r="AT1069" s="148" t="s">
        <v>148</v>
      </c>
      <c r="AU1069" s="148" t="s">
        <v>91</v>
      </c>
      <c r="AV1069" s="12" t="s">
        <v>89</v>
      </c>
      <c r="AW1069" s="12" t="s">
        <v>36</v>
      </c>
      <c r="AX1069" s="12" t="s">
        <v>81</v>
      </c>
      <c r="AY1069" s="148" t="s">
        <v>139</v>
      </c>
    </row>
    <row r="1070" spans="2:65" s="13" customFormat="1" ht="11.25">
      <c r="B1070" s="153"/>
      <c r="D1070" s="147" t="s">
        <v>148</v>
      </c>
      <c r="E1070" s="154" t="s">
        <v>1</v>
      </c>
      <c r="F1070" s="155" t="s">
        <v>1558</v>
      </c>
      <c r="H1070" s="156">
        <v>1</v>
      </c>
      <c r="I1070" s="157"/>
      <c r="L1070" s="153"/>
      <c r="M1070" s="158"/>
      <c r="T1070" s="159"/>
      <c r="AT1070" s="154" t="s">
        <v>148</v>
      </c>
      <c r="AU1070" s="154" t="s">
        <v>91</v>
      </c>
      <c r="AV1070" s="13" t="s">
        <v>91</v>
      </c>
      <c r="AW1070" s="13" t="s">
        <v>36</v>
      </c>
      <c r="AX1070" s="13" t="s">
        <v>81</v>
      </c>
      <c r="AY1070" s="154" t="s">
        <v>139</v>
      </c>
    </row>
    <row r="1071" spans="2:65" s="14" customFormat="1" ht="11.25">
      <c r="B1071" s="160"/>
      <c r="D1071" s="147" t="s">
        <v>148</v>
      </c>
      <c r="E1071" s="161" t="s">
        <v>1</v>
      </c>
      <c r="F1071" s="162" t="s">
        <v>151</v>
      </c>
      <c r="H1071" s="163">
        <v>1</v>
      </c>
      <c r="I1071" s="164"/>
      <c r="L1071" s="160"/>
      <c r="M1071" s="165"/>
      <c r="T1071" s="166"/>
      <c r="AT1071" s="161" t="s">
        <v>148</v>
      </c>
      <c r="AU1071" s="161" t="s">
        <v>91</v>
      </c>
      <c r="AV1071" s="14" t="s">
        <v>146</v>
      </c>
      <c r="AW1071" s="14" t="s">
        <v>36</v>
      </c>
      <c r="AX1071" s="14" t="s">
        <v>89</v>
      </c>
      <c r="AY1071" s="161" t="s">
        <v>139</v>
      </c>
    </row>
    <row r="1072" spans="2:65" s="1" customFormat="1" ht="24.2" customHeight="1">
      <c r="B1072" s="33"/>
      <c r="C1072" s="252" t="s">
        <v>841</v>
      </c>
      <c r="D1072" s="252" t="s">
        <v>317</v>
      </c>
      <c r="E1072" s="253" t="s">
        <v>686</v>
      </c>
      <c r="F1072" s="254" t="s">
        <v>687</v>
      </c>
      <c r="G1072" s="255" t="s">
        <v>498</v>
      </c>
      <c r="H1072" s="256">
        <v>1</v>
      </c>
      <c r="I1072" s="182"/>
      <c r="J1072" s="257">
        <f>ROUND(I1072*H1072,2)</f>
        <v>0</v>
      </c>
      <c r="K1072" s="179" t="s">
        <v>145</v>
      </c>
      <c r="L1072" s="184"/>
      <c r="M1072" s="185" t="s">
        <v>1</v>
      </c>
      <c r="N1072" s="186" t="s">
        <v>46</v>
      </c>
      <c r="P1072" s="142">
        <f>O1072*H1072</f>
        <v>0</v>
      </c>
      <c r="Q1072" s="142">
        <v>3.5000000000000001E-3</v>
      </c>
      <c r="R1072" s="142">
        <f>Q1072*H1072</f>
        <v>3.5000000000000001E-3</v>
      </c>
      <c r="S1072" s="142">
        <v>0</v>
      </c>
      <c r="T1072" s="143">
        <f>S1072*H1072</f>
        <v>0</v>
      </c>
      <c r="AR1072" s="144" t="s">
        <v>200</v>
      </c>
      <c r="AT1072" s="144" t="s">
        <v>317</v>
      </c>
      <c r="AU1072" s="144" t="s">
        <v>91</v>
      </c>
      <c r="AY1072" s="18" t="s">
        <v>139</v>
      </c>
      <c r="BE1072" s="145">
        <f>IF(N1072="základní",J1072,0)</f>
        <v>0</v>
      </c>
      <c r="BF1072" s="145">
        <f>IF(N1072="snížená",J1072,0)</f>
        <v>0</v>
      </c>
      <c r="BG1072" s="145">
        <f>IF(N1072="zákl. přenesená",J1072,0)</f>
        <v>0</v>
      </c>
      <c r="BH1072" s="145">
        <f>IF(N1072="sníž. přenesená",J1072,0)</f>
        <v>0</v>
      </c>
      <c r="BI1072" s="145">
        <f>IF(N1072="nulová",J1072,0)</f>
        <v>0</v>
      </c>
      <c r="BJ1072" s="18" t="s">
        <v>89</v>
      </c>
      <c r="BK1072" s="145">
        <f>ROUND(I1072*H1072,2)</f>
        <v>0</v>
      </c>
      <c r="BL1072" s="18" t="s">
        <v>146</v>
      </c>
      <c r="BM1072" s="144" t="s">
        <v>1560</v>
      </c>
    </row>
    <row r="1073" spans="2:65" s="12" customFormat="1" ht="11.25">
      <c r="B1073" s="146"/>
      <c r="D1073" s="147" t="s">
        <v>148</v>
      </c>
      <c r="E1073" s="148" t="s">
        <v>1</v>
      </c>
      <c r="F1073" s="149" t="s">
        <v>1392</v>
      </c>
      <c r="H1073" s="148" t="s">
        <v>1</v>
      </c>
      <c r="I1073" s="150"/>
      <c r="J1073" s="261"/>
      <c r="L1073" s="146"/>
      <c r="M1073" s="151"/>
      <c r="T1073" s="152"/>
      <c r="AT1073" s="148" t="s">
        <v>148</v>
      </c>
      <c r="AU1073" s="148" t="s">
        <v>91</v>
      </c>
      <c r="AV1073" s="12" t="s">
        <v>89</v>
      </c>
      <c r="AW1073" s="12" t="s">
        <v>36</v>
      </c>
      <c r="AX1073" s="12" t="s">
        <v>81</v>
      </c>
      <c r="AY1073" s="148" t="s">
        <v>139</v>
      </c>
    </row>
    <row r="1074" spans="2:65" s="13" customFormat="1" ht="11.25">
      <c r="B1074" s="153"/>
      <c r="D1074" s="147" t="s">
        <v>148</v>
      </c>
      <c r="E1074" s="154" t="s">
        <v>1</v>
      </c>
      <c r="F1074" s="155" t="s">
        <v>1558</v>
      </c>
      <c r="H1074" s="156">
        <v>1</v>
      </c>
      <c r="I1074" s="157"/>
      <c r="L1074" s="153"/>
      <c r="M1074" s="158"/>
      <c r="T1074" s="159"/>
      <c r="AT1074" s="154" t="s">
        <v>148</v>
      </c>
      <c r="AU1074" s="154" t="s">
        <v>91</v>
      </c>
      <c r="AV1074" s="13" t="s">
        <v>91</v>
      </c>
      <c r="AW1074" s="13" t="s">
        <v>36</v>
      </c>
      <c r="AX1074" s="13" t="s">
        <v>81</v>
      </c>
      <c r="AY1074" s="154" t="s">
        <v>139</v>
      </c>
    </row>
    <row r="1075" spans="2:65" s="14" customFormat="1" ht="11.25">
      <c r="B1075" s="160"/>
      <c r="D1075" s="147" t="s">
        <v>148</v>
      </c>
      <c r="E1075" s="161" t="s">
        <v>1</v>
      </c>
      <c r="F1075" s="162" t="s">
        <v>151</v>
      </c>
      <c r="H1075" s="163">
        <v>1</v>
      </c>
      <c r="I1075" s="164"/>
      <c r="L1075" s="160"/>
      <c r="M1075" s="165"/>
      <c r="T1075" s="166"/>
      <c r="AT1075" s="161" t="s">
        <v>148</v>
      </c>
      <c r="AU1075" s="161" t="s">
        <v>91</v>
      </c>
      <c r="AV1075" s="14" t="s">
        <v>146</v>
      </c>
      <c r="AW1075" s="14" t="s">
        <v>36</v>
      </c>
      <c r="AX1075" s="14" t="s">
        <v>89</v>
      </c>
      <c r="AY1075" s="161" t="s">
        <v>139</v>
      </c>
    </row>
    <row r="1076" spans="2:65" s="1" customFormat="1" ht="21.75" customHeight="1">
      <c r="B1076" s="33"/>
      <c r="C1076" s="133" t="s">
        <v>847</v>
      </c>
      <c r="D1076" s="133" t="s">
        <v>141</v>
      </c>
      <c r="E1076" s="134" t="s">
        <v>698</v>
      </c>
      <c r="F1076" s="135" t="s">
        <v>699</v>
      </c>
      <c r="G1076" s="136" t="s">
        <v>498</v>
      </c>
      <c r="H1076" s="137">
        <v>1</v>
      </c>
      <c r="I1076" s="138"/>
      <c r="J1076" s="139">
        <f>ROUND(I1076*H1076,2)</f>
        <v>0</v>
      </c>
      <c r="K1076" s="135" t="s">
        <v>145</v>
      </c>
      <c r="L1076" s="33"/>
      <c r="M1076" s="140" t="s">
        <v>1</v>
      </c>
      <c r="N1076" s="141" t="s">
        <v>46</v>
      </c>
      <c r="P1076" s="142">
        <f>O1076*H1076</f>
        <v>0</v>
      </c>
      <c r="Q1076" s="142">
        <v>1.65E-3</v>
      </c>
      <c r="R1076" s="142">
        <f>Q1076*H1076</f>
        <v>1.65E-3</v>
      </c>
      <c r="S1076" s="142">
        <v>0</v>
      </c>
      <c r="T1076" s="143">
        <f>S1076*H1076</f>
        <v>0</v>
      </c>
      <c r="AR1076" s="144" t="s">
        <v>146</v>
      </c>
      <c r="AT1076" s="144" t="s">
        <v>141</v>
      </c>
      <c r="AU1076" s="144" t="s">
        <v>91</v>
      </c>
      <c r="AY1076" s="18" t="s">
        <v>139</v>
      </c>
      <c r="BE1076" s="145">
        <f>IF(N1076="základní",J1076,0)</f>
        <v>0</v>
      </c>
      <c r="BF1076" s="145">
        <f>IF(N1076="snížená",J1076,0)</f>
        <v>0</v>
      </c>
      <c r="BG1076" s="145">
        <f>IF(N1076="zákl. přenesená",J1076,0)</f>
        <v>0</v>
      </c>
      <c r="BH1076" s="145">
        <f>IF(N1076="sníž. přenesená",J1076,0)</f>
        <v>0</v>
      </c>
      <c r="BI1076" s="145">
        <f>IF(N1076="nulová",J1076,0)</f>
        <v>0</v>
      </c>
      <c r="BJ1076" s="18" t="s">
        <v>89</v>
      </c>
      <c r="BK1076" s="145">
        <f>ROUND(I1076*H1076,2)</f>
        <v>0</v>
      </c>
      <c r="BL1076" s="18" t="s">
        <v>146</v>
      </c>
      <c r="BM1076" s="144" t="s">
        <v>1561</v>
      </c>
    </row>
    <row r="1077" spans="2:65" s="12" customFormat="1" ht="11.25">
      <c r="B1077" s="146"/>
      <c r="D1077" s="147" t="s">
        <v>148</v>
      </c>
      <c r="E1077" s="148" t="s">
        <v>1</v>
      </c>
      <c r="F1077" s="149" t="s">
        <v>1392</v>
      </c>
      <c r="H1077" s="148" t="s">
        <v>1</v>
      </c>
      <c r="I1077" s="150"/>
      <c r="L1077" s="146"/>
      <c r="M1077" s="151"/>
      <c r="T1077" s="152"/>
      <c r="AT1077" s="148" t="s">
        <v>148</v>
      </c>
      <c r="AU1077" s="148" t="s">
        <v>91</v>
      </c>
      <c r="AV1077" s="12" t="s">
        <v>89</v>
      </c>
      <c r="AW1077" s="12" t="s">
        <v>36</v>
      </c>
      <c r="AX1077" s="12" t="s">
        <v>81</v>
      </c>
      <c r="AY1077" s="148" t="s">
        <v>139</v>
      </c>
    </row>
    <row r="1078" spans="2:65" s="13" customFormat="1" ht="11.25">
      <c r="B1078" s="153"/>
      <c r="D1078" s="147" t="s">
        <v>148</v>
      </c>
      <c r="E1078" s="154" t="s">
        <v>1</v>
      </c>
      <c r="F1078" s="155" t="s">
        <v>1562</v>
      </c>
      <c r="H1078" s="156">
        <v>1</v>
      </c>
      <c r="I1078" s="157"/>
      <c r="L1078" s="153"/>
      <c r="M1078" s="158"/>
      <c r="T1078" s="159"/>
      <c r="AT1078" s="154" t="s">
        <v>148</v>
      </c>
      <c r="AU1078" s="154" t="s">
        <v>91</v>
      </c>
      <c r="AV1078" s="13" t="s">
        <v>91</v>
      </c>
      <c r="AW1078" s="13" t="s">
        <v>36</v>
      </c>
      <c r="AX1078" s="13" t="s">
        <v>81</v>
      </c>
      <c r="AY1078" s="154" t="s">
        <v>139</v>
      </c>
    </row>
    <row r="1079" spans="2:65" s="14" customFormat="1" ht="11.25">
      <c r="B1079" s="160"/>
      <c r="D1079" s="147" t="s">
        <v>148</v>
      </c>
      <c r="E1079" s="161" t="s">
        <v>1</v>
      </c>
      <c r="F1079" s="162" t="s">
        <v>151</v>
      </c>
      <c r="H1079" s="163">
        <v>1</v>
      </c>
      <c r="I1079" s="164"/>
      <c r="L1079" s="160"/>
      <c r="M1079" s="165"/>
      <c r="T1079" s="166"/>
      <c r="W1079" s="269"/>
      <c r="AT1079" s="161" t="s">
        <v>148</v>
      </c>
      <c r="AU1079" s="161" t="s">
        <v>91</v>
      </c>
      <c r="AV1079" s="14" t="s">
        <v>146</v>
      </c>
      <c r="AW1079" s="14" t="s">
        <v>36</v>
      </c>
      <c r="AX1079" s="14" t="s">
        <v>89</v>
      </c>
      <c r="AY1079" s="161" t="s">
        <v>139</v>
      </c>
    </row>
    <row r="1080" spans="2:65" s="1" customFormat="1" ht="16.5" customHeight="1">
      <c r="B1080" s="33"/>
      <c r="C1080" s="252" t="s">
        <v>853</v>
      </c>
      <c r="D1080" s="252" t="s">
        <v>317</v>
      </c>
      <c r="E1080" s="253" t="s">
        <v>702</v>
      </c>
      <c r="F1080" s="254" t="s">
        <v>703</v>
      </c>
      <c r="G1080" s="255" t="s">
        <v>498</v>
      </c>
      <c r="H1080" s="256">
        <v>1</v>
      </c>
      <c r="I1080" s="182"/>
      <c r="J1080" s="257">
        <f>ROUND(I1080*H1080,2)</f>
        <v>0</v>
      </c>
      <c r="K1080" s="179" t="s">
        <v>145</v>
      </c>
      <c r="L1080" s="184"/>
      <c r="M1080" s="185" t="s">
        <v>1</v>
      </c>
      <c r="N1080" s="186" t="s">
        <v>46</v>
      </c>
      <c r="P1080" s="142">
        <f>O1080*H1080</f>
        <v>0</v>
      </c>
      <c r="Q1080" s="142">
        <v>2.4500000000000001E-2</v>
      </c>
      <c r="R1080" s="142">
        <f>Q1080*H1080</f>
        <v>2.4500000000000001E-2</v>
      </c>
      <c r="S1080" s="142">
        <v>0</v>
      </c>
      <c r="T1080" s="143">
        <f>S1080*H1080</f>
        <v>0</v>
      </c>
      <c r="Y1080" s="262"/>
      <c r="AR1080" s="144" t="s">
        <v>200</v>
      </c>
      <c r="AT1080" s="144" t="s">
        <v>317</v>
      </c>
      <c r="AU1080" s="144" t="s">
        <v>91</v>
      </c>
      <c r="AY1080" s="18" t="s">
        <v>139</v>
      </c>
      <c r="BE1080" s="145">
        <f>IF(N1080="základní",J1080,0)</f>
        <v>0</v>
      </c>
      <c r="BF1080" s="145">
        <f>IF(N1080="snížená",J1080,0)</f>
        <v>0</v>
      </c>
      <c r="BG1080" s="145">
        <f>IF(N1080="zákl. přenesená",J1080,0)</f>
        <v>0</v>
      </c>
      <c r="BH1080" s="145">
        <f>IF(N1080="sníž. přenesená",J1080,0)</f>
        <v>0</v>
      </c>
      <c r="BI1080" s="145">
        <f>IF(N1080="nulová",J1080,0)</f>
        <v>0</v>
      </c>
      <c r="BJ1080" s="18" t="s">
        <v>89</v>
      </c>
      <c r="BK1080" s="145">
        <f>ROUND(I1080*H1080,2)</f>
        <v>0</v>
      </c>
      <c r="BL1080" s="18" t="s">
        <v>146</v>
      </c>
      <c r="BM1080" s="144" t="s">
        <v>1563</v>
      </c>
    </row>
    <row r="1081" spans="2:65" s="12" customFormat="1" ht="11.25">
      <c r="B1081" s="146"/>
      <c r="D1081" s="147" t="s">
        <v>148</v>
      </c>
      <c r="E1081" s="148" t="s">
        <v>1</v>
      </c>
      <c r="F1081" s="149" t="s">
        <v>1392</v>
      </c>
      <c r="H1081" s="148" t="s">
        <v>1</v>
      </c>
      <c r="I1081" s="150"/>
      <c r="L1081" s="146"/>
      <c r="M1081" s="151"/>
      <c r="T1081" s="152"/>
      <c r="AT1081" s="148" t="s">
        <v>148</v>
      </c>
      <c r="AU1081" s="148" t="s">
        <v>91</v>
      </c>
      <c r="AV1081" s="12" t="s">
        <v>89</v>
      </c>
      <c r="AW1081" s="12" t="s">
        <v>36</v>
      </c>
      <c r="AX1081" s="12" t="s">
        <v>81</v>
      </c>
      <c r="AY1081" s="148" t="s">
        <v>139</v>
      </c>
    </row>
    <row r="1082" spans="2:65" s="13" customFormat="1" ht="11.25">
      <c r="B1082" s="153"/>
      <c r="D1082" s="147" t="s">
        <v>148</v>
      </c>
      <c r="E1082" s="154" t="s">
        <v>1</v>
      </c>
      <c r="F1082" s="155" t="s">
        <v>1562</v>
      </c>
      <c r="H1082" s="156">
        <v>1</v>
      </c>
      <c r="I1082" s="157"/>
      <c r="L1082" s="153"/>
      <c r="M1082" s="158"/>
      <c r="T1082" s="159"/>
      <c r="AT1082" s="154" t="s">
        <v>148</v>
      </c>
      <c r="AU1082" s="154" t="s">
        <v>91</v>
      </c>
      <c r="AV1082" s="13" t="s">
        <v>91</v>
      </c>
      <c r="AW1082" s="13" t="s">
        <v>36</v>
      </c>
      <c r="AX1082" s="13" t="s">
        <v>81</v>
      </c>
      <c r="AY1082" s="154" t="s">
        <v>139</v>
      </c>
    </row>
    <row r="1083" spans="2:65" s="14" customFormat="1" ht="11.25">
      <c r="B1083" s="160"/>
      <c r="D1083" s="147" t="s">
        <v>148</v>
      </c>
      <c r="E1083" s="161" t="s">
        <v>1</v>
      </c>
      <c r="F1083" s="162" t="s">
        <v>151</v>
      </c>
      <c r="H1083" s="163">
        <v>1</v>
      </c>
      <c r="I1083" s="164"/>
      <c r="L1083" s="160"/>
      <c r="M1083" s="165"/>
      <c r="T1083" s="166"/>
      <c r="AT1083" s="161" t="s">
        <v>148</v>
      </c>
      <c r="AU1083" s="161" t="s">
        <v>91</v>
      </c>
      <c r="AV1083" s="14" t="s">
        <v>146</v>
      </c>
      <c r="AW1083" s="14" t="s">
        <v>36</v>
      </c>
      <c r="AX1083" s="14" t="s">
        <v>89</v>
      </c>
      <c r="AY1083" s="161" t="s">
        <v>139</v>
      </c>
    </row>
    <row r="1084" spans="2:65" s="1" customFormat="1" ht="24.2" customHeight="1">
      <c r="B1084" s="33"/>
      <c r="C1084" s="252" t="s">
        <v>858</v>
      </c>
      <c r="D1084" s="252" t="s">
        <v>317</v>
      </c>
      <c r="E1084" s="253" t="s">
        <v>714</v>
      </c>
      <c r="F1084" s="254" t="s">
        <v>715</v>
      </c>
      <c r="G1084" s="255" t="s">
        <v>498</v>
      </c>
      <c r="H1084" s="256">
        <v>1</v>
      </c>
      <c r="I1084" s="182"/>
      <c r="J1084" s="257">
        <f>ROUND(I1084*H1084,2)</f>
        <v>0</v>
      </c>
      <c r="K1084" s="179" t="s">
        <v>145</v>
      </c>
      <c r="L1084" s="184"/>
      <c r="M1084" s="185" t="s">
        <v>1</v>
      </c>
      <c r="N1084" s="186" t="s">
        <v>46</v>
      </c>
      <c r="P1084" s="142">
        <f>O1084*H1084</f>
        <v>0</v>
      </c>
      <c r="Q1084" s="142">
        <v>4.0000000000000001E-3</v>
      </c>
      <c r="R1084" s="142">
        <f>Q1084*H1084</f>
        <v>4.0000000000000001E-3</v>
      </c>
      <c r="S1084" s="142">
        <v>0</v>
      </c>
      <c r="T1084" s="143">
        <f>S1084*H1084</f>
        <v>0</v>
      </c>
      <c r="AR1084" s="144" t="s">
        <v>200</v>
      </c>
      <c r="AT1084" s="144" t="s">
        <v>317</v>
      </c>
      <c r="AU1084" s="144" t="s">
        <v>91</v>
      </c>
      <c r="AY1084" s="18" t="s">
        <v>139</v>
      </c>
      <c r="BE1084" s="145">
        <f>IF(N1084="základní",J1084,0)</f>
        <v>0</v>
      </c>
      <c r="BF1084" s="145">
        <f>IF(N1084="snížená",J1084,0)</f>
        <v>0</v>
      </c>
      <c r="BG1084" s="145">
        <f>IF(N1084="zákl. přenesená",J1084,0)</f>
        <v>0</v>
      </c>
      <c r="BH1084" s="145">
        <f>IF(N1084="sníž. přenesená",J1084,0)</f>
        <v>0</v>
      </c>
      <c r="BI1084" s="145">
        <f>IF(N1084="nulová",J1084,0)</f>
        <v>0</v>
      </c>
      <c r="BJ1084" s="18" t="s">
        <v>89</v>
      </c>
      <c r="BK1084" s="145">
        <f>ROUND(I1084*H1084,2)</f>
        <v>0</v>
      </c>
      <c r="BL1084" s="18" t="s">
        <v>146</v>
      </c>
      <c r="BM1084" s="144" t="s">
        <v>1564</v>
      </c>
    </row>
    <row r="1085" spans="2:65" s="12" customFormat="1" ht="11.25">
      <c r="B1085" s="146"/>
      <c r="D1085" s="147" t="s">
        <v>148</v>
      </c>
      <c r="E1085" s="148" t="s">
        <v>1</v>
      </c>
      <c r="F1085" s="149" t="s">
        <v>1392</v>
      </c>
      <c r="H1085" s="148" t="s">
        <v>1</v>
      </c>
      <c r="I1085" s="150"/>
      <c r="L1085" s="146"/>
      <c r="M1085" s="151"/>
      <c r="T1085" s="152"/>
      <c r="AT1085" s="148" t="s">
        <v>148</v>
      </c>
      <c r="AU1085" s="148" t="s">
        <v>91</v>
      </c>
      <c r="AV1085" s="12" t="s">
        <v>89</v>
      </c>
      <c r="AW1085" s="12" t="s">
        <v>36</v>
      </c>
      <c r="AX1085" s="12" t="s">
        <v>81</v>
      </c>
      <c r="AY1085" s="148" t="s">
        <v>139</v>
      </c>
    </row>
    <row r="1086" spans="2:65" s="13" customFormat="1" ht="11.25">
      <c r="B1086" s="153"/>
      <c r="D1086" s="147" t="s">
        <v>148</v>
      </c>
      <c r="E1086" s="154" t="s">
        <v>1</v>
      </c>
      <c r="F1086" s="155" t="s">
        <v>1562</v>
      </c>
      <c r="H1086" s="156">
        <v>1</v>
      </c>
      <c r="I1086" s="157"/>
      <c r="L1086" s="153"/>
      <c r="M1086" s="158"/>
      <c r="T1086" s="159"/>
      <c r="AT1086" s="154" t="s">
        <v>148</v>
      </c>
      <c r="AU1086" s="154" t="s">
        <v>91</v>
      </c>
      <c r="AV1086" s="13" t="s">
        <v>91</v>
      </c>
      <c r="AW1086" s="13" t="s">
        <v>36</v>
      </c>
      <c r="AX1086" s="13" t="s">
        <v>81</v>
      </c>
      <c r="AY1086" s="154" t="s">
        <v>139</v>
      </c>
    </row>
    <row r="1087" spans="2:65" s="14" customFormat="1" ht="11.25">
      <c r="B1087" s="160"/>
      <c r="D1087" s="147" t="s">
        <v>148</v>
      </c>
      <c r="E1087" s="161" t="s">
        <v>1</v>
      </c>
      <c r="F1087" s="162" t="s">
        <v>151</v>
      </c>
      <c r="H1087" s="163">
        <v>1</v>
      </c>
      <c r="I1087" s="164"/>
      <c r="L1087" s="160"/>
      <c r="M1087" s="165"/>
      <c r="T1087" s="166"/>
      <c r="AT1087" s="161" t="s">
        <v>148</v>
      </c>
      <c r="AU1087" s="161" t="s">
        <v>91</v>
      </c>
      <c r="AV1087" s="14" t="s">
        <v>146</v>
      </c>
      <c r="AW1087" s="14" t="s">
        <v>36</v>
      </c>
      <c r="AX1087" s="14" t="s">
        <v>89</v>
      </c>
      <c r="AY1087" s="161" t="s">
        <v>139</v>
      </c>
    </row>
    <row r="1088" spans="2:65" s="1" customFormat="1" ht="24.2" customHeight="1">
      <c r="B1088" s="33"/>
      <c r="C1088" s="133" t="s">
        <v>863</v>
      </c>
      <c r="D1088" s="133" t="s">
        <v>141</v>
      </c>
      <c r="E1088" s="134" t="s">
        <v>1565</v>
      </c>
      <c r="F1088" s="135" t="s">
        <v>1566</v>
      </c>
      <c r="G1088" s="136" t="s">
        <v>498</v>
      </c>
      <c r="H1088" s="137">
        <v>2</v>
      </c>
      <c r="I1088" s="138"/>
      <c r="J1088" s="139">
        <f>ROUND(I1088*H1088,2)</f>
        <v>0</v>
      </c>
      <c r="K1088" s="135" t="s">
        <v>145</v>
      </c>
      <c r="L1088" s="33"/>
      <c r="M1088" s="140" t="s">
        <v>1</v>
      </c>
      <c r="N1088" s="141" t="s">
        <v>46</v>
      </c>
      <c r="P1088" s="142">
        <f>O1088*H1088</f>
        <v>0</v>
      </c>
      <c r="Q1088" s="142">
        <v>1.65E-3</v>
      </c>
      <c r="R1088" s="142">
        <f>Q1088*H1088</f>
        <v>3.3E-3</v>
      </c>
      <c r="S1088" s="142">
        <v>0</v>
      </c>
      <c r="T1088" s="143">
        <f>S1088*H1088</f>
        <v>0</v>
      </c>
      <c r="AR1088" s="144" t="s">
        <v>146</v>
      </c>
      <c r="AT1088" s="144" t="s">
        <v>141</v>
      </c>
      <c r="AU1088" s="144" t="s">
        <v>91</v>
      </c>
      <c r="AY1088" s="18" t="s">
        <v>139</v>
      </c>
      <c r="BE1088" s="145">
        <f>IF(N1088="základní",J1088,0)</f>
        <v>0</v>
      </c>
      <c r="BF1088" s="145">
        <f>IF(N1088="snížená",J1088,0)</f>
        <v>0</v>
      </c>
      <c r="BG1088" s="145">
        <f>IF(N1088="zákl. přenesená",J1088,0)</f>
        <v>0</v>
      </c>
      <c r="BH1088" s="145">
        <f>IF(N1088="sníž. přenesená",J1088,0)</f>
        <v>0</v>
      </c>
      <c r="BI1088" s="145">
        <f>IF(N1088="nulová",J1088,0)</f>
        <v>0</v>
      </c>
      <c r="BJ1088" s="18" t="s">
        <v>89</v>
      </c>
      <c r="BK1088" s="145">
        <f>ROUND(I1088*H1088,2)</f>
        <v>0</v>
      </c>
      <c r="BL1088" s="18" t="s">
        <v>146</v>
      </c>
      <c r="BM1088" s="144" t="s">
        <v>1567</v>
      </c>
    </row>
    <row r="1089" spans="2:65" s="12" customFormat="1" ht="11.25">
      <c r="B1089" s="146"/>
      <c r="D1089" s="147" t="s">
        <v>148</v>
      </c>
      <c r="E1089" s="148" t="s">
        <v>1</v>
      </c>
      <c r="F1089" s="149" t="s">
        <v>1355</v>
      </c>
      <c r="H1089" s="148" t="s">
        <v>1</v>
      </c>
      <c r="I1089" s="150"/>
      <c r="L1089" s="146"/>
      <c r="M1089" s="151"/>
      <c r="T1089" s="152"/>
      <c r="AT1089" s="148" t="s">
        <v>148</v>
      </c>
      <c r="AU1089" s="148" t="s">
        <v>91</v>
      </c>
      <c r="AV1089" s="12" t="s">
        <v>89</v>
      </c>
      <c r="AW1089" s="12" t="s">
        <v>36</v>
      </c>
      <c r="AX1089" s="12" t="s">
        <v>81</v>
      </c>
      <c r="AY1089" s="148" t="s">
        <v>139</v>
      </c>
    </row>
    <row r="1090" spans="2:65" s="12" customFormat="1" ht="11.25">
      <c r="B1090" s="146"/>
      <c r="D1090" s="147" t="s">
        <v>148</v>
      </c>
      <c r="E1090" s="148" t="s">
        <v>1</v>
      </c>
      <c r="F1090" s="149" t="s">
        <v>1016</v>
      </c>
      <c r="H1090" s="148" t="s">
        <v>1</v>
      </c>
      <c r="I1090" s="150"/>
      <c r="L1090" s="146"/>
      <c r="M1090" s="151"/>
      <c r="T1090" s="152"/>
      <c r="AT1090" s="148" t="s">
        <v>148</v>
      </c>
      <c r="AU1090" s="148" t="s">
        <v>91</v>
      </c>
      <c r="AV1090" s="12" t="s">
        <v>89</v>
      </c>
      <c r="AW1090" s="12" t="s">
        <v>36</v>
      </c>
      <c r="AX1090" s="12" t="s">
        <v>81</v>
      </c>
      <c r="AY1090" s="148" t="s">
        <v>139</v>
      </c>
    </row>
    <row r="1091" spans="2:65" s="13" customFormat="1" ht="11.25">
      <c r="B1091" s="153"/>
      <c r="D1091" s="147" t="s">
        <v>148</v>
      </c>
      <c r="E1091" s="154" t="s">
        <v>1</v>
      </c>
      <c r="F1091" s="155" t="s">
        <v>679</v>
      </c>
      <c r="H1091" s="156">
        <v>2</v>
      </c>
      <c r="I1091" s="157"/>
      <c r="L1091" s="153"/>
      <c r="M1091" s="158"/>
      <c r="T1091" s="159"/>
      <c r="AT1091" s="154" t="s">
        <v>148</v>
      </c>
      <c r="AU1091" s="154" t="s">
        <v>91</v>
      </c>
      <c r="AV1091" s="13" t="s">
        <v>91</v>
      </c>
      <c r="AW1091" s="13" t="s">
        <v>36</v>
      </c>
      <c r="AX1091" s="13" t="s">
        <v>81</v>
      </c>
      <c r="AY1091" s="154" t="s">
        <v>139</v>
      </c>
    </row>
    <row r="1092" spans="2:65" s="14" customFormat="1" ht="11.25">
      <c r="B1092" s="160"/>
      <c r="D1092" s="147" t="s">
        <v>148</v>
      </c>
      <c r="E1092" s="161" t="s">
        <v>1</v>
      </c>
      <c r="F1092" s="162" t="s">
        <v>151</v>
      </c>
      <c r="H1092" s="163">
        <v>2</v>
      </c>
      <c r="I1092" s="164"/>
      <c r="L1092" s="160"/>
      <c r="M1092" s="165"/>
      <c r="T1092" s="166"/>
      <c r="AT1092" s="161" t="s">
        <v>148</v>
      </c>
      <c r="AU1092" s="161" t="s">
        <v>91</v>
      </c>
      <c r="AV1092" s="14" t="s">
        <v>146</v>
      </c>
      <c r="AW1092" s="14" t="s">
        <v>36</v>
      </c>
      <c r="AX1092" s="14" t="s">
        <v>89</v>
      </c>
      <c r="AY1092" s="161" t="s">
        <v>139</v>
      </c>
    </row>
    <row r="1093" spans="2:65" s="1" customFormat="1" ht="16.5" customHeight="1">
      <c r="B1093" s="33"/>
      <c r="C1093" s="252" t="s">
        <v>868</v>
      </c>
      <c r="D1093" s="252" t="s">
        <v>317</v>
      </c>
      <c r="E1093" s="253" t="s">
        <v>702</v>
      </c>
      <c r="F1093" s="254" t="s">
        <v>703</v>
      </c>
      <c r="G1093" s="255" t="s">
        <v>498</v>
      </c>
      <c r="H1093" s="256">
        <v>2</v>
      </c>
      <c r="I1093" s="182"/>
      <c r="J1093" s="257">
        <f>ROUND(I1093*H1093,2)</f>
        <v>0</v>
      </c>
      <c r="K1093" s="179" t="s">
        <v>145</v>
      </c>
      <c r="L1093" s="184"/>
      <c r="M1093" s="185" t="s">
        <v>1</v>
      </c>
      <c r="N1093" s="186" t="s">
        <v>46</v>
      </c>
      <c r="P1093" s="142">
        <f>O1093*H1093</f>
        <v>0</v>
      </c>
      <c r="Q1093" s="142">
        <v>2.4500000000000001E-2</v>
      </c>
      <c r="R1093" s="142">
        <f>Q1093*H1093</f>
        <v>4.9000000000000002E-2</v>
      </c>
      <c r="S1093" s="142">
        <v>0</v>
      </c>
      <c r="T1093" s="143">
        <f>S1093*H1093</f>
        <v>0</v>
      </c>
      <c r="AR1093" s="144" t="s">
        <v>200</v>
      </c>
      <c r="AT1093" s="144" t="s">
        <v>317</v>
      </c>
      <c r="AU1093" s="144" t="s">
        <v>91</v>
      </c>
      <c r="AY1093" s="18" t="s">
        <v>139</v>
      </c>
      <c r="BE1093" s="145">
        <f>IF(N1093="základní",J1093,0)</f>
        <v>0</v>
      </c>
      <c r="BF1093" s="145">
        <f>IF(N1093="snížená",J1093,0)</f>
        <v>0</v>
      </c>
      <c r="BG1093" s="145">
        <f>IF(N1093="zákl. přenesená",J1093,0)</f>
        <v>0</v>
      </c>
      <c r="BH1093" s="145">
        <f>IF(N1093="sníž. přenesená",J1093,0)</f>
        <v>0</v>
      </c>
      <c r="BI1093" s="145">
        <f>IF(N1093="nulová",J1093,0)</f>
        <v>0</v>
      </c>
      <c r="BJ1093" s="18" t="s">
        <v>89</v>
      </c>
      <c r="BK1093" s="145">
        <f>ROUND(I1093*H1093,2)</f>
        <v>0</v>
      </c>
      <c r="BL1093" s="18" t="s">
        <v>146</v>
      </c>
      <c r="BM1093" s="144" t="s">
        <v>1568</v>
      </c>
    </row>
    <row r="1094" spans="2:65" s="12" customFormat="1" ht="11.25">
      <c r="B1094" s="146"/>
      <c r="D1094" s="147" t="s">
        <v>148</v>
      </c>
      <c r="E1094" s="148" t="s">
        <v>1</v>
      </c>
      <c r="F1094" s="149" t="s">
        <v>1355</v>
      </c>
      <c r="H1094" s="148" t="s">
        <v>1</v>
      </c>
      <c r="I1094" s="150"/>
      <c r="L1094" s="146"/>
      <c r="M1094" s="151"/>
      <c r="T1094" s="152"/>
      <c r="AT1094" s="148" t="s">
        <v>148</v>
      </c>
      <c r="AU1094" s="148" t="s">
        <v>91</v>
      </c>
      <c r="AV1094" s="12" t="s">
        <v>89</v>
      </c>
      <c r="AW1094" s="12" t="s">
        <v>36</v>
      </c>
      <c r="AX1094" s="12" t="s">
        <v>81</v>
      </c>
      <c r="AY1094" s="148" t="s">
        <v>139</v>
      </c>
    </row>
    <row r="1095" spans="2:65" s="12" customFormat="1" ht="11.25">
      <c r="B1095" s="146"/>
      <c r="D1095" s="147" t="s">
        <v>148</v>
      </c>
      <c r="E1095" s="148" t="s">
        <v>1</v>
      </c>
      <c r="F1095" s="149" t="s">
        <v>1016</v>
      </c>
      <c r="H1095" s="148" t="s">
        <v>1</v>
      </c>
      <c r="I1095" s="150"/>
      <c r="L1095" s="146"/>
      <c r="M1095" s="151"/>
      <c r="T1095" s="152"/>
      <c r="AT1095" s="148" t="s">
        <v>148</v>
      </c>
      <c r="AU1095" s="148" t="s">
        <v>91</v>
      </c>
      <c r="AV1095" s="12" t="s">
        <v>89</v>
      </c>
      <c r="AW1095" s="12" t="s">
        <v>36</v>
      </c>
      <c r="AX1095" s="12" t="s">
        <v>81</v>
      </c>
      <c r="AY1095" s="148" t="s">
        <v>139</v>
      </c>
    </row>
    <row r="1096" spans="2:65" s="13" customFormat="1" ht="11.25">
      <c r="B1096" s="153"/>
      <c r="D1096" s="147" t="s">
        <v>148</v>
      </c>
      <c r="E1096" s="154" t="s">
        <v>1</v>
      </c>
      <c r="F1096" s="155" t="s">
        <v>679</v>
      </c>
      <c r="H1096" s="156">
        <v>2</v>
      </c>
      <c r="I1096" s="157"/>
      <c r="L1096" s="153"/>
      <c r="M1096" s="158"/>
      <c r="T1096" s="159"/>
      <c r="AT1096" s="154" t="s">
        <v>148</v>
      </c>
      <c r="AU1096" s="154" t="s">
        <v>91</v>
      </c>
      <c r="AV1096" s="13" t="s">
        <v>91</v>
      </c>
      <c r="AW1096" s="13" t="s">
        <v>36</v>
      </c>
      <c r="AX1096" s="13" t="s">
        <v>81</v>
      </c>
      <c r="AY1096" s="154" t="s">
        <v>139</v>
      </c>
    </row>
    <row r="1097" spans="2:65" s="14" customFormat="1" ht="11.25">
      <c r="B1097" s="160"/>
      <c r="D1097" s="147" t="s">
        <v>148</v>
      </c>
      <c r="E1097" s="161" t="s">
        <v>1</v>
      </c>
      <c r="F1097" s="162" t="s">
        <v>151</v>
      </c>
      <c r="H1097" s="163">
        <v>2</v>
      </c>
      <c r="I1097" s="164"/>
      <c r="L1097" s="160"/>
      <c r="M1097" s="165"/>
      <c r="T1097" s="166"/>
      <c r="AT1097" s="161" t="s">
        <v>148</v>
      </c>
      <c r="AU1097" s="161" t="s">
        <v>91</v>
      </c>
      <c r="AV1097" s="14" t="s">
        <v>146</v>
      </c>
      <c r="AW1097" s="14" t="s">
        <v>36</v>
      </c>
      <c r="AX1097" s="14" t="s">
        <v>89</v>
      </c>
      <c r="AY1097" s="161" t="s">
        <v>139</v>
      </c>
    </row>
    <row r="1098" spans="2:65" s="1" customFormat="1" ht="16.5" customHeight="1">
      <c r="B1098" s="33"/>
      <c r="C1098" s="252" t="s">
        <v>873</v>
      </c>
      <c r="D1098" s="252" t="s">
        <v>317</v>
      </c>
      <c r="E1098" s="253" t="s">
        <v>1569</v>
      </c>
      <c r="F1098" s="254" t="s">
        <v>1570</v>
      </c>
      <c r="G1098" s="255" t="s">
        <v>498</v>
      </c>
      <c r="H1098" s="256">
        <v>2</v>
      </c>
      <c r="I1098" s="182"/>
      <c r="J1098" s="257">
        <f>ROUND(I1098*H1098,2)</f>
        <v>0</v>
      </c>
      <c r="K1098" s="179" t="s">
        <v>145</v>
      </c>
      <c r="L1098" s="184"/>
      <c r="M1098" s="185" t="s">
        <v>1</v>
      </c>
      <c r="N1098" s="186" t="s">
        <v>46</v>
      </c>
      <c r="P1098" s="142">
        <f>O1098*H1098</f>
        <v>0</v>
      </c>
      <c r="Q1098" s="142">
        <v>2.8E-3</v>
      </c>
      <c r="R1098" s="142">
        <f>Q1098*H1098</f>
        <v>5.5999999999999999E-3</v>
      </c>
      <c r="S1098" s="142">
        <v>0</v>
      </c>
      <c r="T1098" s="143">
        <f>S1098*H1098</f>
        <v>0</v>
      </c>
      <c r="AR1098" s="144" t="s">
        <v>200</v>
      </c>
      <c r="AT1098" s="144" t="s">
        <v>317</v>
      </c>
      <c r="AU1098" s="144" t="s">
        <v>91</v>
      </c>
      <c r="AY1098" s="18" t="s">
        <v>139</v>
      </c>
      <c r="BE1098" s="145">
        <f>IF(N1098="základní",J1098,0)</f>
        <v>0</v>
      </c>
      <c r="BF1098" s="145">
        <f>IF(N1098="snížená",J1098,0)</f>
        <v>0</v>
      </c>
      <c r="BG1098" s="145">
        <f>IF(N1098="zákl. přenesená",J1098,0)</f>
        <v>0</v>
      </c>
      <c r="BH1098" s="145">
        <f>IF(N1098="sníž. přenesená",J1098,0)</f>
        <v>0</v>
      </c>
      <c r="BI1098" s="145">
        <f>IF(N1098="nulová",J1098,0)</f>
        <v>0</v>
      </c>
      <c r="BJ1098" s="18" t="s">
        <v>89</v>
      </c>
      <c r="BK1098" s="145">
        <f>ROUND(I1098*H1098,2)</f>
        <v>0</v>
      </c>
      <c r="BL1098" s="18" t="s">
        <v>146</v>
      </c>
      <c r="BM1098" s="144" t="s">
        <v>1571</v>
      </c>
    </row>
    <row r="1099" spans="2:65" s="12" customFormat="1" ht="11.25">
      <c r="B1099" s="146"/>
      <c r="D1099" s="147" t="s">
        <v>148</v>
      </c>
      <c r="E1099" s="148" t="s">
        <v>1</v>
      </c>
      <c r="F1099" s="149" t="s">
        <v>1355</v>
      </c>
      <c r="H1099" s="148" t="s">
        <v>1</v>
      </c>
      <c r="I1099" s="150"/>
      <c r="L1099" s="146"/>
      <c r="M1099" s="151"/>
      <c r="T1099" s="152"/>
      <c r="AT1099" s="148" t="s">
        <v>148</v>
      </c>
      <c r="AU1099" s="148" t="s">
        <v>91</v>
      </c>
      <c r="AV1099" s="12" t="s">
        <v>89</v>
      </c>
      <c r="AW1099" s="12" t="s">
        <v>36</v>
      </c>
      <c r="AX1099" s="12" t="s">
        <v>81</v>
      </c>
      <c r="AY1099" s="148" t="s">
        <v>139</v>
      </c>
    </row>
    <row r="1100" spans="2:65" s="12" customFormat="1" ht="11.25">
      <c r="B1100" s="146"/>
      <c r="D1100" s="147" t="s">
        <v>148</v>
      </c>
      <c r="E1100" s="148" t="s">
        <v>1</v>
      </c>
      <c r="F1100" s="149" t="s">
        <v>1016</v>
      </c>
      <c r="H1100" s="148" t="s">
        <v>1</v>
      </c>
      <c r="I1100" s="150"/>
      <c r="L1100" s="146"/>
      <c r="M1100" s="151"/>
      <c r="T1100" s="152"/>
      <c r="AT1100" s="148" t="s">
        <v>148</v>
      </c>
      <c r="AU1100" s="148" t="s">
        <v>91</v>
      </c>
      <c r="AV1100" s="12" t="s">
        <v>89</v>
      </c>
      <c r="AW1100" s="12" t="s">
        <v>36</v>
      </c>
      <c r="AX1100" s="12" t="s">
        <v>81</v>
      </c>
      <c r="AY1100" s="148" t="s">
        <v>139</v>
      </c>
    </row>
    <row r="1101" spans="2:65" s="13" customFormat="1" ht="11.25">
      <c r="B1101" s="153"/>
      <c r="D1101" s="147" t="s">
        <v>148</v>
      </c>
      <c r="E1101" s="154" t="s">
        <v>1</v>
      </c>
      <c r="F1101" s="155" t="s">
        <v>679</v>
      </c>
      <c r="H1101" s="156">
        <v>2</v>
      </c>
      <c r="I1101" s="157"/>
      <c r="L1101" s="153"/>
      <c r="M1101" s="158"/>
      <c r="T1101" s="159"/>
      <c r="AT1101" s="154" t="s">
        <v>148</v>
      </c>
      <c r="AU1101" s="154" t="s">
        <v>91</v>
      </c>
      <c r="AV1101" s="13" t="s">
        <v>91</v>
      </c>
      <c r="AW1101" s="13" t="s">
        <v>36</v>
      </c>
      <c r="AX1101" s="13" t="s">
        <v>81</v>
      </c>
      <c r="AY1101" s="154" t="s">
        <v>139</v>
      </c>
    </row>
    <row r="1102" spans="2:65" s="14" customFormat="1" ht="11.25">
      <c r="B1102" s="160"/>
      <c r="D1102" s="147" t="s">
        <v>148</v>
      </c>
      <c r="E1102" s="161" t="s">
        <v>1</v>
      </c>
      <c r="F1102" s="162" t="s">
        <v>151</v>
      </c>
      <c r="H1102" s="163">
        <v>2</v>
      </c>
      <c r="I1102" s="164"/>
      <c r="L1102" s="160"/>
      <c r="M1102" s="165"/>
      <c r="T1102" s="166"/>
      <c r="AT1102" s="161" t="s">
        <v>148</v>
      </c>
      <c r="AU1102" s="161" t="s">
        <v>91</v>
      </c>
      <c r="AV1102" s="14" t="s">
        <v>146</v>
      </c>
      <c r="AW1102" s="14" t="s">
        <v>36</v>
      </c>
      <c r="AX1102" s="14" t="s">
        <v>89</v>
      </c>
      <c r="AY1102" s="161" t="s">
        <v>139</v>
      </c>
    </row>
    <row r="1103" spans="2:65" s="1" customFormat="1" ht="16.5" customHeight="1">
      <c r="B1103" s="33"/>
      <c r="C1103" s="133" t="s">
        <v>879</v>
      </c>
      <c r="D1103" s="133" t="s">
        <v>141</v>
      </c>
      <c r="E1103" s="134" t="s">
        <v>1572</v>
      </c>
      <c r="F1103" s="135" t="s">
        <v>1573</v>
      </c>
      <c r="G1103" s="136" t="s">
        <v>498</v>
      </c>
      <c r="H1103" s="137">
        <v>1</v>
      </c>
      <c r="I1103" s="138"/>
      <c r="J1103" s="139">
        <f>ROUND(I1103*H1103,2)</f>
        <v>0</v>
      </c>
      <c r="K1103" s="135" t="s">
        <v>145</v>
      </c>
      <c r="L1103" s="33"/>
      <c r="M1103" s="140" t="s">
        <v>1</v>
      </c>
      <c r="N1103" s="141" t="s">
        <v>46</v>
      </c>
      <c r="P1103" s="142">
        <f>O1103*H1103</f>
        <v>0</v>
      </c>
      <c r="Q1103" s="142">
        <v>3.5799999999999998E-3</v>
      </c>
      <c r="R1103" s="142">
        <f>Q1103*H1103</f>
        <v>3.5799999999999998E-3</v>
      </c>
      <c r="S1103" s="142">
        <v>0</v>
      </c>
      <c r="T1103" s="143">
        <f>S1103*H1103</f>
        <v>0</v>
      </c>
      <c r="AR1103" s="144" t="s">
        <v>146</v>
      </c>
      <c r="AT1103" s="144" t="s">
        <v>141</v>
      </c>
      <c r="AU1103" s="144" t="s">
        <v>91</v>
      </c>
      <c r="AY1103" s="18" t="s">
        <v>139</v>
      </c>
      <c r="BE1103" s="145">
        <f>IF(N1103="základní",J1103,0)</f>
        <v>0</v>
      </c>
      <c r="BF1103" s="145">
        <f>IF(N1103="snížená",J1103,0)</f>
        <v>0</v>
      </c>
      <c r="BG1103" s="145">
        <f>IF(N1103="zákl. přenesená",J1103,0)</f>
        <v>0</v>
      </c>
      <c r="BH1103" s="145">
        <f>IF(N1103="sníž. přenesená",J1103,0)</f>
        <v>0</v>
      </c>
      <c r="BI1103" s="145">
        <f>IF(N1103="nulová",J1103,0)</f>
        <v>0</v>
      </c>
      <c r="BJ1103" s="18" t="s">
        <v>89</v>
      </c>
      <c r="BK1103" s="145">
        <f>ROUND(I1103*H1103,2)</f>
        <v>0</v>
      </c>
      <c r="BL1103" s="18" t="s">
        <v>146</v>
      </c>
      <c r="BM1103" s="144" t="s">
        <v>1574</v>
      </c>
    </row>
    <row r="1104" spans="2:65" s="12" customFormat="1" ht="11.25">
      <c r="B1104" s="146"/>
      <c r="D1104" s="147" t="s">
        <v>148</v>
      </c>
      <c r="E1104" s="148" t="s">
        <v>1</v>
      </c>
      <c r="F1104" s="149" t="s">
        <v>1355</v>
      </c>
      <c r="H1104" s="148" t="s">
        <v>1</v>
      </c>
      <c r="I1104" s="150"/>
      <c r="L1104" s="146"/>
      <c r="M1104" s="151"/>
      <c r="T1104" s="152"/>
      <c r="AT1104" s="148" t="s">
        <v>148</v>
      </c>
      <c r="AU1104" s="148" t="s">
        <v>91</v>
      </c>
      <c r="AV1104" s="12" t="s">
        <v>89</v>
      </c>
      <c r="AW1104" s="12" t="s">
        <v>36</v>
      </c>
      <c r="AX1104" s="12" t="s">
        <v>81</v>
      </c>
      <c r="AY1104" s="148" t="s">
        <v>139</v>
      </c>
    </row>
    <row r="1105" spans="2:65" s="12" customFormat="1" ht="11.25">
      <c r="B1105" s="146"/>
      <c r="D1105" s="147" t="s">
        <v>148</v>
      </c>
      <c r="E1105" s="148" t="s">
        <v>1</v>
      </c>
      <c r="F1105" s="149" t="s">
        <v>1016</v>
      </c>
      <c r="H1105" s="148" t="s">
        <v>1</v>
      </c>
      <c r="I1105" s="150"/>
      <c r="L1105" s="146"/>
      <c r="M1105" s="151"/>
      <c r="T1105" s="152"/>
      <c r="AT1105" s="148" t="s">
        <v>148</v>
      </c>
      <c r="AU1105" s="148" t="s">
        <v>91</v>
      </c>
      <c r="AV1105" s="12" t="s">
        <v>89</v>
      </c>
      <c r="AW1105" s="12" t="s">
        <v>36</v>
      </c>
      <c r="AX1105" s="12" t="s">
        <v>81</v>
      </c>
      <c r="AY1105" s="148" t="s">
        <v>139</v>
      </c>
    </row>
    <row r="1106" spans="2:65" s="13" customFormat="1" ht="11.25">
      <c r="B1106" s="153"/>
      <c r="D1106" s="147" t="s">
        <v>148</v>
      </c>
      <c r="E1106" s="154" t="s">
        <v>1</v>
      </c>
      <c r="F1106" s="155" t="s">
        <v>1575</v>
      </c>
      <c r="H1106" s="156">
        <v>1</v>
      </c>
      <c r="I1106" s="157"/>
      <c r="L1106" s="153"/>
      <c r="M1106" s="158"/>
      <c r="T1106" s="159"/>
      <c r="AT1106" s="154" t="s">
        <v>148</v>
      </c>
      <c r="AU1106" s="154" t="s">
        <v>91</v>
      </c>
      <c r="AV1106" s="13" t="s">
        <v>91</v>
      </c>
      <c r="AW1106" s="13" t="s">
        <v>36</v>
      </c>
      <c r="AX1106" s="13" t="s">
        <v>81</v>
      </c>
      <c r="AY1106" s="154" t="s">
        <v>139</v>
      </c>
    </row>
    <row r="1107" spans="2:65" s="14" customFormat="1" ht="11.25">
      <c r="B1107" s="160"/>
      <c r="D1107" s="147" t="s">
        <v>148</v>
      </c>
      <c r="E1107" s="161" t="s">
        <v>1</v>
      </c>
      <c r="F1107" s="162" t="s">
        <v>151</v>
      </c>
      <c r="H1107" s="163">
        <v>1</v>
      </c>
      <c r="I1107" s="164"/>
      <c r="L1107" s="160"/>
      <c r="M1107" s="165"/>
      <c r="T1107" s="166"/>
      <c r="AT1107" s="161" t="s">
        <v>148</v>
      </c>
      <c r="AU1107" s="161" t="s">
        <v>91</v>
      </c>
      <c r="AV1107" s="14" t="s">
        <v>146</v>
      </c>
      <c r="AW1107" s="14" t="s">
        <v>36</v>
      </c>
      <c r="AX1107" s="14" t="s">
        <v>89</v>
      </c>
      <c r="AY1107" s="161" t="s">
        <v>139</v>
      </c>
    </row>
    <row r="1108" spans="2:65" s="1" customFormat="1" ht="16.5" customHeight="1">
      <c r="B1108" s="33"/>
      <c r="C1108" s="133" t="s">
        <v>884</v>
      </c>
      <c r="D1108" s="133" t="s">
        <v>141</v>
      </c>
      <c r="E1108" s="134" t="s">
        <v>1576</v>
      </c>
      <c r="F1108" s="135" t="s">
        <v>1577</v>
      </c>
      <c r="G1108" s="136" t="s">
        <v>498</v>
      </c>
      <c r="H1108" s="137">
        <v>1</v>
      </c>
      <c r="I1108" s="138"/>
      <c r="J1108" s="139">
        <f>ROUND(I1108*H1108,2)</f>
        <v>0</v>
      </c>
      <c r="K1108" s="135" t="s">
        <v>145</v>
      </c>
      <c r="L1108" s="33"/>
      <c r="M1108" s="140" t="s">
        <v>1</v>
      </c>
      <c r="N1108" s="141" t="s">
        <v>46</v>
      </c>
      <c r="P1108" s="142">
        <f>O1108*H1108</f>
        <v>0</v>
      </c>
      <c r="Q1108" s="142">
        <v>1.4E-3</v>
      </c>
      <c r="R1108" s="142">
        <f>Q1108*H1108</f>
        <v>1.4E-3</v>
      </c>
      <c r="S1108" s="142">
        <v>0</v>
      </c>
      <c r="T1108" s="143">
        <f>S1108*H1108</f>
        <v>0</v>
      </c>
      <c r="AR1108" s="144" t="s">
        <v>146</v>
      </c>
      <c r="AT1108" s="144" t="s">
        <v>141</v>
      </c>
      <c r="AU1108" s="144" t="s">
        <v>91</v>
      </c>
      <c r="AY1108" s="18" t="s">
        <v>139</v>
      </c>
      <c r="BE1108" s="145">
        <f>IF(N1108="základní",J1108,0)</f>
        <v>0</v>
      </c>
      <c r="BF1108" s="145">
        <f>IF(N1108="snížená",J1108,0)</f>
        <v>0</v>
      </c>
      <c r="BG1108" s="145">
        <f>IF(N1108="zákl. přenesená",J1108,0)</f>
        <v>0</v>
      </c>
      <c r="BH1108" s="145">
        <f>IF(N1108="sníž. přenesená",J1108,0)</f>
        <v>0</v>
      </c>
      <c r="BI1108" s="145">
        <f>IF(N1108="nulová",J1108,0)</f>
        <v>0</v>
      </c>
      <c r="BJ1108" s="18" t="s">
        <v>89</v>
      </c>
      <c r="BK1108" s="145">
        <f>ROUND(I1108*H1108,2)</f>
        <v>0</v>
      </c>
      <c r="BL1108" s="18" t="s">
        <v>146</v>
      </c>
      <c r="BM1108" s="144" t="s">
        <v>1578</v>
      </c>
    </row>
    <row r="1109" spans="2:65" s="12" customFormat="1" ht="11.25">
      <c r="B1109" s="146"/>
      <c r="D1109" s="147" t="s">
        <v>148</v>
      </c>
      <c r="E1109" s="148" t="s">
        <v>1</v>
      </c>
      <c r="F1109" s="149" t="s">
        <v>1355</v>
      </c>
      <c r="H1109" s="148" t="s">
        <v>1</v>
      </c>
      <c r="I1109" s="150"/>
      <c r="L1109" s="146"/>
      <c r="M1109" s="151"/>
      <c r="T1109" s="152"/>
      <c r="AT1109" s="148" t="s">
        <v>148</v>
      </c>
      <c r="AU1109" s="148" t="s">
        <v>91</v>
      </c>
      <c r="AV1109" s="12" t="s">
        <v>89</v>
      </c>
      <c r="AW1109" s="12" t="s">
        <v>36</v>
      </c>
      <c r="AX1109" s="12" t="s">
        <v>81</v>
      </c>
      <c r="AY1109" s="148" t="s">
        <v>139</v>
      </c>
    </row>
    <row r="1110" spans="2:65" s="12" customFormat="1" ht="11.25">
      <c r="B1110" s="146"/>
      <c r="D1110" s="147" t="s">
        <v>148</v>
      </c>
      <c r="E1110" s="148" t="s">
        <v>1</v>
      </c>
      <c r="F1110" s="149" t="s">
        <v>1016</v>
      </c>
      <c r="H1110" s="148" t="s">
        <v>1</v>
      </c>
      <c r="I1110" s="150"/>
      <c r="L1110" s="146"/>
      <c r="M1110" s="151"/>
      <c r="T1110" s="152"/>
      <c r="AT1110" s="148" t="s">
        <v>148</v>
      </c>
      <c r="AU1110" s="148" t="s">
        <v>91</v>
      </c>
      <c r="AV1110" s="12" t="s">
        <v>89</v>
      </c>
      <c r="AW1110" s="12" t="s">
        <v>36</v>
      </c>
      <c r="AX1110" s="12" t="s">
        <v>81</v>
      </c>
      <c r="AY1110" s="148" t="s">
        <v>139</v>
      </c>
    </row>
    <row r="1111" spans="2:65" s="13" customFormat="1" ht="11.25">
      <c r="B1111" s="153"/>
      <c r="D1111" s="147" t="s">
        <v>148</v>
      </c>
      <c r="E1111" s="154" t="s">
        <v>1</v>
      </c>
      <c r="F1111" s="155" t="s">
        <v>1579</v>
      </c>
      <c r="H1111" s="156">
        <v>1</v>
      </c>
      <c r="I1111" s="157"/>
      <c r="L1111" s="153"/>
      <c r="M1111" s="158"/>
      <c r="T1111" s="159"/>
      <c r="AT1111" s="154" t="s">
        <v>148</v>
      </c>
      <c r="AU1111" s="154" t="s">
        <v>91</v>
      </c>
      <c r="AV1111" s="13" t="s">
        <v>91</v>
      </c>
      <c r="AW1111" s="13" t="s">
        <v>36</v>
      </c>
      <c r="AX1111" s="13" t="s">
        <v>81</v>
      </c>
      <c r="AY1111" s="154" t="s">
        <v>139</v>
      </c>
    </row>
    <row r="1112" spans="2:65" s="14" customFormat="1" ht="11.25">
      <c r="B1112" s="160"/>
      <c r="D1112" s="147" t="s">
        <v>148</v>
      </c>
      <c r="E1112" s="161" t="s">
        <v>1</v>
      </c>
      <c r="F1112" s="162" t="s">
        <v>151</v>
      </c>
      <c r="H1112" s="163">
        <v>1</v>
      </c>
      <c r="I1112" s="164"/>
      <c r="L1112" s="160"/>
      <c r="M1112" s="165"/>
      <c r="T1112" s="166"/>
      <c r="AT1112" s="161" t="s">
        <v>148</v>
      </c>
      <c r="AU1112" s="161" t="s">
        <v>91</v>
      </c>
      <c r="AV1112" s="14" t="s">
        <v>146</v>
      </c>
      <c r="AW1112" s="14" t="s">
        <v>36</v>
      </c>
      <c r="AX1112" s="14" t="s">
        <v>89</v>
      </c>
      <c r="AY1112" s="161" t="s">
        <v>139</v>
      </c>
    </row>
    <row r="1113" spans="2:65" s="1" customFormat="1" ht="44.25" customHeight="1">
      <c r="B1113" s="33"/>
      <c r="C1113" s="252" t="s">
        <v>889</v>
      </c>
      <c r="D1113" s="252" t="s">
        <v>317</v>
      </c>
      <c r="E1113" s="253" t="s">
        <v>1580</v>
      </c>
      <c r="F1113" s="254" t="s">
        <v>1581</v>
      </c>
      <c r="G1113" s="255" t="s">
        <v>498</v>
      </c>
      <c r="H1113" s="256">
        <v>1</v>
      </c>
      <c r="I1113" s="182"/>
      <c r="J1113" s="257">
        <f>ROUND(I1113*H1113,2)</f>
        <v>0</v>
      </c>
      <c r="K1113" s="179" t="s">
        <v>145</v>
      </c>
      <c r="L1113" s="184"/>
      <c r="M1113" s="185" t="s">
        <v>1</v>
      </c>
      <c r="N1113" s="186" t="s">
        <v>46</v>
      </c>
      <c r="P1113" s="142">
        <f>O1113*H1113</f>
        <v>0</v>
      </c>
      <c r="Q1113" s="142">
        <v>5.6000000000000001E-2</v>
      </c>
      <c r="R1113" s="142">
        <f>Q1113*H1113</f>
        <v>5.6000000000000001E-2</v>
      </c>
      <c r="S1113" s="142">
        <v>0</v>
      </c>
      <c r="T1113" s="143">
        <f>S1113*H1113</f>
        <v>0</v>
      </c>
      <c r="AR1113" s="144" t="s">
        <v>200</v>
      </c>
      <c r="AT1113" s="144" t="s">
        <v>317</v>
      </c>
      <c r="AU1113" s="144" t="s">
        <v>91</v>
      </c>
      <c r="AY1113" s="18" t="s">
        <v>139</v>
      </c>
      <c r="BE1113" s="145">
        <f>IF(N1113="základní",J1113,0)</f>
        <v>0</v>
      </c>
      <c r="BF1113" s="145">
        <f>IF(N1113="snížená",J1113,0)</f>
        <v>0</v>
      </c>
      <c r="BG1113" s="145">
        <f>IF(N1113="zákl. přenesená",J1113,0)</f>
        <v>0</v>
      </c>
      <c r="BH1113" s="145">
        <f>IF(N1113="sníž. přenesená",J1113,0)</f>
        <v>0</v>
      </c>
      <c r="BI1113" s="145">
        <f>IF(N1113="nulová",J1113,0)</f>
        <v>0</v>
      </c>
      <c r="BJ1113" s="18" t="s">
        <v>89</v>
      </c>
      <c r="BK1113" s="145">
        <f>ROUND(I1113*H1113,2)</f>
        <v>0</v>
      </c>
      <c r="BL1113" s="18" t="s">
        <v>146</v>
      </c>
      <c r="BM1113" s="144" t="s">
        <v>1582</v>
      </c>
    </row>
    <row r="1114" spans="2:65" s="12" customFormat="1" ht="11.25">
      <c r="B1114" s="146"/>
      <c r="D1114" s="147" t="s">
        <v>148</v>
      </c>
      <c r="E1114" s="148" t="s">
        <v>1</v>
      </c>
      <c r="F1114" s="149" t="s">
        <v>1355</v>
      </c>
      <c r="H1114" s="148" t="s">
        <v>1</v>
      </c>
      <c r="I1114" s="150"/>
      <c r="L1114" s="146"/>
      <c r="M1114" s="151"/>
      <c r="T1114" s="152"/>
      <c r="AT1114" s="148" t="s">
        <v>148</v>
      </c>
      <c r="AU1114" s="148" t="s">
        <v>91</v>
      </c>
      <c r="AV1114" s="12" t="s">
        <v>89</v>
      </c>
      <c r="AW1114" s="12" t="s">
        <v>36</v>
      </c>
      <c r="AX1114" s="12" t="s">
        <v>81</v>
      </c>
      <c r="AY1114" s="148" t="s">
        <v>139</v>
      </c>
    </row>
    <row r="1115" spans="2:65" s="12" customFormat="1" ht="11.25">
      <c r="B1115" s="146"/>
      <c r="D1115" s="147" t="s">
        <v>148</v>
      </c>
      <c r="E1115" s="148" t="s">
        <v>1</v>
      </c>
      <c r="F1115" s="149" t="s">
        <v>1016</v>
      </c>
      <c r="H1115" s="148" t="s">
        <v>1</v>
      </c>
      <c r="I1115" s="150"/>
      <c r="L1115" s="146"/>
      <c r="M1115" s="151"/>
      <c r="T1115" s="152"/>
      <c r="AT1115" s="148" t="s">
        <v>148</v>
      </c>
      <c r="AU1115" s="148" t="s">
        <v>91</v>
      </c>
      <c r="AV1115" s="12" t="s">
        <v>89</v>
      </c>
      <c r="AW1115" s="12" t="s">
        <v>36</v>
      </c>
      <c r="AX1115" s="12" t="s">
        <v>81</v>
      </c>
      <c r="AY1115" s="148" t="s">
        <v>139</v>
      </c>
    </row>
    <row r="1116" spans="2:65" s="13" customFormat="1" ht="11.25">
      <c r="B1116" s="153"/>
      <c r="D1116" s="147" t="s">
        <v>148</v>
      </c>
      <c r="E1116" s="154" t="s">
        <v>1</v>
      </c>
      <c r="F1116" s="155" t="s">
        <v>1583</v>
      </c>
      <c r="H1116" s="156">
        <v>1</v>
      </c>
      <c r="I1116" s="157"/>
      <c r="L1116" s="153"/>
      <c r="M1116" s="158"/>
      <c r="T1116" s="159"/>
      <c r="AT1116" s="154" t="s">
        <v>148</v>
      </c>
      <c r="AU1116" s="154" t="s">
        <v>91</v>
      </c>
      <c r="AV1116" s="13" t="s">
        <v>91</v>
      </c>
      <c r="AW1116" s="13" t="s">
        <v>36</v>
      </c>
      <c r="AX1116" s="13" t="s">
        <v>81</v>
      </c>
      <c r="AY1116" s="154" t="s">
        <v>139</v>
      </c>
    </row>
    <row r="1117" spans="2:65" s="14" customFormat="1" ht="11.25">
      <c r="B1117" s="160"/>
      <c r="D1117" s="147" t="s">
        <v>148</v>
      </c>
      <c r="E1117" s="161" t="s">
        <v>1</v>
      </c>
      <c r="F1117" s="162" t="s">
        <v>151</v>
      </c>
      <c r="H1117" s="163">
        <v>1</v>
      </c>
      <c r="I1117" s="164"/>
      <c r="L1117" s="160"/>
      <c r="M1117" s="165"/>
      <c r="T1117" s="166"/>
      <c r="AT1117" s="161" t="s">
        <v>148</v>
      </c>
      <c r="AU1117" s="161" t="s">
        <v>91</v>
      </c>
      <c r="AV1117" s="14" t="s">
        <v>146</v>
      </c>
      <c r="AW1117" s="14" t="s">
        <v>36</v>
      </c>
      <c r="AX1117" s="14" t="s">
        <v>89</v>
      </c>
      <c r="AY1117" s="161" t="s">
        <v>139</v>
      </c>
    </row>
    <row r="1118" spans="2:65" s="1" customFormat="1" ht="24.2" customHeight="1">
      <c r="B1118" s="33"/>
      <c r="C1118" s="133" t="s">
        <v>894</v>
      </c>
      <c r="D1118" s="133" t="s">
        <v>141</v>
      </c>
      <c r="E1118" s="134" t="s">
        <v>1584</v>
      </c>
      <c r="F1118" s="135" t="s">
        <v>1585</v>
      </c>
      <c r="G1118" s="136" t="s">
        <v>498</v>
      </c>
      <c r="H1118" s="137">
        <v>1</v>
      </c>
      <c r="I1118" s="138"/>
      <c r="J1118" s="139">
        <f>ROUND(I1118*H1118,2)</f>
        <v>0</v>
      </c>
      <c r="K1118" s="135" t="s">
        <v>145</v>
      </c>
      <c r="L1118" s="33"/>
      <c r="M1118" s="140" t="s">
        <v>1</v>
      </c>
      <c r="N1118" s="141" t="s">
        <v>46</v>
      </c>
      <c r="P1118" s="142">
        <f>O1118*H1118</f>
        <v>0</v>
      </c>
      <c r="Q1118" s="142">
        <v>6.9999999999999999E-4</v>
      </c>
      <c r="R1118" s="142">
        <f>Q1118*H1118</f>
        <v>6.9999999999999999E-4</v>
      </c>
      <c r="S1118" s="142">
        <v>0</v>
      </c>
      <c r="T1118" s="143">
        <f>S1118*H1118</f>
        <v>0</v>
      </c>
      <c r="AR1118" s="144" t="s">
        <v>146</v>
      </c>
      <c r="AT1118" s="144" t="s">
        <v>141</v>
      </c>
      <c r="AU1118" s="144" t="s">
        <v>91</v>
      </c>
      <c r="AY1118" s="18" t="s">
        <v>139</v>
      </c>
      <c r="BE1118" s="145">
        <f>IF(N1118="základní",J1118,0)</f>
        <v>0</v>
      </c>
      <c r="BF1118" s="145">
        <f>IF(N1118="snížená",J1118,0)</f>
        <v>0</v>
      </c>
      <c r="BG1118" s="145">
        <f>IF(N1118="zákl. přenesená",J1118,0)</f>
        <v>0</v>
      </c>
      <c r="BH1118" s="145">
        <f>IF(N1118="sníž. přenesená",J1118,0)</f>
        <v>0</v>
      </c>
      <c r="BI1118" s="145">
        <f>IF(N1118="nulová",J1118,0)</f>
        <v>0</v>
      </c>
      <c r="BJ1118" s="18" t="s">
        <v>89</v>
      </c>
      <c r="BK1118" s="145">
        <f>ROUND(I1118*H1118,2)</f>
        <v>0</v>
      </c>
      <c r="BL1118" s="18" t="s">
        <v>146</v>
      </c>
      <c r="BM1118" s="144" t="s">
        <v>1586</v>
      </c>
    </row>
    <row r="1119" spans="2:65" s="12" customFormat="1" ht="11.25">
      <c r="B1119" s="146"/>
      <c r="D1119" s="147" t="s">
        <v>148</v>
      </c>
      <c r="E1119" s="148" t="s">
        <v>1</v>
      </c>
      <c r="F1119" s="149" t="s">
        <v>1364</v>
      </c>
      <c r="H1119" s="148" t="s">
        <v>1</v>
      </c>
      <c r="I1119" s="150"/>
      <c r="L1119" s="146"/>
      <c r="M1119" s="151"/>
      <c r="T1119" s="152"/>
      <c r="AT1119" s="148" t="s">
        <v>148</v>
      </c>
      <c r="AU1119" s="148" t="s">
        <v>91</v>
      </c>
      <c r="AV1119" s="12" t="s">
        <v>89</v>
      </c>
      <c r="AW1119" s="12" t="s">
        <v>36</v>
      </c>
      <c r="AX1119" s="12" t="s">
        <v>81</v>
      </c>
      <c r="AY1119" s="148" t="s">
        <v>139</v>
      </c>
    </row>
    <row r="1120" spans="2:65" s="12" customFormat="1" ht="11.25">
      <c r="B1120" s="146"/>
      <c r="D1120" s="147" t="s">
        <v>148</v>
      </c>
      <c r="E1120" s="148" t="s">
        <v>1</v>
      </c>
      <c r="F1120" s="149" t="s">
        <v>1016</v>
      </c>
      <c r="H1120" s="148" t="s">
        <v>1</v>
      </c>
      <c r="I1120" s="150"/>
      <c r="L1120" s="146"/>
      <c r="M1120" s="151"/>
      <c r="T1120" s="152"/>
      <c r="AT1120" s="148" t="s">
        <v>148</v>
      </c>
      <c r="AU1120" s="148" t="s">
        <v>91</v>
      </c>
      <c r="AV1120" s="12" t="s">
        <v>89</v>
      </c>
      <c r="AW1120" s="12" t="s">
        <v>36</v>
      </c>
      <c r="AX1120" s="12" t="s">
        <v>81</v>
      </c>
      <c r="AY1120" s="148" t="s">
        <v>139</v>
      </c>
    </row>
    <row r="1121" spans="2:65" s="13" customFormat="1" ht="11.25">
      <c r="B1121" s="153"/>
      <c r="D1121" s="147" t="s">
        <v>148</v>
      </c>
      <c r="E1121" s="154" t="s">
        <v>1</v>
      </c>
      <c r="F1121" s="155" t="s">
        <v>1587</v>
      </c>
      <c r="H1121" s="156">
        <v>1</v>
      </c>
      <c r="I1121" s="157"/>
      <c r="L1121" s="153"/>
      <c r="M1121" s="158"/>
      <c r="T1121" s="159"/>
      <c r="AT1121" s="154" t="s">
        <v>148</v>
      </c>
      <c r="AU1121" s="154" t="s">
        <v>91</v>
      </c>
      <c r="AV1121" s="13" t="s">
        <v>91</v>
      </c>
      <c r="AW1121" s="13" t="s">
        <v>36</v>
      </c>
      <c r="AX1121" s="13" t="s">
        <v>81</v>
      </c>
      <c r="AY1121" s="154" t="s">
        <v>139</v>
      </c>
    </row>
    <row r="1122" spans="2:65" s="14" customFormat="1" ht="11.25">
      <c r="B1122" s="160"/>
      <c r="D1122" s="147" t="s">
        <v>148</v>
      </c>
      <c r="E1122" s="161" t="s">
        <v>1</v>
      </c>
      <c r="F1122" s="162" t="s">
        <v>151</v>
      </c>
      <c r="H1122" s="163">
        <v>1</v>
      </c>
      <c r="I1122" s="164"/>
      <c r="L1122" s="160"/>
      <c r="M1122" s="165"/>
      <c r="T1122" s="166"/>
      <c r="AT1122" s="161" t="s">
        <v>148</v>
      </c>
      <c r="AU1122" s="161" t="s">
        <v>91</v>
      </c>
      <c r="AV1122" s="14" t="s">
        <v>146</v>
      </c>
      <c r="AW1122" s="14" t="s">
        <v>36</v>
      </c>
      <c r="AX1122" s="14" t="s">
        <v>89</v>
      </c>
      <c r="AY1122" s="161" t="s">
        <v>139</v>
      </c>
    </row>
    <row r="1123" spans="2:65" s="1" customFormat="1" ht="16.5" customHeight="1">
      <c r="B1123" s="258"/>
      <c r="C1123" s="252" t="s">
        <v>899</v>
      </c>
      <c r="D1123" s="252" t="s">
        <v>317</v>
      </c>
      <c r="E1123" s="253" t="s">
        <v>1588</v>
      </c>
      <c r="F1123" s="254" t="s">
        <v>1589</v>
      </c>
      <c r="G1123" s="255" t="s">
        <v>498</v>
      </c>
      <c r="H1123" s="256">
        <v>1</v>
      </c>
      <c r="I1123" s="182"/>
      <c r="J1123" s="257">
        <f>ROUND(I1123*H1123,2)</f>
        <v>0</v>
      </c>
      <c r="K1123" s="179" t="s">
        <v>145</v>
      </c>
      <c r="L1123" s="184"/>
      <c r="M1123" s="185" t="s">
        <v>1</v>
      </c>
      <c r="N1123" s="186" t="s">
        <v>46</v>
      </c>
      <c r="P1123" s="142">
        <f>O1123*H1123</f>
        <v>0</v>
      </c>
      <c r="Q1123" s="142">
        <v>2.5999999999999999E-2</v>
      </c>
      <c r="R1123" s="142">
        <f>Q1123*H1123</f>
        <v>2.5999999999999999E-2</v>
      </c>
      <c r="S1123" s="142">
        <v>0</v>
      </c>
      <c r="T1123" s="143">
        <f>S1123*H1123</f>
        <v>0</v>
      </c>
      <c r="AR1123" s="144" t="s">
        <v>200</v>
      </c>
      <c r="AT1123" s="144" t="s">
        <v>317</v>
      </c>
      <c r="AU1123" s="144" t="s">
        <v>91</v>
      </c>
      <c r="AY1123" s="18" t="s">
        <v>139</v>
      </c>
      <c r="BE1123" s="145">
        <f>IF(N1123="základní",J1123,0)</f>
        <v>0</v>
      </c>
      <c r="BF1123" s="145">
        <f>IF(N1123="snížená",J1123,0)</f>
        <v>0</v>
      </c>
      <c r="BG1123" s="145">
        <f>IF(N1123="zákl. přenesená",J1123,0)</f>
        <v>0</v>
      </c>
      <c r="BH1123" s="145">
        <f>IF(N1123="sníž. přenesená",J1123,0)</f>
        <v>0</v>
      </c>
      <c r="BI1123" s="145">
        <f>IF(N1123="nulová",J1123,0)</f>
        <v>0</v>
      </c>
      <c r="BJ1123" s="18" t="s">
        <v>89</v>
      </c>
      <c r="BK1123" s="145">
        <f>ROUND(I1123*H1123,2)</f>
        <v>0</v>
      </c>
      <c r="BL1123" s="18" t="s">
        <v>146</v>
      </c>
      <c r="BM1123" s="144" t="s">
        <v>1590</v>
      </c>
    </row>
    <row r="1124" spans="2:65" s="12" customFormat="1" ht="11.25">
      <c r="B1124" s="146"/>
      <c r="D1124" s="147" t="s">
        <v>148</v>
      </c>
      <c r="E1124" s="148" t="s">
        <v>1</v>
      </c>
      <c r="F1124" s="149" t="s">
        <v>1364</v>
      </c>
      <c r="H1124" s="148" t="s">
        <v>1</v>
      </c>
      <c r="I1124" s="150"/>
      <c r="L1124" s="146"/>
      <c r="M1124" s="151"/>
      <c r="T1124" s="152"/>
      <c r="AT1124" s="148" t="s">
        <v>148</v>
      </c>
      <c r="AU1124" s="148" t="s">
        <v>91</v>
      </c>
      <c r="AV1124" s="12" t="s">
        <v>89</v>
      </c>
      <c r="AW1124" s="12" t="s">
        <v>36</v>
      </c>
      <c r="AX1124" s="12" t="s">
        <v>81</v>
      </c>
      <c r="AY1124" s="148" t="s">
        <v>139</v>
      </c>
    </row>
    <row r="1125" spans="2:65" s="12" customFormat="1" ht="11.25">
      <c r="B1125" s="146"/>
      <c r="D1125" s="147" t="s">
        <v>148</v>
      </c>
      <c r="E1125" s="148" t="s">
        <v>1</v>
      </c>
      <c r="F1125" s="149" t="s">
        <v>1016</v>
      </c>
      <c r="H1125" s="148" t="s">
        <v>1</v>
      </c>
      <c r="I1125" s="150"/>
      <c r="L1125" s="146"/>
      <c r="M1125" s="151"/>
      <c r="T1125" s="152"/>
      <c r="AT1125" s="148" t="s">
        <v>148</v>
      </c>
      <c r="AU1125" s="148" t="s">
        <v>91</v>
      </c>
      <c r="AV1125" s="12" t="s">
        <v>89</v>
      </c>
      <c r="AW1125" s="12" t="s">
        <v>36</v>
      </c>
      <c r="AX1125" s="12" t="s">
        <v>81</v>
      </c>
      <c r="AY1125" s="148" t="s">
        <v>139</v>
      </c>
    </row>
    <row r="1126" spans="2:65" s="13" customFormat="1" ht="11.25">
      <c r="B1126" s="153"/>
      <c r="D1126" s="147" t="s">
        <v>148</v>
      </c>
      <c r="E1126" s="154" t="s">
        <v>1</v>
      </c>
      <c r="F1126" s="155" t="s">
        <v>1587</v>
      </c>
      <c r="H1126" s="156">
        <v>1</v>
      </c>
      <c r="I1126" s="157"/>
      <c r="L1126" s="153"/>
      <c r="M1126" s="158"/>
      <c r="T1126" s="159"/>
      <c r="AT1126" s="154" t="s">
        <v>148</v>
      </c>
      <c r="AU1126" s="154" t="s">
        <v>91</v>
      </c>
      <c r="AV1126" s="13" t="s">
        <v>91</v>
      </c>
      <c r="AW1126" s="13" t="s">
        <v>36</v>
      </c>
      <c r="AX1126" s="13" t="s">
        <v>81</v>
      </c>
      <c r="AY1126" s="154" t="s">
        <v>139</v>
      </c>
    </row>
    <row r="1127" spans="2:65" s="14" customFormat="1" ht="11.25">
      <c r="B1127" s="160"/>
      <c r="D1127" s="147" t="s">
        <v>148</v>
      </c>
      <c r="E1127" s="161" t="s">
        <v>1</v>
      </c>
      <c r="F1127" s="162" t="s">
        <v>151</v>
      </c>
      <c r="H1127" s="163">
        <v>1</v>
      </c>
      <c r="I1127" s="164"/>
      <c r="L1127" s="160"/>
      <c r="M1127" s="165"/>
      <c r="T1127" s="166"/>
      <c r="AT1127" s="161" t="s">
        <v>148</v>
      </c>
      <c r="AU1127" s="161" t="s">
        <v>91</v>
      </c>
      <c r="AV1127" s="14" t="s">
        <v>146</v>
      </c>
      <c r="AW1127" s="14" t="s">
        <v>36</v>
      </c>
      <c r="AX1127" s="14" t="s">
        <v>89</v>
      </c>
      <c r="AY1127" s="161" t="s">
        <v>139</v>
      </c>
    </row>
    <row r="1128" spans="2:65" s="1" customFormat="1" ht="24.2" customHeight="1">
      <c r="B1128" s="33"/>
      <c r="C1128" s="133" t="s">
        <v>905</v>
      </c>
      <c r="D1128" s="133" t="s">
        <v>141</v>
      </c>
      <c r="E1128" s="134" t="s">
        <v>1591</v>
      </c>
      <c r="F1128" s="135" t="s">
        <v>1592</v>
      </c>
      <c r="G1128" s="136" t="s">
        <v>498</v>
      </c>
      <c r="H1128" s="137">
        <v>3</v>
      </c>
      <c r="I1128" s="138"/>
      <c r="J1128" s="139">
        <f>ROUND(I1128*H1128,2)</f>
        <v>0</v>
      </c>
      <c r="K1128" s="135" t="s">
        <v>145</v>
      </c>
      <c r="L1128" s="33"/>
      <c r="M1128" s="140" t="s">
        <v>1</v>
      </c>
      <c r="N1128" s="141" t="s">
        <v>46</v>
      </c>
      <c r="P1128" s="142">
        <f>O1128*H1128</f>
        <v>0</v>
      </c>
      <c r="Q1128" s="142">
        <v>0</v>
      </c>
      <c r="R1128" s="142">
        <f>Q1128*H1128</f>
        <v>0</v>
      </c>
      <c r="S1128" s="142">
        <v>0</v>
      </c>
      <c r="T1128" s="143">
        <f>S1128*H1128</f>
        <v>0</v>
      </c>
      <c r="AR1128" s="144" t="s">
        <v>146</v>
      </c>
      <c r="AT1128" s="144" t="s">
        <v>141</v>
      </c>
      <c r="AU1128" s="144" t="s">
        <v>91</v>
      </c>
      <c r="AY1128" s="18" t="s">
        <v>139</v>
      </c>
      <c r="BE1128" s="145">
        <f>IF(N1128="základní",J1128,0)</f>
        <v>0</v>
      </c>
      <c r="BF1128" s="145">
        <f>IF(N1128="snížená",J1128,0)</f>
        <v>0</v>
      </c>
      <c r="BG1128" s="145">
        <f>IF(N1128="zákl. přenesená",J1128,0)</f>
        <v>0</v>
      </c>
      <c r="BH1128" s="145">
        <f>IF(N1128="sníž. přenesená",J1128,0)</f>
        <v>0</v>
      </c>
      <c r="BI1128" s="145">
        <f>IF(N1128="nulová",J1128,0)</f>
        <v>0</v>
      </c>
      <c r="BJ1128" s="18" t="s">
        <v>89</v>
      </c>
      <c r="BK1128" s="145">
        <f>ROUND(I1128*H1128,2)</f>
        <v>0</v>
      </c>
      <c r="BL1128" s="18" t="s">
        <v>146</v>
      </c>
      <c r="BM1128" s="144" t="s">
        <v>1593</v>
      </c>
    </row>
    <row r="1129" spans="2:65" s="12" customFormat="1" ht="11.25">
      <c r="B1129" s="146"/>
      <c r="D1129" s="147" t="s">
        <v>148</v>
      </c>
      <c r="E1129" s="148" t="s">
        <v>1</v>
      </c>
      <c r="F1129" s="149" t="s">
        <v>1364</v>
      </c>
      <c r="H1129" s="148" t="s">
        <v>1</v>
      </c>
      <c r="I1129" s="150"/>
      <c r="L1129" s="146"/>
      <c r="M1129" s="151"/>
      <c r="T1129" s="152"/>
      <c r="AT1129" s="148" t="s">
        <v>148</v>
      </c>
      <c r="AU1129" s="148" t="s">
        <v>91</v>
      </c>
      <c r="AV1129" s="12" t="s">
        <v>89</v>
      </c>
      <c r="AW1129" s="12" t="s">
        <v>36</v>
      </c>
      <c r="AX1129" s="12" t="s">
        <v>81</v>
      </c>
      <c r="AY1129" s="148" t="s">
        <v>139</v>
      </c>
    </row>
    <row r="1130" spans="2:65" s="12" customFormat="1" ht="11.25">
      <c r="B1130" s="146"/>
      <c r="D1130" s="147" t="s">
        <v>148</v>
      </c>
      <c r="E1130" s="148" t="s">
        <v>1</v>
      </c>
      <c r="F1130" s="149" t="s">
        <v>1016</v>
      </c>
      <c r="H1130" s="148" t="s">
        <v>1</v>
      </c>
      <c r="I1130" s="150"/>
      <c r="L1130" s="146"/>
      <c r="M1130" s="151"/>
      <c r="T1130" s="152"/>
      <c r="AT1130" s="148" t="s">
        <v>148</v>
      </c>
      <c r="AU1130" s="148" t="s">
        <v>91</v>
      </c>
      <c r="AV1130" s="12" t="s">
        <v>89</v>
      </c>
      <c r="AW1130" s="12" t="s">
        <v>36</v>
      </c>
      <c r="AX1130" s="12" t="s">
        <v>81</v>
      </c>
      <c r="AY1130" s="148" t="s">
        <v>139</v>
      </c>
    </row>
    <row r="1131" spans="2:65" s="13" customFormat="1" ht="11.25">
      <c r="B1131" s="153"/>
      <c r="D1131" s="147" t="s">
        <v>148</v>
      </c>
      <c r="E1131" s="154" t="s">
        <v>1</v>
      </c>
      <c r="F1131" s="155" t="s">
        <v>1594</v>
      </c>
      <c r="H1131" s="156">
        <v>1</v>
      </c>
      <c r="I1131" s="157"/>
      <c r="L1131" s="153"/>
      <c r="M1131" s="158"/>
      <c r="T1131" s="159"/>
      <c r="AT1131" s="154" t="s">
        <v>148</v>
      </c>
      <c r="AU1131" s="154" t="s">
        <v>91</v>
      </c>
      <c r="AV1131" s="13" t="s">
        <v>91</v>
      </c>
      <c r="AW1131" s="13" t="s">
        <v>36</v>
      </c>
      <c r="AX1131" s="13" t="s">
        <v>81</v>
      </c>
      <c r="AY1131" s="154" t="s">
        <v>139</v>
      </c>
    </row>
    <row r="1132" spans="2:65" s="13" customFormat="1" ht="11.25">
      <c r="B1132" s="153"/>
      <c r="D1132" s="147" t="s">
        <v>148</v>
      </c>
      <c r="E1132" s="154" t="s">
        <v>1</v>
      </c>
      <c r="F1132" s="155" t="s">
        <v>1595</v>
      </c>
      <c r="H1132" s="156">
        <v>2</v>
      </c>
      <c r="I1132" s="157"/>
      <c r="L1132" s="153"/>
      <c r="M1132" s="158"/>
      <c r="T1132" s="159"/>
      <c r="AT1132" s="154" t="s">
        <v>148</v>
      </c>
      <c r="AU1132" s="154" t="s">
        <v>91</v>
      </c>
      <c r="AV1132" s="13" t="s">
        <v>91</v>
      </c>
      <c r="AW1132" s="13" t="s">
        <v>36</v>
      </c>
      <c r="AX1132" s="13" t="s">
        <v>81</v>
      </c>
      <c r="AY1132" s="154" t="s">
        <v>139</v>
      </c>
    </row>
    <row r="1133" spans="2:65" s="14" customFormat="1" ht="11.25">
      <c r="B1133" s="160"/>
      <c r="D1133" s="147" t="s">
        <v>148</v>
      </c>
      <c r="E1133" s="161" t="s">
        <v>1</v>
      </c>
      <c r="F1133" s="162" t="s">
        <v>151</v>
      </c>
      <c r="H1133" s="163">
        <v>3</v>
      </c>
      <c r="I1133" s="164"/>
      <c r="L1133" s="160"/>
      <c r="M1133" s="165"/>
      <c r="T1133" s="166"/>
      <c r="AT1133" s="161" t="s">
        <v>148</v>
      </c>
      <c r="AU1133" s="161" t="s">
        <v>91</v>
      </c>
      <c r="AV1133" s="14" t="s">
        <v>146</v>
      </c>
      <c r="AW1133" s="14" t="s">
        <v>36</v>
      </c>
      <c r="AX1133" s="14" t="s">
        <v>89</v>
      </c>
      <c r="AY1133" s="161" t="s">
        <v>139</v>
      </c>
    </row>
    <row r="1134" spans="2:65" s="1" customFormat="1" ht="33" customHeight="1">
      <c r="B1134" s="33"/>
      <c r="C1134" s="252" t="s">
        <v>918</v>
      </c>
      <c r="D1134" s="252" t="s">
        <v>317</v>
      </c>
      <c r="E1134" s="253" t="s">
        <v>1596</v>
      </c>
      <c r="F1134" s="254" t="s">
        <v>1597</v>
      </c>
      <c r="G1134" s="255" t="s">
        <v>498</v>
      </c>
      <c r="H1134" s="256">
        <v>3.03</v>
      </c>
      <c r="I1134" s="182"/>
      <c r="J1134" s="257">
        <f>ROUND(I1134*H1134,2)</f>
        <v>0</v>
      </c>
      <c r="K1134" s="179" t="s">
        <v>145</v>
      </c>
      <c r="L1134" s="184"/>
      <c r="M1134" s="185" t="s">
        <v>1</v>
      </c>
      <c r="N1134" s="186" t="s">
        <v>46</v>
      </c>
      <c r="P1134" s="142">
        <f>O1134*H1134</f>
        <v>0</v>
      </c>
      <c r="Q1134" s="142">
        <v>1.9E-3</v>
      </c>
      <c r="R1134" s="142">
        <f>Q1134*H1134</f>
        <v>5.757E-3</v>
      </c>
      <c r="S1134" s="142">
        <v>0</v>
      </c>
      <c r="T1134" s="143">
        <f>S1134*H1134</f>
        <v>0</v>
      </c>
      <c r="AR1134" s="144" t="s">
        <v>200</v>
      </c>
      <c r="AT1134" s="144" t="s">
        <v>317</v>
      </c>
      <c r="AU1134" s="144" t="s">
        <v>91</v>
      </c>
      <c r="AY1134" s="18" t="s">
        <v>139</v>
      </c>
      <c r="BE1134" s="145">
        <f>IF(N1134="základní",J1134,0)</f>
        <v>0</v>
      </c>
      <c r="BF1134" s="145">
        <f>IF(N1134="snížená",J1134,0)</f>
        <v>0</v>
      </c>
      <c r="BG1134" s="145">
        <f>IF(N1134="zákl. přenesená",J1134,0)</f>
        <v>0</v>
      </c>
      <c r="BH1134" s="145">
        <f>IF(N1134="sníž. přenesená",J1134,0)</f>
        <v>0</v>
      </c>
      <c r="BI1134" s="145">
        <f>IF(N1134="nulová",J1134,0)</f>
        <v>0</v>
      </c>
      <c r="BJ1134" s="18" t="s">
        <v>89</v>
      </c>
      <c r="BK1134" s="145">
        <f>ROUND(I1134*H1134,2)</f>
        <v>0</v>
      </c>
      <c r="BL1134" s="18" t="s">
        <v>146</v>
      </c>
      <c r="BM1134" s="144" t="s">
        <v>1598</v>
      </c>
    </row>
    <row r="1135" spans="2:65" s="12" customFormat="1" ht="11.25">
      <c r="B1135" s="146"/>
      <c r="D1135" s="147" t="s">
        <v>148</v>
      </c>
      <c r="E1135" s="148" t="s">
        <v>1</v>
      </c>
      <c r="F1135" s="149" t="s">
        <v>1364</v>
      </c>
      <c r="H1135" s="148" t="s">
        <v>1</v>
      </c>
      <c r="I1135" s="150"/>
      <c r="L1135" s="146"/>
      <c r="M1135" s="151"/>
      <c r="T1135" s="152"/>
      <c r="AT1135" s="148" t="s">
        <v>148</v>
      </c>
      <c r="AU1135" s="148" t="s">
        <v>91</v>
      </c>
      <c r="AV1135" s="12" t="s">
        <v>89</v>
      </c>
      <c r="AW1135" s="12" t="s">
        <v>36</v>
      </c>
      <c r="AX1135" s="12" t="s">
        <v>81</v>
      </c>
      <c r="AY1135" s="148" t="s">
        <v>139</v>
      </c>
    </row>
    <row r="1136" spans="2:65" s="12" customFormat="1" ht="11.25">
      <c r="B1136" s="146"/>
      <c r="D1136" s="147" t="s">
        <v>148</v>
      </c>
      <c r="E1136" s="148" t="s">
        <v>1</v>
      </c>
      <c r="F1136" s="149" t="s">
        <v>1016</v>
      </c>
      <c r="H1136" s="148" t="s">
        <v>1</v>
      </c>
      <c r="I1136" s="150"/>
      <c r="L1136" s="146"/>
      <c r="M1136" s="151"/>
      <c r="T1136" s="152"/>
      <c r="AT1136" s="148" t="s">
        <v>148</v>
      </c>
      <c r="AU1136" s="148" t="s">
        <v>91</v>
      </c>
      <c r="AV1136" s="12" t="s">
        <v>89</v>
      </c>
      <c r="AW1136" s="12" t="s">
        <v>36</v>
      </c>
      <c r="AX1136" s="12" t="s">
        <v>81</v>
      </c>
      <c r="AY1136" s="148" t="s">
        <v>139</v>
      </c>
    </row>
    <row r="1137" spans="2:65" s="13" customFormat="1" ht="11.25">
      <c r="B1137" s="153"/>
      <c r="D1137" s="147" t="s">
        <v>148</v>
      </c>
      <c r="E1137" s="154" t="s">
        <v>1</v>
      </c>
      <c r="F1137" s="155" t="s">
        <v>1599</v>
      </c>
      <c r="H1137" s="156">
        <v>1.01</v>
      </c>
      <c r="I1137" s="157"/>
      <c r="L1137" s="153"/>
      <c r="M1137" s="158"/>
      <c r="T1137" s="159"/>
      <c r="AT1137" s="154" t="s">
        <v>148</v>
      </c>
      <c r="AU1137" s="154" t="s">
        <v>91</v>
      </c>
      <c r="AV1137" s="13" t="s">
        <v>91</v>
      </c>
      <c r="AW1137" s="13" t="s">
        <v>36</v>
      </c>
      <c r="AX1137" s="13" t="s">
        <v>81</v>
      </c>
      <c r="AY1137" s="154" t="s">
        <v>139</v>
      </c>
    </row>
    <row r="1138" spans="2:65" s="13" customFormat="1" ht="11.25">
      <c r="B1138" s="153"/>
      <c r="D1138" s="147" t="s">
        <v>148</v>
      </c>
      <c r="E1138" s="154" t="s">
        <v>1</v>
      </c>
      <c r="F1138" s="155" t="s">
        <v>1600</v>
      </c>
      <c r="H1138" s="156">
        <v>2.02</v>
      </c>
      <c r="I1138" s="157"/>
      <c r="L1138" s="153"/>
      <c r="M1138" s="158"/>
      <c r="T1138" s="159"/>
      <c r="AT1138" s="154" t="s">
        <v>148</v>
      </c>
      <c r="AU1138" s="154" t="s">
        <v>91</v>
      </c>
      <c r="AV1138" s="13" t="s">
        <v>91</v>
      </c>
      <c r="AW1138" s="13" t="s">
        <v>36</v>
      </c>
      <c r="AX1138" s="13" t="s">
        <v>81</v>
      </c>
      <c r="AY1138" s="154" t="s">
        <v>139</v>
      </c>
    </row>
    <row r="1139" spans="2:65" s="14" customFormat="1" ht="11.25">
      <c r="B1139" s="160"/>
      <c r="D1139" s="147" t="s">
        <v>148</v>
      </c>
      <c r="E1139" s="161" t="s">
        <v>1</v>
      </c>
      <c r="F1139" s="162" t="s">
        <v>151</v>
      </c>
      <c r="H1139" s="163">
        <v>3.03</v>
      </c>
      <c r="I1139" s="164"/>
      <c r="L1139" s="160"/>
      <c r="M1139" s="165"/>
      <c r="T1139" s="166"/>
      <c r="AT1139" s="161" t="s">
        <v>148</v>
      </c>
      <c r="AU1139" s="161" t="s">
        <v>91</v>
      </c>
      <c r="AV1139" s="14" t="s">
        <v>146</v>
      </c>
      <c r="AW1139" s="14" t="s">
        <v>36</v>
      </c>
      <c r="AX1139" s="14" t="s">
        <v>89</v>
      </c>
      <c r="AY1139" s="161" t="s">
        <v>139</v>
      </c>
    </row>
    <row r="1140" spans="2:65" s="1" customFormat="1" ht="24.2" customHeight="1">
      <c r="B1140" s="33"/>
      <c r="C1140" s="133" t="s">
        <v>924</v>
      </c>
      <c r="D1140" s="133" t="s">
        <v>141</v>
      </c>
      <c r="E1140" s="134" t="s">
        <v>1601</v>
      </c>
      <c r="F1140" s="135" t="s">
        <v>1602</v>
      </c>
      <c r="G1140" s="136" t="s">
        <v>498</v>
      </c>
      <c r="H1140" s="137">
        <v>7</v>
      </c>
      <c r="I1140" s="138"/>
      <c r="J1140" s="139">
        <f>ROUND(I1140*H1140,2)</f>
        <v>0</v>
      </c>
      <c r="K1140" s="135" t="s">
        <v>145</v>
      </c>
      <c r="L1140" s="33"/>
      <c r="M1140" s="140" t="s">
        <v>1</v>
      </c>
      <c r="N1140" s="141" t="s">
        <v>46</v>
      </c>
      <c r="P1140" s="142">
        <f>O1140*H1140</f>
        <v>0</v>
      </c>
      <c r="Q1140" s="142">
        <v>0</v>
      </c>
      <c r="R1140" s="142">
        <f>Q1140*H1140</f>
        <v>0</v>
      </c>
      <c r="S1140" s="142">
        <v>0</v>
      </c>
      <c r="T1140" s="143">
        <f>S1140*H1140</f>
        <v>0</v>
      </c>
      <c r="AR1140" s="144" t="s">
        <v>146</v>
      </c>
      <c r="AT1140" s="144" t="s">
        <v>141</v>
      </c>
      <c r="AU1140" s="144" t="s">
        <v>91</v>
      </c>
      <c r="AY1140" s="18" t="s">
        <v>139</v>
      </c>
      <c r="BE1140" s="145">
        <f>IF(N1140="základní",J1140,0)</f>
        <v>0</v>
      </c>
      <c r="BF1140" s="145">
        <f>IF(N1140="snížená",J1140,0)</f>
        <v>0</v>
      </c>
      <c r="BG1140" s="145">
        <f>IF(N1140="zákl. přenesená",J1140,0)</f>
        <v>0</v>
      </c>
      <c r="BH1140" s="145">
        <f>IF(N1140="sníž. přenesená",J1140,0)</f>
        <v>0</v>
      </c>
      <c r="BI1140" s="145">
        <f>IF(N1140="nulová",J1140,0)</f>
        <v>0</v>
      </c>
      <c r="BJ1140" s="18" t="s">
        <v>89</v>
      </c>
      <c r="BK1140" s="145">
        <f>ROUND(I1140*H1140,2)</f>
        <v>0</v>
      </c>
      <c r="BL1140" s="18" t="s">
        <v>146</v>
      </c>
      <c r="BM1140" s="144" t="s">
        <v>1603</v>
      </c>
    </row>
    <row r="1141" spans="2:65" s="12" customFormat="1" ht="11.25">
      <c r="B1141" s="146"/>
      <c r="D1141" s="147" t="s">
        <v>148</v>
      </c>
      <c r="E1141" s="148" t="s">
        <v>1</v>
      </c>
      <c r="F1141" s="149" t="s">
        <v>1446</v>
      </c>
      <c r="H1141" s="148" t="s">
        <v>1</v>
      </c>
      <c r="I1141" s="150"/>
      <c r="L1141" s="146"/>
      <c r="M1141" s="151"/>
      <c r="T1141" s="152"/>
      <c r="AT1141" s="148" t="s">
        <v>148</v>
      </c>
      <c r="AU1141" s="148" t="s">
        <v>91</v>
      </c>
      <c r="AV1141" s="12" t="s">
        <v>89</v>
      </c>
      <c r="AW1141" s="12" t="s">
        <v>36</v>
      </c>
      <c r="AX1141" s="12" t="s">
        <v>81</v>
      </c>
      <c r="AY1141" s="148" t="s">
        <v>139</v>
      </c>
    </row>
    <row r="1142" spans="2:65" s="12" customFormat="1" ht="11.25">
      <c r="B1142" s="146"/>
      <c r="D1142" s="147" t="s">
        <v>148</v>
      </c>
      <c r="E1142" s="148" t="s">
        <v>1</v>
      </c>
      <c r="F1142" s="149" t="s">
        <v>1604</v>
      </c>
      <c r="H1142" s="148" t="s">
        <v>1</v>
      </c>
      <c r="I1142" s="150"/>
      <c r="L1142" s="146"/>
      <c r="M1142" s="151"/>
      <c r="T1142" s="152"/>
      <c r="AT1142" s="148" t="s">
        <v>148</v>
      </c>
      <c r="AU1142" s="148" t="s">
        <v>91</v>
      </c>
      <c r="AV1142" s="12" t="s">
        <v>89</v>
      </c>
      <c r="AW1142" s="12" t="s">
        <v>36</v>
      </c>
      <c r="AX1142" s="12" t="s">
        <v>81</v>
      </c>
      <c r="AY1142" s="148" t="s">
        <v>139</v>
      </c>
    </row>
    <row r="1143" spans="2:65" s="13" customFormat="1" ht="11.25">
      <c r="B1143" s="153"/>
      <c r="D1143" s="147" t="s">
        <v>148</v>
      </c>
      <c r="E1143" s="154" t="s">
        <v>1</v>
      </c>
      <c r="F1143" s="155" t="s">
        <v>1605</v>
      </c>
      <c r="H1143" s="156">
        <v>1</v>
      </c>
      <c r="I1143" s="157"/>
      <c r="L1143" s="153"/>
      <c r="M1143" s="158"/>
      <c r="T1143" s="159"/>
      <c r="AT1143" s="154" t="s">
        <v>148</v>
      </c>
      <c r="AU1143" s="154" t="s">
        <v>91</v>
      </c>
      <c r="AV1143" s="13" t="s">
        <v>91</v>
      </c>
      <c r="AW1143" s="13" t="s">
        <v>36</v>
      </c>
      <c r="AX1143" s="13" t="s">
        <v>81</v>
      </c>
      <c r="AY1143" s="154" t="s">
        <v>139</v>
      </c>
    </row>
    <row r="1144" spans="2:65" s="13" customFormat="1" ht="11.25">
      <c r="B1144" s="153"/>
      <c r="D1144" s="147" t="s">
        <v>148</v>
      </c>
      <c r="E1144" s="154" t="s">
        <v>1</v>
      </c>
      <c r="F1144" s="155" t="s">
        <v>1606</v>
      </c>
      <c r="H1144" s="156">
        <v>1</v>
      </c>
      <c r="I1144" s="157"/>
      <c r="L1144" s="153"/>
      <c r="M1144" s="158"/>
      <c r="T1144" s="159"/>
      <c r="AT1144" s="154" t="s">
        <v>148</v>
      </c>
      <c r="AU1144" s="154" t="s">
        <v>91</v>
      </c>
      <c r="AV1144" s="13" t="s">
        <v>91</v>
      </c>
      <c r="AW1144" s="13" t="s">
        <v>36</v>
      </c>
      <c r="AX1144" s="13" t="s">
        <v>81</v>
      </c>
      <c r="AY1144" s="154" t="s">
        <v>139</v>
      </c>
    </row>
    <row r="1145" spans="2:65" s="13" customFormat="1" ht="11.25">
      <c r="B1145" s="153"/>
      <c r="D1145" s="147" t="s">
        <v>148</v>
      </c>
      <c r="E1145" s="154" t="s">
        <v>1</v>
      </c>
      <c r="F1145" s="155" t="s">
        <v>1607</v>
      </c>
      <c r="H1145" s="156">
        <v>1</v>
      </c>
      <c r="I1145" s="157"/>
      <c r="L1145" s="153"/>
      <c r="M1145" s="158"/>
      <c r="T1145" s="159"/>
      <c r="AT1145" s="154" t="s">
        <v>148</v>
      </c>
      <c r="AU1145" s="154" t="s">
        <v>91</v>
      </c>
      <c r="AV1145" s="13" t="s">
        <v>91</v>
      </c>
      <c r="AW1145" s="13" t="s">
        <v>36</v>
      </c>
      <c r="AX1145" s="13" t="s">
        <v>81</v>
      </c>
      <c r="AY1145" s="154" t="s">
        <v>139</v>
      </c>
    </row>
    <row r="1146" spans="2:65" s="13" customFormat="1" ht="11.25">
      <c r="B1146" s="153"/>
      <c r="D1146" s="147" t="s">
        <v>148</v>
      </c>
      <c r="E1146" s="154" t="s">
        <v>1</v>
      </c>
      <c r="F1146" s="155" t="s">
        <v>1608</v>
      </c>
      <c r="H1146" s="156">
        <v>1</v>
      </c>
      <c r="I1146" s="157"/>
      <c r="L1146" s="153"/>
      <c r="M1146" s="158"/>
      <c r="T1146" s="159"/>
      <c r="AT1146" s="154" t="s">
        <v>148</v>
      </c>
      <c r="AU1146" s="154" t="s">
        <v>91</v>
      </c>
      <c r="AV1146" s="13" t="s">
        <v>91</v>
      </c>
      <c r="AW1146" s="13" t="s">
        <v>36</v>
      </c>
      <c r="AX1146" s="13" t="s">
        <v>81</v>
      </c>
      <c r="AY1146" s="154" t="s">
        <v>139</v>
      </c>
    </row>
    <row r="1147" spans="2:65" s="13" customFormat="1" ht="11.25">
      <c r="B1147" s="153"/>
      <c r="D1147" s="147" t="s">
        <v>148</v>
      </c>
      <c r="E1147" s="154" t="s">
        <v>1</v>
      </c>
      <c r="F1147" s="155" t="s">
        <v>1609</v>
      </c>
      <c r="H1147" s="156">
        <v>1</v>
      </c>
      <c r="I1147" s="157"/>
      <c r="L1147" s="153"/>
      <c r="M1147" s="158"/>
      <c r="T1147" s="159"/>
      <c r="AT1147" s="154" t="s">
        <v>148</v>
      </c>
      <c r="AU1147" s="154" t="s">
        <v>91</v>
      </c>
      <c r="AV1147" s="13" t="s">
        <v>91</v>
      </c>
      <c r="AW1147" s="13" t="s">
        <v>36</v>
      </c>
      <c r="AX1147" s="13" t="s">
        <v>81</v>
      </c>
      <c r="AY1147" s="154" t="s">
        <v>139</v>
      </c>
    </row>
    <row r="1148" spans="2:65" s="13" customFormat="1" ht="11.25">
      <c r="B1148" s="153"/>
      <c r="D1148" s="147" t="s">
        <v>148</v>
      </c>
      <c r="E1148" s="154" t="s">
        <v>1</v>
      </c>
      <c r="F1148" s="155" t="s">
        <v>1610</v>
      </c>
      <c r="H1148" s="156">
        <v>1</v>
      </c>
      <c r="I1148" s="157"/>
      <c r="L1148" s="153"/>
      <c r="M1148" s="158"/>
      <c r="T1148" s="159"/>
      <c r="AT1148" s="154" t="s">
        <v>148</v>
      </c>
      <c r="AU1148" s="154" t="s">
        <v>91</v>
      </c>
      <c r="AV1148" s="13" t="s">
        <v>91</v>
      </c>
      <c r="AW1148" s="13" t="s">
        <v>36</v>
      </c>
      <c r="AX1148" s="13" t="s">
        <v>81</v>
      </c>
      <c r="AY1148" s="154" t="s">
        <v>139</v>
      </c>
    </row>
    <row r="1149" spans="2:65" s="13" customFormat="1" ht="11.25">
      <c r="B1149" s="153"/>
      <c r="D1149" s="147" t="s">
        <v>148</v>
      </c>
      <c r="E1149" s="154" t="s">
        <v>1</v>
      </c>
      <c r="F1149" s="155" t="s">
        <v>1611</v>
      </c>
      <c r="H1149" s="156">
        <v>1</v>
      </c>
      <c r="I1149" s="157"/>
      <c r="L1149" s="153"/>
      <c r="M1149" s="158"/>
      <c r="T1149" s="159"/>
      <c r="AT1149" s="154" t="s">
        <v>148</v>
      </c>
      <c r="AU1149" s="154" t="s">
        <v>91</v>
      </c>
      <c r="AV1149" s="13" t="s">
        <v>91</v>
      </c>
      <c r="AW1149" s="13" t="s">
        <v>36</v>
      </c>
      <c r="AX1149" s="13" t="s">
        <v>81</v>
      </c>
      <c r="AY1149" s="154" t="s">
        <v>139</v>
      </c>
    </row>
    <row r="1150" spans="2:65" s="14" customFormat="1" ht="11.25">
      <c r="B1150" s="160"/>
      <c r="D1150" s="147" t="s">
        <v>148</v>
      </c>
      <c r="E1150" s="161" t="s">
        <v>1</v>
      </c>
      <c r="F1150" s="162" t="s">
        <v>151</v>
      </c>
      <c r="H1150" s="163">
        <v>7</v>
      </c>
      <c r="I1150" s="164"/>
      <c r="L1150" s="160"/>
      <c r="M1150" s="165"/>
      <c r="T1150" s="166"/>
      <c r="AT1150" s="161" t="s">
        <v>148</v>
      </c>
      <c r="AU1150" s="161" t="s">
        <v>91</v>
      </c>
      <c r="AV1150" s="14" t="s">
        <v>146</v>
      </c>
      <c r="AW1150" s="14" t="s">
        <v>36</v>
      </c>
      <c r="AX1150" s="14" t="s">
        <v>89</v>
      </c>
      <c r="AY1150" s="161" t="s">
        <v>139</v>
      </c>
    </row>
    <row r="1151" spans="2:65" s="1" customFormat="1" ht="33" customHeight="1">
      <c r="B1151" s="33"/>
      <c r="C1151" s="252" t="s">
        <v>929</v>
      </c>
      <c r="D1151" s="252" t="s">
        <v>317</v>
      </c>
      <c r="E1151" s="253" t="s">
        <v>1612</v>
      </c>
      <c r="F1151" s="254" t="s">
        <v>1613</v>
      </c>
      <c r="G1151" s="255" t="s">
        <v>498</v>
      </c>
      <c r="H1151" s="256">
        <v>7.07</v>
      </c>
      <c r="I1151" s="182"/>
      <c r="J1151" s="257">
        <f>ROUND(I1151*H1151,2)</f>
        <v>0</v>
      </c>
      <c r="K1151" s="179" t="s">
        <v>145</v>
      </c>
      <c r="L1151" s="184"/>
      <c r="M1151" s="185" t="s">
        <v>1</v>
      </c>
      <c r="N1151" s="186" t="s">
        <v>46</v>
      </c>
      <c r="P1151" s="142">
        <f>O1151*H1151</f>
        <v>0</v>
      </c>
      <c r="Q1151" s="142">
        <v>2.5000000000000001E-3</v>
      </c>
      <c r="R1151" s="142">
        <f>Q1151*H1151</f>
        <v>1.7675E-2</v>
      </c>
      <c r="S1151" s="142">
        <v>0</v>
      </c>
      <c r="T1151" s="143">
        <f>S1151*H1151</f>
        <v>0</v>
      </c>
      <c r="AR1151" s="144" t="s">
        <v>200</v>
      </c>
      <c r="AT1151" s="144" t="s">
        <v>317</v>
      </c>
      <c r="AU1151" s="144" t="s">
        <v>91</v>
      </c>
      <c r="AY1151" s="18" t="s">
        <v>139</v>
      </c>
      <c r="BE1151" s="145">
        <f>IF(N1151="základní",J1151,0)</f>
        <v>0</v>
      </c>
      <c r="BF1151" s="145">
        <f>IF(N1151="snížená",J1151,0)</f>
        <v>0</v>
      </c>
      <c r="BG1151" s="145">
        <f>IF(N1151="zákl. přenesená",J1151,0)</f>
        <v>0</v>
      </c>
      <c r="BH1151" s="145">
        <f>IF(N1151="sníž. přenesená",J1151,0)</f>
        <v>0</v>
      </c>
      <c r="BI1151" s="145">
        <f>IF(N1151="nulová",J1151,0)</f>
        <v>0</v>
      </c>
      <c r="BJ1151" s="18" t="s">
        <v>89</v>
      </c>
      <c r="BK1151" s="145">
        <f>ROUND(I1151*H1151,2)</f>
        <v>0</v>
      </c>
      <c r="BL1151" s="18" t="s">
        <v>146</v>
      </c>
      <c r="BM1151" s="144" t="s">
        <v>1614</v>
      </c>
    </row>
    <row r="1152" spans="2:65" s="12" customFormat="1" ht="11.25">
      <c r="B1152" s="146"/>
      <c r="D1152" s="147" t="s">
        <v>148</v>
      </c>
      <c r="E1152" s="148" t="s">
        <v>1</v>
      </c>
      <c r="F1152" s="149" t="s">
        <v>1446</v>
      </c>
      <c r="H1152" s="148" t="s">
        <v>1</v>
      </c>
      <c r="I1152" s="150"/>
      <c r="L1152" s="146"/>
      <c r="M1152" s="151"/>
      <c r="T1152" s="152"/>
      <c r="AT1152" s="148" t="s">
        <v>148</v>
      </c>
      <c r="AU1152" s="148" t="s">
        <v>91</v>
      </c>
      <c r="AV1152" s="12" t="s">
        <v>89</v>
      </c>
      <c r="AW1152" s="12" t="s">
        <v>36</v>
      </c>
      <c r="AX1152" s="12" t="s">
        <v>81</v>
      </c>
      <c r="AY1152" s="148" t="s">
        <v>139</v>
      </c>
    </row>
    <row r="1153" spans="2:65" s="12" customFormat="1" ht="11.25">
      <c r="B1153" s="146"/>
      <c r="D1153" s="147" t="s">
        <v>148</v>
      </c>
      <c r="E1153" s="148" t="s">
        <v>1</v>
      </c>
      <c r="F1153" s="149" t="s">
        <v>1604</v>
      </c>
      <c r="H1153" s="148" t="s">
        <v>1</v>
      </c>
      <c r="I1153" s="150"/>
      <c r="L1153" s="146"/>
      <c r="M1153" s="151"/>
      <c r="T1153" s="152"/>
      <c r="AT1153" s="148" t="s">
        <v>148</v>
      </c>
      <c r="AU1153" s="148" t="s">
        <v>91</v>
      </c>
      <c r="AV1153" s="12" t="s">
        <v>89</v>
      </c>
      <c r="AW1153" s="12" t="s">
        <v>36</v>
      </c>
      <c r="AX1153" s="12" t="s">
        <v>81</v>
      </c>
      <c r="AY1153" s="148" t="s">
        <v>139</v>
      </c>
    </row>
    <row r="1154" spans="2:65" s="13" customFormat="1" ht="11.25">
      <c r="B1154" s="153"/>
      <c r="D1154" s="147" t="s">
        <v>148</v>
      </c>
      <c r="E1154" s="154" t="s">
        <v>1</v>
      </c>
      <c r="F1154" s="155" t="s">
        <v>1615</v>
      </c>
      <c r="H1154" s="156">
        <v>1.01</v>
      </c>
      <c r="I1154" s="157"/>
      <c r="L1154" s="153"/>
      <c r="M1154" s="158"/>
      <c r="T1154" s="159"/>
      <c r="AT1154" s="154" t="s">
        <v>148</v>
      </c>
      <c r="AU1154" s="154" t="s">
        <v>91</v>
      </c>
      <c r="AV1154" s="13" t="s">
        <v>91</v>
      </c>
      <c r="AW1154" s="13" t="s">
        <v>36</v>
      </c>
      <c r="AX1154" s="13" t="s">
        <v>81</v>
      </c>
      <c r="AY1154" s="154" t="s">
        <v>139</v>
      </c>
    </row>
    <row r="1155" spans="2:65" s="13" customFormat="1" ht="11.25">
      <c r="B1155" s="153"/>
      <c r="D1155" s="147" t="s">
        <v>148</v>
      </c>
      <c r="E1155" s="154" t="s">
        <v>1</v>
      </c>
      <c r="F1155" s="155" t="s">
        <v>1616</v>
      </c>
      <c r="H1155" s="156">
        <v>1.01</v>
      </c>
      <c r="I1155" s="157"/>
      <c r="L1155" s="153"/>
      <c r="M1155" s="158"/>
      <c r="T1155" s="159"/>
      <c r="AT1155" s="154" t="s">
        <v>148</v>
      </c>
      <c r="AU1155" s="154" t="s">
        <v>91</v>
      </c>
      <c r="AV1155" s="13" t="s">
        <v>91</v>
      </c>
      <c r="AW1155" s="13" t="s">
        <v>36</v>
      </c>
      <c r="AX1155" s="13" t="s">
        <v>81</v>
      </c>
      <c r="AY1155" s="154" t="s">
        <v>139</v>
      </c>
    </row>
    <row r="1156" spans="2:65" s="13" customFormat="1" ht="11.25">
      <c r="B1156" s="153"/>
      <c r="D1156" s="147" t="s">
        <v>148</v>
      </c>
      <c r="E1156" s="154" t="s">
        <v>1</v>
      </c>
      <c r="F1156" s="155" t="s">
        <v>1617</v>
      </c>
      <c r="H1156" s="156">
        <v>1.01</v>
      </c>
      <c r="I1156" s="157"/>
      <c r="L1156" s="153"/>
      <c r="M1156" s="158"/>
      <c r="T1156" s="159"/>
      <c r="AT1156" s="154" t="s">
        <v>148</v>
      </c>
      <c r="AU1156" s="154" t="s">
        <v>91</v>
      </c>
      <c r="AV1156" s="13" t="s">
        <v>91</v>
      </c>
      <c r="AW1156" s="13" t="s">
        <v>36</v>
      </c>
      <c r="AX1156" s="13" t="s">
        <v>81</v>
      </c>
      <c r="AY1156" s="154" t="s">
        <v>139</v>
      </c>
    </row>
    <row r="1157" spans="2:65" s="13" customFormat="1" ht="11.25">
      <c r="B1157" s="153"/>
      <c r="D1157" s="147" t="s">
        <v>148</v>
      </c>
      <c r="E1157" s="154" t="s">
        <v>1</v>
      </c>
      <c r="F1157" s="155" t="s">
        <v>1618</v>
      </c>
      <c r="H1157" s="156">
        <v>1.01</v>
      </c>
      <c r="I1157" s="157"/>
      <c r="L1157" s="153"/>
      <c r="M1157" s="158"/>
      <c r="T1157" s="159"/>
      <c r="AT1157" s="154" t="s">
        <v>148</v>
      </c>
      <c r="AU1157" s="154" t="s">
        <v>91</v>
      </c>
      <c r="AV1157" s="13" t="s">
        <v>91</v>
      </c>
      <c r="AW1157" s="13" t="s">
        <v>36</v>
      </c>
      <c r="AX1157" s="13" t="s">
        <v>81</v>
      </c>
      <c r="AY1157" s="154" t="s">
        <v>139</v>
      </c>
    </row>
    <row r="1158" spans="2:65" s="13" customFormat="1" ht="11.25">
      <c r="B1158" s="153"/>
      <c r="D1158" s="147" t="s">
        <v>148</v>
      </c>
      <c r="E1158" s="154" t="s">
        <v>1</v>
      </c>
      <c r="F1158" s="155" t="s">
        <v>1619</v>
      </c>
      <c r="H1158" s="156">
        <v>1.01</v>
      </c>
      <c r="I1158" s="157"/>
      <c r="L1158" s="153"/>
      <c r="M1158" s="158"/>
      <c r="T1158" s="159"/>
      <c r="AT1158" s="154" t="s">
        <v>148</v>
      </c>
      <c r="AU1158" s="154" t="s">
        <v>91</v>
      </c>
      <c r="AV1158" s="13" t="s">
        <v>91</v>
      </c>
      <c r="AW1158" s="13" t="s">
        <v>36</v>
      </c>
      <c r="AX1158" s="13" t="s">
        <v>81</v>
      </c>
      <c r="AY1158" s="154" t="s">
        <v>139</v>
      </c>
    </row>
    <row r="1159" spans="2:65" s="13" customFormat="1" ht="11.25">
      <c r="B1159" s="153"/>
      <c r="D1159" s="147" t="s">
        <v>148</v>
      </c>
      <c r="E1159" s="154" t="s">
        <v>1</v>
      </c>
      <c r="F1159" s="155" t="s">
        <v>1620</v>
      </c>
      <c r="H1159" s="156">
        <v>1.01</v>
      </c>
      <c r="I1159" s="157"/>
      <c r="L1159" s="153"/>
      <c r="M1159" s="158"/>
      <c r="T1159" s="159"/>
      <c r="AT1159" s="154" t="s">
        <v>148</v>
      </c>
      <c r="AU1159" s="154" t="s">
        <v>91</v>
      </c>
      <c r="AV1159" s="13" t="s">
        <v>91</v>
      </c>
      <c r="AW1159" s="13" t="s">
        <v>36</v>
      </c>
      <c r="AX1159" s="13" t="s">
        <v>81</v>
      </c>
      <c r="AY1159" s="154" t="s">
        <v>139</v>
      </c>
    </row>
    <row r="1160" spans="2:65" s="13" customFormat="1" ht="11.25">
      <c r="B1160" s="153"/>
      <c r="D1160" s="147" t="s">
        <v>148</v>
      </c>
      <c r="E1160" s="154" t="s">
        <v>1</v>
      </c>
      <c r="F1160" s="155" t="s">
        <v>1621</v>
      </c>
      <c r="H1160" s="156">
        <v>1.01</v>
      </c>
      <c r="I1160" s="157"/>
      <c r="L1160" s="153"/>
      <c r="M1160" s="158"/>
      <c r="T1160" s="159"/>
      <c r="AT1160" s="154" t="s">
        <v>148</v>
      </c>
      <c r="AU1160" s="154" t="s">
        <v>91</v>
      </c>
      <c r="AV1160" s="13" t="s">
        <v>91</v>
      </c>
      <c r="AW1160" s="13" t="s">
        <v>36</v>
      </c>
      <c r="AX1160" s="13" t="s">
        <v>81</v>
      </c>
      <c r="AY1160" s="154" t="s">
        <v>139</v>
      </c>
    </row>
    <row r="1161" spans="2:65" s="14" customFormat="1" ht="11.25">
      <c r="B1161" s="160"/>
      <c r="D1161" s="147" t="s">
        <v>148</v>
      </c>
      <c r="E1161" s="161" t="s">
        <v>1</v>
      </c>
      <c r="F1161" s="162" t="s">
        <v>151</v>
      </c>
      <c r="H1161" s="163">
        <v>7.0699999999999994</v>
      </c>
      <c r="I1161" s="164"/>
      <c r="L1161" s="160"/>
      <c r="M1161" s="165"/>
      <c r="T1161" s="166"/>
      <c r="AT1161" s="161" t="s">
        <v>148</v>
      </c>
      <c r="AU1161" s="161" t="s">
        <v>91</v>
      </c>
      <c r="AV1161" s="14" t="s">
        <v>146</v>
      </c>
      <c r="AW1161" s="14" t="s">
        <v>36</v>
      </c>
      <c r="AX1161" s="14" t="s">
        <v>89</v>
      </c>
      <c r="AY1161" s="161" t="s">
        <v>139</v>
      </c>
    </row>
    <row r="1162" spans="2:65" s="1" customFormat="1" ht="16.5" customHeight="1">
      <c r="B1162" s="33"/>
      <c r="C1162" s="133" t="s">
        <v>937</v>
      </c>
      <c r="D1162" s="133" t="s">
        <v>141</v>
      </c>
      <c r="E1162" s="134" t="s">
        <v>741</v>
      </c>
      <c r="F1162" s="135" t="s">
        <v>742</v>
      </c>
      <c r="G1162" s="136" t="s">
        <v>160</v>
      </c>
      <c r="H1162" s="137">
        <v>53.04</v>
      </c>
      <c r="I1162" s="138"/>
      <c r="J1162" s="139">
        <f>ROUND(I1162*H1162,2)</f>
        <v>0</v>
      </c>
      <c r="K1162" s="135" t="s">
        <v>145</v>
      </c>
      <c r="L1162" s="33"/>
      <c r="M1162" s="140" t="s">
        <v>1</v>
      </c>
      <c r="N1162" s="141" t="s">
        <v>46</v>
      </c>
      <c r="P1162" s="142">
        <f>O1162*H1162</f>
        <v>0</v>
      </c>
      <c r="Q1162" s="142">
        <v>0</v>
      </c>
      <c r="R1162" s="142">
        <f>Q1162*H1162</f>
        <v>0</v>
      </c>
      <c r="S1162" s="142">
        <v>0</v>
      </c>
      <c r="T1162" s="143">
        <f>S1162*H1162</f>
        <v>0</v>
      </c>
      <c r="AR1162" s="144" t="s">
        <v>146</v>
      </c>
      <c r="AT1162" s="144" t="s">
        <v>141</v>
      </c>
      <c r="AU1162" s="144" t="s">
        <v>91</v>
      </c>
      <c r="AY1162" s="18" t="s">
        <v>139</v>
      </c>
      <c r="BE1162" s="145">
        <f>IF(N1162="základní",J1162,0)</f>
        <v>0</v>
      </c>
      <c r="BF1162" s="145">
        <f>IF(N1162="snížená",J1162,0)</f>
        <v>0</v>
      </c>
      <c r="BG1162" s="145">
        <f>IF(N1162="zákl. přenesená",J1162,0)</f>
        <v>0</v>
      </c>
      <c r="BH1162" s="145">
        <f>IF(N1162="sníž. přenesená",J1162,0)</f>
        <v>0</v>
      </c>
      <c r="BI1162" s="145">
        <f>IF(N1162="nulová",J1162,0)</f>
        <v>0</v>
      </c>
      <c r="BJ1162" s="18" t="s">
        <v>89</v>
      </c>
      <c r="BK1162" s="145">
        <f>ROUND(I1162*H1162,2)</f>
        <v>0</v>
      </c>
      <c r="BL1162" s="18" t="s">
        <v>146</v>
      </c>
      <c r="BM1162" s="144" t="s">
        <v>1622</v>
      </c>
    </row>
    <row r="1163" spans="2:65" s="12" customFormat="1" ht="11.25">
      <c r="B1163" s="146"/>
      <c r="D1163" s="147" t="s">
        <v>148</v>
      </c>
      <c r="E1163" s="148" t="s">
        <v>1</v>
      </c>
      <c r="F1163" s="149" t="s">
        <v>1623</v>
      </c>
      <c r="H1163" s="148" t="s">
        <v>1</v>
      </c>
      <c r="I1163" s="150"/>
      <c r="L1163" s="146"/>
      <c r="M1163" s="151"/>
      <c r="T1163" s="152"/>
      <c r="AT1163" s="148" t="s">
        <v>148</v>
      </c>
      <c r="AU1163" s="148" t="s">
        <v>91</v>
      </c>
      <c r="AV1163" s="12" t="s">
        <v>89</v>
      </c>
      <c r="AW1163" s="12" t="s">
        <v>36</v>
      </c>
      <c r="AX1163" s="12" t="s">
        <v>81</v>
      </c>
      <c r="AY1163" s="148" t="s">
        <v>139</v>
      </c>
    </row>
    <row r="1164" spans="2:65" s="13" customFormat="1" ht="11.25">
      <c r="B1164" s="153"/>
      <c r="D1164" s="147" t="s">
        <v>148</v>
      </c>
      <c r="E1164" s="154" t="s">
        <v>1</v>
      </c>
      <c r="F1164" s="155" t="s">
        <v>1393</v>
      </c>
      <c r="H1164" s="156">
        <v>5.79</v>
      </c>
      <c r="I1164" s="157"/>
      <c r="L1164" s="153"/>
      <c r="M1164" s="158"/>
      <c r="T1164" s="159"/>
      <c r="AT1164" s="154" t="s">
        <v>148</v>
      </c>
      <c r="AU1164" s="154" t="s">
        <v>91</v>
      </c>
      <c r="AV1164" s="13" t="s">
        <v>91</v>
      </c>
      <c r="AW1164" s="13" t="s">
        <v>36</v>
      </c>
      <c r="AX1164" s="13" t="s">
        <v>81</v>
      </c>
      <c r="AY1164" s="154" t="s">
        <v>139</v>
      </c>
    </row>
    <row r="1165" spans="2:65" s="13" customFormat="1" ht="11.25">
      <c r="B1165" s="153"/>
      <c r="D1165" s="147" t="s">
        <v>148</v>
      </c>
      <c r="E1165" s="154" t="s">
        <v>1</v>
      </c>
      <c r="F1165" s="155" t="s">
        <v>1394</v>
      </c>
      <c r="H1165" s="156">
        <v>5.83</v>
      </c>
      <c r="I1165" s="157"/>
      <c r="L1165" s="153"/>
      <c r="M1165" s="158"/>
      <c r="T1165" s="159"/>
      <c r="AT1165" s="154" t="s">
        <v>148</v>
      </c>
      <c r="AU1165" s="154" t="s">
        <v>91</v>
      </c>
      <c r="AV1165" s="13" t="s">
        <v>91</v>
      </c>
      <c r="AW1165" s="13" t="s">
        <v>36</v>
      </c>
      <c r="AX1165" s="13" t="s">
        <v>81</v>
      </c>
      <c r="AY1165" s="154" t="s">
        <v>139</v>
      </c>
    </row>
    <row r="1166" spans="2:65" s="12" customFormat="1" ht="11.25">
      <c r="B1166" s="146"/>
      <c r="D1166" s="147" t="s">
        <v>148</v>
      </c>
      <c r="E1166" s="148" t="s">
        <v>1</v>
      </c>
      <c r="F1166" s="149" t="s">
        <v>1624</v>
      </c>
      <c r="H1166" s="148" t="s">
        <v>1</v>
      </c>
      <c r="I1166" s="150"/>
      <c r="L1166" s="146"/>
      <c r="M1166" s="151"/>
      <c r="T1166" s="152"/>
      <c r="AT1166" s="148" t="s">
        <v>148</v>
      </c>
      <c r="AU1166" s="148" t="s">
        <v>91</v>
      </c>
      <c r="AV1166" s="12" t="s">
        <v>89</v>
      </c>
      <c r="AW1166" s="12" t="s">
        <v>36</v>
      </c>
      <c r="AX1166" s="12" t="s">
        <v>81</v>
      </c>
      <c r="AY1166" s="148" t="s">
        <v>139</v>
      </c>
    </row>
    <row r="1167" spans="2:65" s="13" customFormat="1" ht="11.25">
      <c r="B1167" s="153"/>
      <c r="D1167" s="147" t="s">
        <v>148</v>
      </c>
      <c r="E1167" s="154" t="s">
        <v>1</v>
      </c>
      <c r="F1167" s="155" t="s">
        <v>1404</v>
      </c>
      <c r="H1167" s="156">
        <v>5.91</v>
      </c>
      <c r="I1167" s="157"/>
      <c r="L1167" s="153"/>
      <c r="M1167" s="158"/>
      <c r="T1167" s="159"/>
      <c r="AT1167" s="154" t="s">
        <v>148</v>
      </c>
      <c r="AU1167" s="154" t="s">
        <v>91</v>
      </c>
      <c r="AV1167" s="13" t="s">
        <v>91</v>
      </c>
      <c r="AW1167" s="13" t="s">
        <v>36</v>
      </c>
      <c r="AX1167" s="13" t="s">
        <v>81</v>
      </c>
      <c r="AY1167" s="154" t="s">
        <v>139</v>
      </c>
    </row>
    <row r="1168" spans="2:65" s="13" customFormat="1" ht="11.25">
      <c r="B1168" s="153"/>
      <c r="D1168" s="147" t="s">
        <v>148</v>
      </c>
      <c r="E1168" s="154" t="s">
        <v>1</v>
      </c>
      <c r="F1168" s="155" t="s">
        <v>1405</v>
      </c>
      <c r="H1168" s="156">
        <v>4.9000000000000004</v>
      </c>
      <c r="I1168" s="157"/>
      <c r="L1168" s="153"/>
      <c r="M1168" s="158"/>
      <c r="T1168" s="159"/>
      <c r="AT1168" s="154" t="s">
        <v>148</v>
      </c>
      <c r="AU1168" s="154" t="s">
        <v>91</v>
      </c>
      <c r="AV1168" s="13" t="s">
        <v>91</v>
      </c>
      <c r="AW1168" s="13" t="s">
        <v>36</v>
      </c>
      <c r="AX1168" s="13" t="s">
        <v>81</v>
      </c>
      <c r="AY1168" s="154" t="s">
        <v>139</v>
      </c>
    </row>
    <row r="1169" spans="2:65" s="13" customFormat="1" ht="11.25">
      <c r="B1169" s="153"/>
      <c r="D1169" s="147" t="s">
        <v>148</v>
      </c>
      <c r="E1169" s="154" t="s">
        <v>1</v>
      </c>
      <c r="F1169" s="155" t="s">
        <v>1406</v>
      </c>
      <c r="H1169" s="156">
        <v>5.14</v>
      </c>
      <c r="I1169" s="157"/>
      <c r="L1169" s="153"/>
      <c r="M1169" s="158"/>
      <c r="T1169" s="159"/>
      <c r="AT1169" s="154" t="s">
        <v>148</v>
      </c>
      <c r="AU1169" s="154" t="s">
        <v>91</v>
      </c>
      <c r="AV1169" s="13" t="s">
        <v>91</v>
      </c>
      <c r="AW1169" s="13" t="s">
        <v>36</v>
      </c>
      <c r="AX1169" s="13" t="s">
        <v>81</v>
      </c>
      <c r="AY1169" s="154" t="s">
        <v>139</v>
      </c>
    </row>
    <row r="1170" spans="2:65" s="13" customFormat="1" ht="11.25">
      <c r="B1170" s="153"/>
      <c r="D1170" s="147" t="s">
        <v>148</v>
      </c>
      <c r="E1170" s="154" t="s">
        <v>1</v>
      </c>
      <c r="F1170" s="155" t="s">
        <v>1407</v>
      </c>
      <c r="H1170" s="156">
        <v>5.22</v>
      </c>
      <c r="I1170" s="157"/>
      <c r="L1170" s="153"/>
      <c r="M1170" s="158"/>
      <c r="T1170" s="159"/>
      <c r="AT1170" s="154" t="s">
        <v>148</v>
      </c>
      <c r="AU1170" s="154" t="s">
        <v>91</v>
      </c>
      <c r="AV1170" s="13" t="s">
        <v>91</v>
      </c>
      <c r="AW1170" s="13" t="s">
        <v>36</v>
      </c>
      <c r="AX1170" s="13" t="s">
        <v>81</v>
      </c>
      <c r="AY1170" s="154" t="s">
        <v>139</v>
      </c>
    </row>
    <row r="1171" spans="2:65" s="12" customFormat="1" ht="11.25">
      <c r="B1171" s="146"/>
      <c r="D1171" s="147" t="s">
        <v>148</v>
      </c>
      <c r="E1171" s="148" t="s">
        <v>1</v>
      </c>
      <c r="F1171" s="149" t="s">
        <v>1625</v>
      </c>
      <c r="H1171" s="148" t="s">
        <v>1</v>
      </c>
      <c r="I1171" s="150"/>
      <c r="L1171" s="146"/>
      <c r="M1171" s="151"/>
      <c r="T1171" s="152"/>
      <c r="AT1171" s="148" t="s">
        <v>148</v>
      </c>
      <c r="AU1171" s="148" t="s">
        <v>91</v>
      </c>
      <c r="AV1171" s="12" t="s">
        <v>89</v>
      </c>
      <c r="AW1171" s="12" t="s">
        <v>36</v>
      </c>
      <c r="AX1171" s="12" t="s">
        <v>81</v>
      </c>
      <c r="AY1171" s="148" t="s">
        <v>139</v>
      </c>
    </row>
    <row r="1172" spans="2:65" s="13" customFormat="1" ht="11.25">
      <c r="B1172" s="153"/>
      <c r="D1172" s="147" t="s">
        <v>148</v>
      </c>
      <c r="E1172" s="154" t="s">
        <v>1</v>
      </c>
      <c r="F1172" s="155" t="s">
        <v>1419</v>
      </c>
      <c r="H1172" s="156">
        <v>5.77</v>
      </c>
      <c r="I1172" s="157"/>
      <c r="L1172" s="153"/>
      <c r="M1172" s="158"/>
      <c r="T1172" s="159"/>
      <c r="AT1172" s="154" t="s">
        <v>148</v>
      </c>
      <c r="AU1172" s="154" t="s">
        <v>91</v>
      </c>
      <c r="AV1172" s="13" t="s">
        <v>91</v>
      </c>
      <c r="AW1172" s="13" t="s">
        <v>36</v>
      </c>
      <c r="AX1172" s="13" t="s">
        <v>81</v>
      </c>
      <c r="AY1172" s="154" t="s">
        <v>139</v>
      </c>
    </row>
    <row r="1173" spans="2:65" s="12" customFormat="1" ht="11.25">
      <c r="B1173" s="146"/>
      <c r="D1173" s="147" t="s">
        <v>148</v>
      </c>
      <c r="E1173" s="148" t="s">
        <v>1</v>
      </c>
      <c r="F1173" s="149" t="s">
        <v>1626</v>
      </c>
      <c r="H1173" s="148" t="s">
        <v>1</v>
      </c>
      <c r="I1173" s="150"/>
      <c r="L1173" s="146"/>
      <c r="M1173" s="151"/>
      <c r="T1173" s="152"/>
      <c r="AT1173" s="148" t="s">
        <v>148</v>
      </c>
      <c r="AU1173" s="148" t="s">
        <v>91</v>
      </c>
      <c r="AV1173" s="12" t="s">
        <v>89</v>
      </c>
      <c r="AW1173" s="12" t="s">
        <v>36</v>
      </c>
      <c r="AX1173" s="12" t="s">
        <v>81</v>
      </c>
      <c r="AY1173" s="148" t="s">
        <v>139</v>
      </c>
    </row>
    <row r="1174" spans="2:65" s="13" customFormat="1" ht="11.25">
      <c r="B1174" s="153"/>
      <c r="D1174" s="147" t="s">
        <v>148</v>
      </c>
      <c r="E1174" s="154" t="s">
        <v>1</v>
      </c>
      <c r="F1174" s="155" t="s">
        <v>1428</v>
      </c>
      <c r="H1174" s="156">
        <v>14.48</v>
      </c>
      <c r="I1174" s="157"/>
      <c r="L1174" s="153"/>
      <c r="M1174" s="158"/>
      <c r="T1174" s="159"/>
      <c r="AT1174" s="154" t="s">
        <v>148</v>
      </c>
      <c r="AU1174" s="154" t="s">
        <v>91</v>
      </c>
      <c r="AV1174" s="13" t="s">
        <v>91</v>
      </c>
      <c r="AW1174" s="13" t="s">
        <v>36</v>
      </c>
      <c r="AX1174" s="13" t="s">
        <v>81</v>
      </c>
      <c r="AY1174" s="154" t="s">
        <v>139</v>
      </c>
    </row>
    <row r="1175" spans="2:65" s="14" customFormat="1" ht="11.25">
      <c r="B1175" s="160"/>
      <c r="D1175" s="147" t="s">
        <v>148</v>
      </c>
      <c r="E1175" s="161" t="s">
        <v>1</v>
      </c>
      <c r="F1175" s="162" t="s">
        <v>151</v>
      </c>
      <c r="H1175" s="163">
        <v>53.04</v>
      </c>
      <c r="I1175" s="164"/>
      <c r="L1175" s="160"/>
      <c r="M1175" s="165"/>
      <c r="T1175" s="166"/>
      <c r="AT1175" s="161" t="s">
        <v>148</v>
      </c>
      <c r="AU1175" s="161" t="s">
        <v>91</v>
      </c>
      <c r="AV1175" s="14" t="s">
        <v>146</v>
      </c>
      <c r="AW1175" s="14" t="s">
        <v>36</v>
      </c>
      <c r="AX1175" s="14" t="s">
        <v>89</v>
      </c>
      <c r="AY1175" s="161" t="s">
        <v>139</v>
      </c>
    </row>
    <row r="1176" spans="2:65" s="1" customFormat="1" ht="21.75" customHeight="1">
      <c r="B1176" s="33"/>
      <c r="C1176" s="133" t="s">
        <v>945</v>
      </c>
      <c r="D1176" s="133" t="s">
        <v>141</v>
      </c>
      <c r="E1176" s="134" t="s">
        <v>747</v>
      </c>
      <c r="F1176" s="135" t="s">
        <v>748</v>
      </c>
      <c r="G1176" s="136" t="s">
        <v>160</v>
      </c>
      <c r="H1176" s="137">
        <v>9.6199999999999992</v>
      </c>
      <c r="I1176" s="138"/>
      <c r="J1176" s="139">
        <f>ROUND(I1176*H1176,2)</f>
        <v>0</v>
      </c>
      <c r="K1176" s="135" t="s">
        <v>145</v>
      </c>
      <c r="L1176" s="33"/>
      <c r="M1176" s="140" t="s">
        <v>1</v>
      </c>
      <c r="N1176" s="141" t="s">
        <v>46</v>
      </c>
      <c r="P1176" s="142">
        <f>O1176*H1176</f>
        <v>0</v>
      </c>
      <c r="Q1176" s="142">
        <v>0</v>
      </c>
      <c r="R1176" s="142">
        <f>Q1176*H1176</f>
        <v>0</v>
      </c>
      <c r="S1176" s="142">
        <v>0</v>
      </c>
      <c r="T1176" s="143">
        <f>S1176*H1176</f>
        <v>0</v>
      </c>
      <c r="AR1176" s="144" t="s">
        <v>146</v>
      </c>
      <c r="AT1176" s="144" t="s">
        <v>141</v>
      </c>
      <c r="AU1176" s="144" t="s">
        <v>91</v>
      </c>
      <c r="AY1176" s="18" t="s">
        <v>139</v>
      </c>
      <c r="BE1176" s="145">
        <f>IF(N1176="základní",J1176,0)</f>
        <v>0</v>
      </c>
      <c r="BF1176" s="145">
        <f>IF(N1176="snížená",J1176,0)</f>
        <v>0</v>
      </c>
      <c r="BG1176" s="145">
        <f>IF(N1176="zákl. přenesená",J1176,0)</f>
        <v>0</v>
      </c>
      <c r="BH1176" s="145">
        <f>IF(N1176="sníž. přenesená",J1176,0)</f>
        <v>0</v>
      </c>
      <c r="BI1176" s="145">
        <f>IF(N1176="nulová",J1176,0)</f>
        <v>0</v>
      </c>
      <c r="BJ1176" s="18" t="s">
        <v>89</v>
      </c>
      <c r="BK1176" s="145">
        <f>ROUND(I1176*H1176,2)</f>
        <v>0</v>
      </c>
      <c r="BL1176" s="18" t="s">
        <v>146</v>
      </c>
      <c r="BM1176" s="144" t="s">
        <v>1627</v>
      </c>
    </row>
    <row r="1177" spans="2:65" s="12" customFormat="1" ht="11.25">
      <c r="B1177" s="146"/>
      <c r="D1177" s="147" t="s">
        <v>148</v>
      </c>
      <c r="E1177" s="148" t="s">
        <v>1</v>
      </c>
      <c r="F1177" s="149" t="s">
        <v>1628</v>
      </c>
      <c r="H1177" s="148" t="s">
        <v>1</v>
      </c>
      <c r="I1177" s="150"/>
      <c r="L1177" s="146"/>
      <c r="M1177" s="151"/>
      <c r="T1177" s="152"/>
      <c r="AT1177" s="148" t="s">
        <v>148</v>
      </c>
      <c r="AU1177" s="148" t="s">
        <v>91</v>
      </c>
      <c r="AV1177" s="12" t="s">
        <v>89</v>
      </c>
      <c r="AW1177" s="12" t="s">
        <v>36</v>
      </c>
      <c r="AX1177" s="12" t="s">
        <v>81</v>
      </c>
      <c r="AY1177" s="148" t="s">
        <v>139</v>
      </c>
    </row>
    <row r="1178" spans="2:65" s="13" customFormat="1" ht="11.25">
      <c r="B1178" s="153"/>
      <c r="D1178" s="147" t="s">
        <v>148</v>
      </c>
      <c r="E1178" s="154" t="s">
        <v>1</v>
      </c>
      <c r="F1178" s="155" t="s">
        <v>1437</v>
      </c>
      <c r="H1178" s="156">
        <v>5.96</v>
      </c>
      <c r="I1178" s="157"/>
      <c r="L1178" s="153"/>
      <c r="M1178" s="158"/>
      <c r="T1178" s="159"/>
      <c r="AT1178" s="154" t="s">
        <v>148</v>
      </c>
      <c r="AU1178" s="154" t="s">
        <v>91</v>
      </c>
      <c r="AV1178" s="13" t="s">
        <v>91</v>
      </c>
      <c r="AW1178" s="13" t="s">
        <v>36</v>
      </c>
      <c r="AX1178" s="13" t="s">
        <v>81</v>
      </c>
      <c r="AY1178" s="154" t="s">
        <v>139</v>
      </c>
    </row>
    <row r="1179" spans="2:65" s="13" customFormat="1" ht="11.25">
      <c r="B1179" s="153"/>
      <c r="D1179" s="147" t="s">
        <v>148</v>
      </c>
      <c r="E1179" s="154" t="s">
        <v>1</v>
      </c>
      <c r="F1179" s="155" t="s">
        <v>1629</v>
      </c>
      <c r="H1179" s="156">
        <v>3.66</v>
      </c>
      <c r="I1179" s="157"/>
      <c r="L1179" s="153"/>
      <c r="M1179" s="158"/>
      <c r="T1179" s="159"/>
      <c r="AT1179" s="154" t="s">
        <v>148</v>
      </c>
      <c r="AU1179" s="154" t="s">
        <v>91</v>
      </c>
      <c r="AV1179" s="13" t="s">
        <v>91</v>
      </c>
      <c r="AW1179" s="13" t="s">
        <v>36</v>
      </c>
      <c r="AX1179" s="13" t="s">
        <v>81</v>
      </c>
      <c r="AY1179" s="154" t="s">
        <v>139</v>
      </c>
    </row>
    <row r="1180" spans="2:65" s="14" customFormat="1" ht="11.25">
      <c r="B1180" s="160"/>
      <c r="D1180" s="147" t="s">
        <v>148</v>
      </c>
      <c r="E1180" s="161" t="s">
        <v>1</v>
      </c>
      <c r="F1180" s="162" t="s">
        <v>151</v>
      </c>
      <c r="H1180" s="163">
        <v>9.6199999999999992</v>
      </c>
      <c r="I1180" s="164"/>
      <c r="L1180" s="160"/>
      <c r="M1180" s="165"/>
      <c r="T1180" s="166"/>
      <c r="AT1180" s="161" t="s">
        <v>148</v>
      </c>
      <c r="AU1180" s="161" t="s">
        <v>91</v>
      </c>
      <c r="AV1180" s="14" t="s">
        <v>146</v>
      </c>
      <c r="AW1180" s="14" t="s">
        <v>36</v>
      </c>
      <c r="AX1180" s="14" t="s">
        <v>89</v>
      </c>
      <c r="AY1180" s="161" t="s">
        <v>139</v>
      </c>
    </row>
    <row r="1181" spans="2:65" s="1" customFormat="1" ht="24.2" customHeight="1">
      <c r="B1181" s="33"/>
      <c r="C1181" s="133" t="s">
        <v>952</v>
      </c>
      <c r="D1181" s="133" t="s">
        <v>141</v>
      </c>
      <c r="E1181" s="134" t="s">
        <v>752</v>
      </c>
      <c r="F1181" s="135" t="s">
        <v>753</v>
      </c>
      <c r="G1181" s="136" t="s">
        <v>160</v>
      </c>
      <c r="H1181" s="137">
        <v>62.66</v>
      </c>
      <c r="I1181" s="138"/>
      <c r="J1181" s="139">
        <f>ROUND(I1181*H1181,2)</f>
        <v>0</v>
      </c>
      <c r="K1181" s="135" t="s">
        <v>145</v>
      </c>
      <c r="L1181" s="33"/>
      <c r="M1181" s="140" t="s">
        <v>1</v>
      </c>
      <c r="N1181" s="141" t="s">
        <v>46</v>
      </c>
      <c r="P1181" s="142">
        <f>O1181*H1181</f>
        <v>0</v>
      </c>
      <c r="Q1181" s="142">
        <v>0</v>
      </c>
      <c r="R1181" s="142">
        <f>Q1181*H1181</f>
        <v>0</v>
      </c>
      <c r="S1181" s="142">
        <v>0</v>
      </c>
      <c r="T1181" s="143">
        <f>S1181*H1181</f>
        <v>0</v>
      </c>
      <c r="AR1181" s="144" t="s">
        <v>146</v>
      </c>
      <c r="AT1181" s="144" t="s">
        <v>141</v>
      </c>
      <c r="AU1181" s="144" t="s">
        <v>91</v>
      </c>
      <c r="AY1181" s="18" t="s">
        <v>139</v>
      </c>
      <c r="BE1181" s="145">
        <f>IF(N1181="základní",J1181,0)</f>
        <v>0</v>
      </c>
      <c r="BF1181" s="145">
        <f>IF(N1181="snížená",J1181,0)</f>
        <v>0</v>
      </c>
      <c r="BG1181" s="145">
        <f>IF(N1181="zákl. přenesená",J1181,0)</f>
        <v>0</v>
      </c>
      <c r="BH1181" s="145">
        <f>IF(N1181="sníž. přenesená",J1181,0)</f>
        <v>0</v>
      </c>
      <c r="BI1181" s="145">
        <f>IF(N1181="nulová",J1181,0)</f>
        <v>0</v>
      </c>
      <c r="BJ1181" s="18" t="s">
        <v>89</v>
      </c>
      <c r="BK1181" s="145">
        <f>ROUND(I1181*H1181,2)</f>
        <v>0</v>
      </c>
      <c r="BL1181" s="18" t="s">
        <v>146</v>
      </c>
      <c r="BM1181" s="144" t="s">
        <v>1630</v>
      </c>
    </row>
    <row r="1182" spans="2:65" s="12" customFormat="1" ht="11.25">
      <c r="B1182" s="146"/>
      <c r="D1182" s="147" t="s">
        <v>148</v>
      </c>
      <c r="E1182" s="148" t="s">
        <v>1</v>
      </c>
      <c r="F1182" s="149" t="s">
        <v>1623</v>
      </c>
      <c r="H1182" s="148" t="s">
        <v>1</v>
      </c>
      <c r="I1182" s="150"/>
      <c r="L1182" s="146"/>
      <c r="M1182" s="151"/>
      <c r="T1182" s="152"/>
      <c r="AT1182" s="148" t="s">
        <v>148</v>
      </c>
      <c r="AU1182" s="148" t="s">
        <v>91</v>
      </c>
      <c r="AV1182" s="12" t="s">
        <v>89</v>
      </c>
      <c r="AW1182" s="12" t="s">
        <v>36</v>
      </c>
      <c r="AX1182" s="12" t="s">
        <v>81</v>
      </c>
      <c r="AY1182" s="148" t="s">
        <v>139</v>
      </c>
    </row>
    <row r="1183" spans="2:65" s="13" customFormat="1" ht="11.25">
      <c r="B1183" s="153"/>
      <c r="D1183" s="147" t="s">
        <v>148</v>
      </c>
      <c r="E1183" s="154" t="s">
        <v>1</v>
      </c>
      <c r="F1183" s="155" t="s">
        <v>1393</v>
      </c>
      <c r="H1183" s="156">
        <v>5.79</v>
      </c>
      <c r="I1183" s="157"/>
      <c r="L1183" s="153"/>
      <c r="M1183" s="158"/>
      <c r="T1183" s="159"/>
      <c r="AT1183" s="154" t="s">
        <v>148</v>
      </c>
      <c r="AU1183" s="154" t="s">
        <v>91</v>
      </c>
      <c r="AV1183" s="13" t="s">
        <v>91</v>
      </c>
      <c r="AW1183" s="13" t="s">
        <v>36</v>
      </c>
      <c r="AX1183" s="13" t="s">
        <v>81</v>
      </c>
      <c r="AY1183" s="154" t="s">
        <v>139</v>
      </c>
    </row>
    <row r="1184" spans="2:65" s="13" customFormat="1" ht="11.25">
      <c r="B1184" s="153"/>
      <c r="D1184" s="147" t="s">
        <v>148</v>
      </c>
      <c r="E1184" s="154" t="s">
        <v>1</v>
      </c>
      <c r="F1184" s="155" t="s">
        <v>1394</v>
      </c>
      <c r="H1184" s="156">
        <v>5.83</v>
      </c>
      <c r="I1184" s="157"/>
      <c r="L1184" s="153"/>
      <c r="M1184" s="158"/>
      <c r="T1184" s="159"/>
      <c r="AT1184" s="154" t="s">
        <v>148</v>
      </c>
      <c r="AU1184" s="154" t="s">
        <v>91</v>
      </c>
      <c r="AV1184" s="13" t="s">
        <v>91</v>
      </c>
      <c r="AW1184" s="13" t="s">
        <v>36</v>
      </c>
      <c r="AX1184" s="13" t="s">
        <v>81</v>
      </c>
      <c r="AY1184" s="154" t="s">
        <v>139</v>
      </c>
    </row>
    <row r="1185" spans="2:65" s="12" customFormat="1" ht="11.25">
      <c r="B1185" s="146"/>
      <c r="D1185" s="147" t="s">
        <v>148</v>
      </c>
      <c r="E1185" s="148" t="s">
        <v>1</v>
      </c>
      <c r="F1185" s="149" t="s">
        <v>1624</v>
      </c>
      <c r="H1185" s="148" t="s">
        <v>1</v>
      </c>
      <c r="I1185" s="150"/>
      <c r="L1185" s="146"/>
      <c r="M1185" s="151"/>
      <c r="T1185" s="152"/>
      <c r="AT1185" s="148" t="s">
        <v>148</v>
      </c>
      <c r="AU1185" s="148" t="s">
        <v>91</v>
      </c>
      <c r="AV1185" s="12" t="s">
        <v>89</v>
      </c>
      <c r="AW1185" s="12" t="s">
        <v>36</v>
      </c>
      <c r="AX1185" s="12" t="s">
        <v>81</v>
      </c>
      <c r="AY1185" s="148" t="s">
        <v>139</v>
      </c>
    </row>
    <row r="1186" spans="2:65" s="13" customFormat="1" ht="11.25">
      <c r="B1186" s="153"/>
      <c r="D1186" s="147" t="s">
        <v>148</v>
      </c>
      <c r="E1186" s="154" t="s">
        <v>1</v>
      </c>
      <c r="F1186" s="155" t="s">
        <v>1404</v>
      </c>
      <c r="H1186" s="156">
        <v>5.91</v>
      </c>
      <c r="I1186" s="157"/>
      <c r="L1186" s="153"/>
      <c r="M1186" s="158"/>
      <c r="T1186" s="159"/>
      <c r="AT1186" s="154" t="s">
        <v>148</v>
      </c>
      <c r="AU1186" s="154" t="s">
        <v>91</v>
      </c>
      <c r="AV1186" s="13" t="s">
        <v>91</v>
      </c>
      <c r="AW1186" s="13" t="s">
        <v>36</v>
      </c>
      <c r="AX1186" s="13" t="s">
        <v>81</v>
      </c>
      <c r="AY1186" s="154" t="s">
        <v>139</v>
      </c>
    </row>
    <row r="1187" spans="2:65" s="13" customFormat="1" ht="11.25">
      <c r="B1187" s="153"/>
      <c r="D1187" s="147" t="s">
        <v>148</v>
      </c>
      <c r="E1187" s="154" t="s">
        <v>1</v>
      </c>
      <c r="F1187" s="155" t="s">
        <v>1405</v>
      </c>
      <c r="H1187" s="156">
        <v>4.9000000000000004</v>
      </c>
      <c r="I1187" s="157"/>
      <c r="L1187" s="153"/>
      <c r="M1187" s="158"/>
      <c r="T1187" s="159"/>
      <c r="AT1187" s="154" t="s">
        <v>148</v>
      </c>
      <c r="AU1187" s="154" t="s">
        <v>91</v>
      </c>
      <c r="AV1187" s="13" t="s">
        <v>91</v>
      </c>
      <c r="AW1187" s="13" t="s">
        <v>36</v>
      </c>
      <c r="AX1187" s="13" t="s">
        <v>81</v>
      </c>
      <c r="AY1187" s="154" t="s">
        <v>139</v>
      </c>
    </row>
    <row r="1188" spans="2:65" s="13" customFormat="1" ht="11.25">
      <c r="B1188" s="153"/>
      <c r="D1188" s="147" t="s">
        <v>148</v>
      </c>
      <c r="E1188" s="154" t="s">
        <v>1</v>
      </c>
      <c r="F1188" s="155" t="s">
        <v>1406</v>
      </c>
      <c r="H1188" s="156">
        <v>5.14</v>
      </c>
      <c r="I1188" s="157"/>
      <c r="L1188" s="153"/>
      <c r="M1188" s="158"/>
      <c r="T1188" s="159"/>
      <c r="AT1188" s="154" t="s">
        <v>148</v>
      </c>
      <c r="AU1188" s="154" t="s">
        <v>91</v>
      </c>
      <c r="AV1188" s="13" t="s">
        <v>91</v>
      </c>
      <c r="AW1188" s="13" t="s">
        <v>36</v>
      </c>
      <c r="AX1188" s="13" t="s">
        <v>81</v>
      </c>
      <c r="AY1188" s="154" t="s">
        <v>139</v>
      </c>
    </row>
    <row r="1189" spans="2:65" s="13" customFormat="1" ht="11.25">
      <c r="B1189" s="153"/>
      <c r="D1189" s="147" t="s">
        <v>148</v>
      </c>
      <c r="E1189" s="154" t="s">
        <v>1</v>
      </c>
      <c r="F1189" s="155" t="s">
        <v>1407</v>
      </c>
      <c r="H1189" s="156">
        <v>5.22</v>
      </c>
      <c r="I1189" s="157"/>
      <c r="L1189" s="153"/>
      <c r="M1189" s="158"/>
      <c r="T1189" s="159"/>
      <c r="AT1189" s="154" t="s">
        <v>148</v>
      </c>
      <c r="AU1189" s="154" t="s">
        <v>91</v>
      </c>
      <c r="AV1189" s="13" t="s">
        <v>91</v>
      </c>
      <c r="AW1189" s="13" t="s">
        <v>36</v>
      </c>
      <c r="AX1189" s="13" t="s">
        <v>81</v>
      </c>
      <c r="AY1189" s="154" t="s">
        <v>139</v>
      </c>
    </row>
    <row r="1190" spans="2:65" s="12" customFormat="1" ht="11.25">
      <c r="B1190" s="146"/>
      <c r="D1190" s="147" t="s">
        <v>148</v>
      </c>
      <c r="E1190" s="148" t="s">
        <v>1</v>
      </c>
      <c r="F1190" s="149" t="s">
        <v>1625</v>
      </c>
      <c r="H1190" s="148" t="s">
        <v>1</v>
      </c>
      <c r="I1190" s="150"/>
      <c r="L1190" s="146"/>
      <c r="M1190" s="151"/>
      <c r="T1190" s="152"/>
      <c r="AT1190" s="148" t="s">
        <v>148</v>
      </c>
      <c r="AU1190" s="148" t="s">
        <v>91</v>
      </c>
      <c r="AV1190" s="12" t="s">
        <v>89</v>
      </c>
      <c r="AW1190" s="12" t="s">
        <v>36</v>
      </c>
      <c r="AX1190" s="12" t="s">
        <v>81</v>
      </c>
      <c r="AY1190" s="148" t="s">
        <v>139</v>
      </c>
    </row>
    <row r="1191" spans="2:65" s="13" customFormat="1" ht="11.25">
      <c r="B1191" s="153"/>
      <c r="D1191" s="147" t="s">
        <v>148</v>
      </c>
      <c r="E1191" s="154" t="s">
        <v>1</v>
      </c>
      <c r="F1191" s="155" t="s">
        <v>1419</v>
      </c>
      <c r="H1191" s="156">
        <v>5.77</v>
      </c>
      <c r="I1191" s="157"/>
      <c r="L1191" s="153"/>
      <c r="M1191" s="158"/>
      <c r="T1191" s="159"/>
      <c r="AT1191" s="154" t="s">
        <v>148</v>
      </c>
      <c r="AU1191" s="154" t="s">
        <v>91</v>
      </c>
      <c r="AV1191" s="13" t="s">
        <v>91</v>
      </c>
      <c r="AW1191" s="13" t="s">
        <v>36</v>
      </c>
      <c r="AX1191" s="13" t="s">
        <v>81</v>
      </c>
      <c r="AY1191" s="154" t="s">
        <v>139</v>
      </c>
    </row>
    <row r="1192" spans="2:65" s="12" customFormat="1" ht="11.25">
      <c r="B1192" s="146"/>
      <c r="D1192" s="147" t="s">
        <v>148</v>
      </c>
      <c r="E1192" s="148" t="s">
        <v>1</v>
      </c>
      <c r="F1192" s="149" t="s">
        <v>1626</v>
      </c>
      <c r="H1192" s="148" t="s">
        <v>1</v>
      </c>
      <c r="I1192" s="150"/>
      <c r="L1192" s="146"/>
      <c r="M1192" s="151"/>
      <c r="T1192" s="152"/>
      <c r="AT1192" s="148" t="s">
        <v>148</v>
      </c>
      <c r="AU1192" s="148" t="s">
        <v>91</v>
      </c>
      <c r="AV1192" s="12" t="s">
        <v>89</v>
      </c>
      <c r="AW1192" s="12" t="s">
        <v>36</v>
      </c>
      <c r="AX1192" s="12" t="s">
        <v>81</v>
      </c>
      <c r="AY1192" s="148" t="s">
        <v>139</v>
      </c>
    </row>
    <row r="1193" spans="2:65" s="13" customFormat="1" ht="11.25">
      <c r="B1193" s="153"/>
      <c r="D1193" s="147" t="s">
        <v>148</v>
      </c>
      <c r="E1193" s="154" t="s">
        <v>1</v>
      </c>
      <c r="F1193" s="155" t="s">
        <v>1428</v>
      </c>
      <c r="H1193" s="156">
        <v>14.48</v>
      </c>
      <c r="I1193" s="157"/>
      <c r="L1193" s="153"/>
      <c r="M1193" s="158"/>
      <c r="T1193" s="159"/>
      <c r="AT1193" s="154" t="s">
        <v>148</v>
      </c>
      <c r="AU1193" s="154" t="s">
        <v>91</v>
      </c>
      <c r="AV1193" s="13" t="s">
        <v>91</v>
      </c>
      <c r="AW1193" s="13" t="s">
        <v>36</v>
      </c>
      <c r="AX1193" s="13" t="s">
        <v>81</v>
      </c>
      <c r="AY1193" s="154" t="s">
        <v>139</v>
      </c>
    </row>
    <row r="1194" spans="2:65" s="12" customFormat="1" ht="11.25">
      <c r="B1194" s="146"/>
      <c r="D1194" s="147" t="s">
        <v>148</v>
      </c>
      <c r="E1194" s="148" t="s">
        <v>1</v>
      </c>
      <c r="F1194" s="149" t="s">
        <v>1628</v>
      </c>
      <c r="H1194" s="148" t="s">
        <v>1</v>
      </c>
      <c r="I1194" s="150"/>
      <c r="L1194" s="146"/>
      <c r="M1194" s="151"/>
      <c r="T1194" s="152"/>
      <c r="AT1194" s="148" t="s">
        <v>148</v>
      </c>
      <c r="AU1194" s="148" t="s">
        <v>91</v>
      </c>
      <c r="AV1194" s="12" t="s">
        <v>89</v>
      </c>
      <c r="AW1194" s="12" t="s">
        <v>36</v>
      </c>
      <c r="AX1194" s="12" t="s">
        <v>81</v>
      </c>
      <c r="AY1194" s="148" t="s">
        <v>139</v>
      </c>
    </row>
    <row r="1195" spans="2:65" s="13" customFormat="1" ht="11.25">
      <c r="B1195" s="153"/>
      <c r="D1195" s="147" t="s">
        <v>148</v>
      </c>
      <c r="E1195" s="154" t="s">
        <v>1</v>
      </c>
      <c r="F1195" s="155" t="s">
        <v>1437</v>
      </c>
      <c r="H1195" s="156">
        <v>5.96</v>
      </c>
      <c r="I1195" s="157"/>
      <c r="L1195" s="153"/>
      <c r="M1195" s="158"/>
      <c r="T1195" s="159"/>
      <c r="AT1195" s="154" t="s">
        <v>148</v>
      </c>
      <c r="AU1195" s="154" t="s">
        <v>91</v>
      </c>
      <c r="AV1195" s="13" t="s">
        <v>91</v>
      </c>
      <c r="AW1195" s="13" t="s">
        <v>36</v>
      </c>
      <c r="AX1195" s="13" t="s">
        <v>81</v>
      </c>
      <c r="AY1195" s="154" t="s">
        <v>139</v>
      </c>
    </row>
    <row r="1196" spans="2:65" s="13" customFormat="1" ht="11.25">
      <c r="B1196" s="153"/>
      <c r="D1196" s="147" t="s">
        <v>148</v>
      </c>
      <c r="E1196" s="154" t="s">
        <v>1</v>
      </c>
      <c r="F1196" s="155" t="s">
        <v>1629</v>
      </c>
      <c r="H1196" s="156">
        <v>3.66</v>
      </c>
      <c r="I1196" s="157"/>
      <c r="L1196" s="153"/>
      <c r="M1196" s="158"/>
      <c r="T1196" s="159"/>
      <c r="AT1196" s="154" t="s">
        <v>148</v>
      </c>
      <c r="AU1196" s="154" t="s">
        <v>91</v>
      </c>
      <c r="AV1196" s="13" t="s">
        <v>91</v>
      </c>
      <c r="AW1196" s="13" t="s">
        <v>36</v>
      </c>
      <c r="AX1196" s="13" t="s">
        <v>81</v>
      </c>
      <c r="AY1196" s="154" t="s">
        <v>139</v>
      </c>
    </row>
    <row r="1197" spans="2:65" s="14" customFormat="1" ht="11.25">
      <c r="B1197" s="160"/>
      <c r="D1197" s="147" t="s">
        <v>148</v>
      </c>
      <c r="E1197" s="161" t="s">
        <v>1</v>
      </c>
      <c r="F1197" s="162" t="s">
        <v>151</v>
      </c>
      <c r="H1197" s="163">
        <v>62.66</v>
      </c>
      <c r="I1197" s="164"/>
      <c r="L1197" s="160"/>
      <c r="M1197" s="165"/>
      <c r="T1197" s="166"/>
      <c r="AT1197" s="161" t="s">
        <v>148</v>
      </c>
      <c r="AU1197" s="161" t="s">
        <v>91</v>
      </c>
      <c r="AV1197" s="14" t="s">
        <v>146</v>
      </c>
      <c r="AW1197" s="14" t="s">
        <v>36</v>
      </c>
      <c r="AX1197" s="14" t="s">
        <v>89</v>
      </c>
      <c r="AY1197" s="161" t="s">
        <v>139</v>
      </c>
    </row>
    <row r="1198" spans="2:65" s="1" customFormat="1" ht="21.75" customHeight="1">
      <c r="B1198" s="33"/>
      <c r="C1198" s="133" t="s">
        <v>957</v>
      </c>
      <c r="D1198" s="133" t="s">
        <v>141</v>
      </c>
      <c r="E1198" s="134" t="s">
        <v>756</v>
      </c>
      <c r="F1198" s="135" t="s">
        <v>757</v>
      </c>
      <c r="G1198" s="136" t="s">
        <v>160</v>
      </c>
      <c r="H1198" s="137">
        <v>25.24</v>
      </c>
      <c r="I1198" s="138"/>
      <c r="J1198" s="139">
        <f>ROUND(I1198*H1198,2)</f>
        <v>0</v>
      </c>
      <c r="K1198" s="135" t="s">
        <v>145</v>
      </c>
      <c r="L1198" s="33"/>
      <c r="M1198" s="140" t="s">
        <v>1</v>
      </c>
      <c r="N1198" s="141" t="s">
        <v>46</v>
      </c>
      <c r="P1198" s="142">
        <f>O1198*H1198</f>
        <v>0</v>
      </c>
      <c r="Q1198" s="142">
        <v>0</v>
      </c>
      <c r="R1198" s="142">
        <f>Q1198*H1198</f>
        <v>0</v>
      </c>
      <c r="S1198" s="142">
        <v>0</v>
      </c>
      <c r="T1198" s="143">
        <f>S1198*H1198</f>
        <v>0</v>
      </c>
      <c r="AR1198" s="144" t="s">
        <v>146</v>
      </c>
      <c r="AT1198" s="144" t="s">
        <v>141</v>
      </c>
      <c r="AU1198" s="144" t="s">
        <v>91</v>
      </c>
      <c r="AY1198" s="18" t="s">
        <v>139</v>
      </c>
      <c r="BE1198" s="145">
        <f>IF(N1198="základní",J1198,0)</f>
        <v>0</v>
      </c>
      <c r="BF1198" s="145">
        <f>IF(N1198="snížená",J1198,0)</f>
        <v>0</v>
      </c>
      <c r="BG1198" s="145">
        <f>IF(N1198="zákl. přenesená",J1198,0)</f>
        <v>0</v>
      </c>
      <c r="BH1198" s="145">
        <f>IF(N1198="sníž. přenesená",J1198,0)</f>
        <v>0</v>
      </c>
      <c r="BI1198" s="145">
        <f>IF(N1198="nulová",J1198,0)</f>
        <v>0</v>
      </c>
      <c r="BJ1198" s="18" t="s">
        <v>89</v>
      </c>
      <c r="BK1198" s="145">
        <f>ROUND(I1198*H1198,2)</f>
        <v>0</v>
      </c>
      <c r="BL1198" s="18" t="s">
        <v>146</v>
      </c>
      <c r="BM1198" s="144" t="s">
        <v>1631</v>
      </c>
    </row>
    <row r="1199" spans="2:65" s="1" customFormat="1" ht="29.25">
      <c r="B1199" s="33"/>
      <c r="D1199" s="147" t="s">
        <v>306</v>
      </c>
      <c r="F1199" s="174" t="s">
        <v>759</v>
      </c>
      <c r="I1199" s="175"/>
      <c r="L1199" s="33"/>
      <c r="M1199" s="176"/>
      <c r="T1199" s="57"/>
      <c r="AT1199" s="18" t="s">
        <v>306</v>
      </c>
      <c r="AU1199" s="18" t="s">
        <v>91</v>
      </c>
    </row>
    <row r="1200" spans="2:65" s="13" customFormat="1" ht="11.25">
      <c r="B1200" s="153"/>
      <c r="D1200" s="147" t="s">
        <v>148</v>
      </c>
      <c r="E1200" s="154" t="s">
        <v>1</v>
      </c>
      <c r="F1200" s="155" t="s">
        <v>1632</v>
      </c>
      <c r="H1200" s="156">
        <v>25.24</v>
      </c>
      <c r="I1200" s="157"/>
      <c r="L1200" s="153"/>
      <c r="M1200" s="158"/>
      <c r="T1200" s="159"/>
      <c r="AT1200" s="154" t="s">
        <v>148</v>
      </c>
      <c r="AU1200" s="154" t="s">
        <v>91</v>
      </c>
      <c r="AV1200" s="13" t="s">
        <v>91</v>
      </c>
      <c r="AW1200" s="13" t="s">
        <v>36</v>
      </c>
      <c r="AX1200" s="13" t="s">
        <v>81</v>
      </c>
      <c r="AY1200" s="154" t="s">
        <v>139</v>
      </c>
    </row>
    <row r="1201" spans="2:65" s="14" customFormat="1" ht="11.25">
      <c r="B1201" s="160"/>
      <c r="D1201" s="147" t="s">
        <v>148</v>
      </c>
      <c r="E1201" s="161" t="s">
        <v>1</v>
      </c>
      <c r="F1201" s="162" t="s">
        <v>151</v>
      </c>
      <c r="H1201" s="163">
        <v>25.24</v>
      </c>
      <c r="I1201" s="164"/>
      <c r="L1201" s="160"/>
      <c r="M1201" s="165"/>
      <c r="T1201" s="166"/>
      <c r="AT1201" s="161" t="s">
        <v>148</v>
      </c>
      <c r="AU1201" s="161" t="s">
        <v>91</v>
      </c>
      <c r="AV1201" s="14" t="s">
        <v>146</v>
      </c>
      <c r="AW1201" s="14" t="s">
        <v>36</v>
      </c>
      <c r="AX1201" s="14" t="s">
        <v>89</v>
      </c>
      <c r="AY1201" s="161" t="s">
        <v>139</v>
      </c>
    </row>
    <row r="1202" spans="2:65" s="1" customFormat="1" ht="24.2" customHeight="1">
      <c r="B1202" s="33"/>
      <c r="C1202" s="133" t="s">
        <v>962</v>
      </c>
      <c r="D1202" s="133" t="s">
        <v>141</v>
      </c>
      <c r="E1202" s="134" t="s">
        <v>763</v>
      </c>
      <c r="F1202" s="135" t="s">
        <v>764</v>
      </c>
      <c r="G1202" s="136" t="s">
        <v>160</v>
      </c>
      <c r="H1202" s="137">
        <v>25.24</v>
      </c>
      <c r="I1202" s="138"/>
      <c r="J1202" s="139">
        <f>ROUND(I1202*H1202,2)</f>
        <v>0</v>
      </c>
      <c r="K1202" s="135" t="s">
        <v>145</v>
      </c>
      <c r="L1202" s="33"/>
      <c r="M1202" s="140" t="s">
        <v>1</v>
      </c>
      <c r="N1202" s="141" t="s">
        <v>46</v>
      </c>
      <c r="P1202" s="142">
        <f>O1202*H1202</f>
        <v>0</v>
      </c>
      <c r="Q1202" s="142">
        <v>0</v>
      </c>
      <c r="R1202" s="142">
        <f>Q1202*H1202</f>
        <v>0</v>
      </c>
      <c r="S1202" s="142">
        <v>0</v>
      </c>
      <c r="T1202" s="143">
        <f>S1202*H1202</f>
        <v>0</v>
      </c>
      <c r="AR1202" s="144" t="s">
        <v>146</v>
      </c>
      <c r="AT1202" s="144" t="s">
        <v>141</v>
      </c>
      <c r="AU1202" s="144" t="s">
        <v>91</v>
      </c>
      <c r="AY1202" s="18" t="s">
        <v>139</v>
      </c>
      <c r="BE1202" s="145">
        <f>IF(N1202="základní",J1202,0)</f>
        <v>0</v>
      </c>
      <c r="BF1202" s="145">
        <f>IF(N1202="snížená",J1202,0)</f>
        <v>0</v>
      </c>
      <c r="BG1202" s="145">
        <f>IF(N1202="zákl. přenesená",J1202,0)</f>
        <v>0</v>
      </c>
      <c r="BH1202" s="145">
        <f>IF(N1202="sníž. přenesená",J1202,0)</f>
        <v>0</v>
      </c>
      <c r="BI1202" s="145">
        <f>IF(N1202="nulová",J1202,0)</f>
        <v>0</v>
      </c>
      <c r="BJ1202" s="18" t="s">
        <v>89</v>
      </c>
      <c r="BK1202" s="145">
        <f>ROUND(I1202*H1202,2)</f>
        <v>0</v>
      </c>
      <c r="BL1202" s="18" t="s">
        <v>146</v>
      </c>
      <c r="BM1202" s="144" t="s">
        <v>1633</v>
      </c>
    </row>
    <row r="1203" spans="2:65" s="1" customFormat="1" ht="29.25">
      <c r="B1203" s="33"/>
      <c r="D1203" s="147" t="s">
        <v>306</v>
      </c>
      <c r="F1203" s="174" t="s">
        <v>766</v>
      </c>
      <c r="I1203" s="175"/>
      <c r="L1203" s="33"/>
      <c r="M1203" s="176"/>
      <c r="T1203" s="57"/>
      <c r="AT1203" s="18" t="s">
        <v>306</v>
      </c>
      <c r="AU1203" s="18" t="s">
        <v>91</v>
      </c>
    </row>
    <row r="1204" spans="2:65" s="13" customFormat="1" ht="11.25">
      <c r="B1204" s="153"/>
      <c r="D1204" s="147" t="s">
        <v>148</v>
      </c>
      <c r="E1204" s="154" t="s">
        <v>1</v>
      </c>
      <c r="F1204" s="155" t="s">
        <v>1632</v>
      </c>
      <c r="H1204" s="156">
        <v>25.24</v>
      </c>
      <c r="I1204" s="157"/>
      <c r="L1204" s="153"/>
      <c r="M1204" s="158"/>
      <c r="T1204" s="159"/>
      <c r="AT1204" s="154" t="s">
        <v>148</v>
      </c>
      <c r="AU1204" s="154" t="s">
        <v>91</v>
      </c>
      <c r="AV1204" s="13" t="s">
        <v>91</v>
      </c>
      <c r="AW1204" s="13" t="s">
        <v>36</v>
      </c>
      <c r="AX1204" s="13" t="s">
        <v>81</v>
      </c>
      <c r="AY1204" s="154" t="s">
        <v>139</v>
      </c>
    </row>
    <row r="1205" spans="2:65" s="14" customFormat="1" ht="11.25">
      <c r="B1205" s="160"/>
      <c r="D1205" s="147" t="s">
        <v>148</v>
      </c>
      <c r="E1205" s="161" t="s">
        <v>1</v>
      </c>
      <c r="F1205" s="162" t="s">
        <v>151</v>
      </c>
      <c r="H1205" s="163">
        <v>25.24</v>
      </c>
      <c r="I1205" s="164"/>
      <c r="L1205" s="160"/>
      <c r="M1205" s="165"/>
      <c r="T1205" s="166"/>
      <c r="AT1205" s="161" t="s">
        <v>148</v>
      </c>
      <c r="AU1205" s="161" t="s">
        <v>91</v>
      </c>
      <c r="AV1205" s="14" t="s">
        <v>146</v>
      </c>
      <c r="AW1205" s="14" t="s">
        <v>36</v>
      </c>
      <c r="AX1205" s="14" t="s">
        <v>89</v>
      </c>
      <c r="AY1205" s="161" t="s">
        <v>139</v>
      </c>
    </row>
    <row r="1206" spans="2:65" s="1" customFormat="1" ht="24.2" customHeight="1">
      <c r="B1206" s="33"/>
      <c r="C1206" s="133" t="s">
        <v>966</v>
      </c>
      <c r="D1206" s="133" t="s">
        <v>141</v>
      </c>
      <c r="E1206" s="134" t="s">
        <v>768</v>
      </c>
      <c r="F1206" s="135" t="s">
        <v>769</v>
      </c>
      <c r="G1206" s="136" t="s">
        <v>498</v>
      </c>
      <c r="H1206" s="137">
        <v>2</v>
      </c>
      <c r="I1206" s="138"/>
      <c r="J1206" s="139">
        <f>ROUND(I1206*H1206,2)</f>
        <v>0</v>
      </c>
      <c r="K1206" s="135" t="s">
        <v>145</v>
      </c>
      <c r="L1206" s="33"/>
      <c r="M1206" s="140" t="s">
        <v>1</v>
      </c>
      <c r="N1206" s="141" t="s">
        <v>46</v>
      </c>
      <c r="P1206" s="142">
        <f>O1206*H1206</f>
        <v>0</v>
      </c>
      <c r="Q1206" s="142">
        <v>0.45937</v>
      </c>
      <c r="R1206" s="142">
        <f>Q1206*H1206</f>
        <v>0.91874</v>
      </c>
      <c r="S1206" s="142">
        <v>0</v>
      </c>
      <c r="T1206" s="143">
        <f>S1206*H1206</f>
        <v>0</v>
      </c>
      <c r="AR1206" s="144" t="s">
        <v>146</v>
      </c>
      <c r="AT1206" s="144" t="s">
        <v>141</v>
      </c>
      <c r="AU1206" s="144" t="s">
        <v>91</v>
      </c>
      <c r="AY1206" s="18" t="s">
        <v>139</v>
      </c>
      <c r="BE1206" s="145">
        <f>IF(N1206="základní",J1206,0)</f>
        <v>0</v>
      </c>
      <c r="BF1206" s="145">
        <f>IF(N1206="snížená",J1206,0)</f>
        <v>0</v>
      </c>
      <c r="BG1206" s="145">
        <f>IF(N1206="zákl. přenesená",J1206,0)</f>
        <v>0</v>
      </c>
      <c r="BH1206" s="145">
        <f>IF(N1206="sníž. přenesená",J1206,0)</f>
        <v>0</v>
      </c>
      <c r="BI1206" s="145">
        <f>IF(N1206="nulová",J1206,0)</f>
        <v>0</v>
      </c>
      <c r="BJ1206" s="18" t="s">
        <v>89</v>
      </c>
      <c r="BK1206" s="145">
        <f>ROUND(I1206*H1206,2)</f>
        <v>0</v>
      </c>
      <c r="BL1206" s="18" t="s">
        <v>146</v>
      </c>
      <c r="BM1206" s="144" t="s">
        <v>1634</v>
      </c>
    </row>
    <row r="1207" spans="2:65" s="1" customFormat="1" ht="58.5">
      <c r="B1207" s="33"/>
      <c r="D1207" s="147" t="s">
        <v>306</v>
      </c>
      <c r="F1207" s="174" t="s">
        <v>771</v>
      </c>
      <c r="I1207" s="175"/>
      <c r="L1207" s="33"/>
      <c r="M1207" s="176"/>
      <c r="T1207" s="57"/>
      <c r="AT1207" s="18" t="s">
        <v>306</v>
      </c>
      <c r="AU1207" s="18" t="s">
        <v>91</v>
      </c>
    </row>
    <row r="1208" spans="2:65" s="13" customFormat="1" ht="11.25">
      <c r="B1208" s="153"/>
      <c r="D1208" s="147" t="s">
        <v>148</v>
      </c>
      <c r="E1208" s="154" t="s">
        <v>1</v>
      </c>
      <c r="F1208" s="155" t="s">
        <v>1635</v>
      </c>
      <c r="H1208" s="156">
        <v>2</v>
      </c>
      <c r="I1208" s="157"/>
      <c r="L1208" s="153"/>
      <c r="M1208" s="158"/>
      <c r="T1208" s="159"/>
      <c r="AT1208" s="154" t="s">
        <v>148</v>
      </c>
      <c r="AU1208" s="154" t="s">
        <v>91</v>
      </c>
      <c r="AV1208" s="13" t="s">
        <v>91</v>
      </c>
      <c r="AW1208" s="13" t="s">
        <v>36</v>
      </c>
      <c r="AX1208" s="13" t="s">
        <v>81</v>
      </c>
      <c r="AY1208" s="154" t="s">
        <v>139</v>
      </c>
    </row>
    <row r="1209" spans="2:65" s="14" customFormat="1" ht="11.25">
      <c r="B1209" s="160"/>
      <c r="D1209" s="147" t="s">
        <v>148</v>
      </c>
      <c r="E1209" s="161" t="s">
        <v>1</v>
      </c>
      <c r="F1209" s="162" t="s">
        <v>151</v>
      </c>
      <c r="H1209" s="163">
        <v>2</v>
      </c>
      <c r="I1209" s="164"/>
      <c r="L1209" s="160"/>
      <c r="M1209" s="165"/>
      <c r="T1209" s="166"/>
      <c r="AT1209" s="161" t="s">
        <v>148</v>
      </c>
      <c r="AU1209" s="161" t="s">
        <v>91</v>
      </c>
      <c r="AV1209" s="14" t="s">
        <v>146</v>
      </c>
      <c r="AW1209" s="14" t="s">
        <v>36</v>
      </c>
      <c r="AX1209" s="14" t="s">
        <v>89</v>
      </c>
      <c r="AY1209" s="161" t="s">
        <v>139</v>
      </c>
    </row>
    <row r="1210" spans="2:65" s="1" customFormat="1" ht="37.9" customHeight="1">
      <c r="B1210" s="33"/>
      <c r="C1210" s="133" t="s">
        <v>971</v>
      </c>
      <c r="D1210" s="133" t="s">
        <v>141</v>
      </c>
      <c r="E1210" s="134" t="s">
        <v>1636</v>
      </c>
      <c r="F1210" s="135" t="s">
        <v>1637</v>
      </c>
      <c r="G1210" s="136" t="s">
        <v>498</v>
      </c>
      <c r="H1210" s="137">
        <v>1</v>
      </c>
      <c r="I1210" s="138"/>
      <c r="J1210" s="139">
        <f>ROUND(I1210*H1210,2)</f>
        <v>0</v>
      </c>
      <c r="K1210" s="135" t="s">
        <v>145</v>
      </c>
      <c r="L1210" s="33"/>
      <c r="M1210" s="140" t="s">
        <v>1</v>
      </c>
      <c r="N1210" s="141" t="s">
        <v>46</v>
      </c>
      <c r="P1210" s="142">
        <f>O1210*H1210</f>
        <v>0</v>
      </c>
      <c r="Q1210" s="142">
        <v>0.09</v>
      </c>
      <c r="R1210" s="142">
        <f>Q1210*H1210</f>
        <v>0.09</v>
      </c>
      <c r="S1210" s="142">
        <v>0</v>
      </c>
      <c r="T1210" s="143">
        <f>S1210*H1210</f>
        <v>0</v>
      </c>
      <c r="AR1210" s="144" t="s">
        <v>146</v>
      </c>
      <c r="AT1210" s="144" t="s">
        <v>141</v>
      </c>
      <c r="AU1210" s="144" t="s">
        <v>91</v>
      </c>
      <c r="AY1210" s="18" t="s">
        <v>139</v>
      </c>
      <c r="BE1210" s="145">
        <f>IF(N1210="základní",J1210,0)</f>
        <v>0</v>
      </c>
      <c r="BF1210" s="145">
        <f>IF(N1210="snížená",J1210,0)</f>
        <v>0</v>
      </c>
      <c r="BG1210" s="145">
        <f>IF(N1210="zákl. přenesená",J1210,0)</f>
        <v>0</v>
      </c>
      <c r="BH1210" s="145">
        <f>IF(N1210="sníž. přenesená",J1210,0)</f>
        <v>0</v>
      </c>
      <c r="BI1210" s="145">
        <f>IF(N1210="nulová",J1210,0)</f>
        <v>0</v>
      </c>
      <c r="BJ1210" s="18" t="s">
        <v>89</v>
      </c>
      <c r="BK1210" s="145">
        <f>ROUND(I1210*H1210,2)</f>
        <v>0</v>
      </c>
      <c r="BL1210" s="18" t="s">
        <v>146</v>
      </c>
      <c r="BM1210" s="144" t="s">
        <v>1638</v>
      </c>
    </row>
    <row r="1211" spans="2:65" s="12" customFormat="1" ht="11.25">
      <c r="B1211" s="146"/>
      <c r="D1211" s="147" t="s">
        <v>148</v>
      </c>
      <c r="E1211" s="148" t="s">
        <v>1</v>
      </c>
      <c r="F1211" s="149" t="s">
        <v>1364</v>
      </c>
      <c r="H1211" s="148" t="s">
        <v>1</v>
      </c>
      <c r="I1211" s="150"/>
      <c r="L1211" s="146"/>
      <c r="M1211" s="151"/>
      <c r="T1211" s="152"/>
      <c r="AT1211" s="148" t="s">
        <v>148</v>
      </c>
      <c r="AU1211" s="148" t="s">
        <v>91</v>
      </c>
      <c r="AV1211" s="12" t="s">
        <v>89</v>
      </c>
      <c r="AW1211" s="12" t="s">
        <v>36</v>
      </c>
      <c r="AX1211" s="12" t="s">
        <v>81</v>
      </c>
      <c r="AY1211" s="148" t="s">
        <v>139</v>
      </c>
    </row>
    <row r="1212" spans="2:65" s="12" customFormat="1" ht="11.25">
      <c r="B1212" s="146"/>
      <c r="D1212" s="147" t="s">
        <v>148</v>
      </c>
      <c r="E1212" s="148" t="s">
        <v>1</v>
      </c>
      <c r="F1212" s="149" t="s">
        <v>1016</v>
      </c>
      <c r="H1212" s="148" t="s">
        <v>1</v>
      </c>
      <c r="I1212" s="150"/>
      <c r="L1212" s="146"/>
      <c r="M1212" s="151"/>
      <c r="T1212" s="152"/>
      <c r="AT1212" s="148" t="s">
        <v>148</v>
      </c>
      <c r="AU1212" s="148" t="s">
        <v>91</v>
      </c>
      <c r="AV1212" s="12" t="s">
        <v>89</v>
      </c>
      <c r="AW1212" s="12" t="s">
        <v>36</v>
      </c>
      <c r="AX1212" s="12" t="s">
        <v>81</v>
      </c>
      <c r="AY1212" s="148" t="s">
        <v>139</v>
      </c>
    </row>
    <row r="1213" spans="2:65" s="13" customFormat="1" ht="11.25">
      <c r="B1213" s="153"/>
      <c r="D1213" s="147" t="s">
        <v>148</v>
      </c>
      <c r="E1213" s="154" t="s">
        <v>1</v>
      </c>
      <c r="F1213" s="155" t="s">
        <v>1639</v>
      </c>
      <c r="H1213" s="156">
        <v>1</v>
      </c>
      <c r="I1213" s="157"/>
      <c r="L1213" s="153"/>
      <c r="M1213" s="158"/>
      <c r="T1213" s="159"/>
      <c r="AT1213" s="154" t="s">
        <v>148</v>
      </c>
      <c r="AU1213" s="154" t="s">
        <v>91</v>
      </c>
      <c r="AV1213" s="13" t="s">
        <v>91</v>
      </c>
      <c r="AW1213" s="13" t="s">
        <v>36</v>
      </c>
      <c r="AX1213" s="13" t="s">
        <v>81</v>
      </c>
      <c r="AY1213" s="154" t="s">
        <v>139</v>
      </c>
    </row>
    <row r="1214" spans="2:65" s="14" customFormat="1" ht="11.25">
      <c r="B1214" s="160"/>
      <c r="D1214" s="147" t="s">
        <v>148</v>
      </c>
      <c r="E1214" s="161" t="s">
        <v>1</v>
      </c>
      <c r="F1214" s="162" t="s">
        <v>151</v>
      </c>
      <c r="H1214" s="163">
        <v>1</v>
      </c>
      <c r="I1214" s="164"/>
      <c r="L1214" s="160"/>
      <c r="M1214" s="165"/>
      <c r="T1214" s="166"/>
      <c r="AT1214" s="161" t="s">
        <v>148</v>
      </c>
      <c r="AU1214" s="161" t="s">
        <v>91</v>
      </c>
      <c r="AV1214" s="14" t="s">
        <v>146</v>
      </c>
      <c r="AW1214" s="14" t="s">
        <v>36</v>
      </c>
      <c r="AX1214" s="14" t="s">
        <v>89</v>
      </c>
      <c r="AY1214" s="161" t="s">
        <v>139</v>
      </c>
    </row>
    <row r="1215" spans="2:65" s="1" customFormat="1" ht="44.25" customHeight="1">
      <c r="B1215" s="33"/>
      <c r="C1215" s="252" t="s">
        <v>975</v>
      </c>
      <c r="D1215" s="252" t="s">
        <v>317</v>
      </c>
      <c r="E1215" s="253" t="s">
        <v>1640</v>
      </c>
      <c r="F1215" s="254" t="s">
        <v>1641</v>
      </c>
      <c r="G1215" s="255" t="s">
        <v>498</v>
      </c>
      <c r="H1215" s="256">
        <v>1</v>
      </c>
      <c r="I1215" s="182"/>
      <c r="J1215" s="257">
        <f>ROUND(I1215*H1215,2)</f>
        <v>0</v>
      </c>
      <c r="K1215" s="179" t="s">
        <v>145</v>
      </c>
      <c r="L1215" s="184"/>
      <c r="M1215" s="185" t="s">
        <v>1</v>
      </c>
      <c r="N1215" s="186" t="s">
        <v>46</v>
      </c>
      <c r="P1215" s="142">
        <f>O1215*H1215</f>
        <v>0</v>
      </c>
      <c r="Q1215" s="142">
        <v>0.13500000000000001</v>
      </c>
      <c r="R1215" s="142">
        <f>Q1215*H1215</f>
        <v>0.13500000000000001</v>
      </c>
      <c r="S1215" s="142">
        <v>0</v>
      </c>
      <c r="T1215" s="143">
        <f>S1215*H1215</f>
        <v>0</v>
      </c>
      <c r="AR1215" s="144" t="s">
        <v>200</v>
      </c>
      <c r="AT1215" s="144" t="s">
        <v>317</v>
      </c>
      <c r="AU1215" s="144" t="s">
        <v>91</v>
      </c>
      <c r="AY1215" s="18" t="s">
        <v>139</v>
      </c>
      <c r="BE1215" s="145">
        <f>IF(N1215="základní",J1215,0)</f>
        <v>0</v>
      </c>
      <c r="BF1215" s="145">
        <f>IF(N1215="snížená",J1215,0)</f>
        <v>0</v>
      </c>
      <c r="BG1215" s="145">
        <f>IF(N1215="zákl. přenesená",J1215,0)</f>
        <v>0</v>
      </c>
      <c r="BH1215" s="145">
        <f>IF(N1215="sníž. přenesená",J1215,0)</f>
        <v>0</v>
      </c>
      <c r="BI1215" s="145">
        <f>IF(N1215="nulová",J1215,0)</f>
        <v>0</v>
      </c>
      <c r="BJ1215" s="18" t="s">
        <v>89</v>
      </c>
      <c r="BK1215" s="145">
        <f>ROUND(I1215*H1215,2)</f>
        <v>0</v>
      </c>
      <c r="BL1215" s="18" t="s">
        <v>146</v>
      </c>
      <c r="BM1215" s="144" t="s">
        <v>1642</v>
      </c>
    </row>
    <row r="1216" spans="2:65" s="1" customFormat="1" ht="58.5">
      <c r="B1216" s="33"/>
      <c r="D1216" s="147" t="s">
        <v>306</v>
      </c>
      <c r="F1216" s="174" t="s">
        <v>1643</v>
      </c>
      <c r="I1216" s="175"/>
      <c r="L1216" s="33"/>
      <c r="M1216" s="176"/>
      <c r="T1216" s="57"/>
      <c r="AT1216" s="18" t="s">
        <v>306</v>
      </c>
      <c r="AU1216" s="18" t="s">
        <v>91</v>
      </c>
    </row>
    <row r="1217" spans="2:65" s="12" customFormat="1" ht="11.25">
      <c r="B1217" s="146"/>
      <c r="D1217" s="147" t="s">
        <v>148</v>
      </c>
      <c r="E1217" s="148" t="s">
        <v>1</v>
      </c>
      <c r="F1217" s="149" t="s">
        <v>1364</v>
      </c>
      <c r="H1217" s="148" t="s">
        <v>1</v>
      </c>
      <c r="I1217" s="150"/>
      <c r="L1217" s="146"/>
      <c r="M1217" s="151"/>
      <c r="T1217" s="152"/>
      <c r="AT1217" s="148" t="s">
        <v>148</v>
      </c>
      <c r="AU1217" s="148" t="s">
        <v>91</v>
      </c>
      <c r="AV1217" s="12" t="s">
        <v>89</v>
      </c>
      <c r="AW1217" s="12" t="s">
        <v>36</v>
      </c>
      <c r="AX1217" s="12" t="s">
        <v>81</v>
      </c>
      <c r="AY1217" s="148" t="s">
        <v>139</v>
      </c>
    </row>
    <row r="1218" spans="2:65" s="12" customFormat="1" ht="11.25">
      <c r="B1218" s="146"/>
      <c r="D1218" s="147" t="s">
        <v>148</v>
      </c>
      <c r="E1218" s="148" t="s">
        <v>1</v>
      </c>
      <c r="F1218" s="149" t="s">
        <v>1016</v>
      </c>
      <c r="H1218" s="148" t="s">
        <v>1</v>
      </c>
      <c r="I1218" s="150"/>
      <c r="L1218" s="146"/>
      <c r="M1218" s="151"/>
      <c r="T1218" s="152"/>
      <c r="AT1218" s="148" t="s">
        <v>148</v>
      </c>
      <c r="AU1218" s="148" t="s">
        <v>91</v>
      </c>
      <c r="AV1218" s="12" t="s">
        <v>89</v>
      </c>
      <c r="AW1218" s="12" t="s">
        <v>36</v>
      </c>
      <c r="AX1218" s="12" t="s">
        <v>81</v>
      </c>
      <c r="AY1218" s="148" t="s">
        <v>139</v>
      </c>
    </row>
    <row r="1219" spans="2:65" s="13" customFormat="1" ht="11.25">
      <c r="B1219" s="153"/>
      <c r="D1219" s="147" t="s">
        <v>148</v>
      </c>
      <c r="E1219" s="154" t="s">
        <v>1</v>
      </c>
      <c r="F1219" s="155" t="s">
        <v>1639</v>
      </c>
      <c r="H1219" s="156">
        <v>1</v>
      </c>
      <c r="I1219" s="157"/>
      <c r="L1219" s="153"/>
      <c r="M1219" s="158"/>
      <c r="T1219" s="159"/>
      <c r="AT1219" s="154" t="s">
        <v>148</v>
      </c>
      <c r="AU1219" s="154" t="s">
        <v>91</v>
      </c>
      <c r="AV1219" s="13" t="s">
        <v>91</v>
      </c>
      <c r="AW1219" s="13" t="s">
        <v>36</v>
      </c>
      <c r="AX1219" s="13" t="s">
        <v>81</v>
      </c>
      <c r="AY1219" s="154" t="s">
        <v>139</v>
      </c>
    </row>
    <row r="1220" spans="2:65" s="14" customFormat="1" ht="11.25">
      <c r="B1220" s="160"/>
      <c r="D1220" s="147" t="s">
        <v>148</v>
      </c>
      <c r="E1220" s="161" t="s">
        <v>1</v>
      </c>
      <c r="F1220" s="162" t="s">
        <v>151</v>
      </c>
      <c r="H1220" s="163">
        <v>1</v>
      </c>
      <c r="I1220" s="164"/>
      <c r="L1220" s="160"/>
      <c r="M1220" s="165"/>
      <c r="T1220" s="166"/>
      <c r="AT1220" s="161" t="s">
        <v>148</v>
      </c>
      <c r="AU1220" s="161" t="s">
        <v>91</v>
      </c>
      <c r="AV1220" s="14" t="s">
        <v>146</v>
      </c>
      <c r="AW1220" s="14" t="s">
        <v>36</v>
      </c>
      <c r="AX1220" s="14" t="s">
        <v>89</v>
      </c>
      <c r="AY1220" s="161" t="s">
        <v>139</v>
      </c>
    </row>
    <row r="1221" spans="2:65" s="1" customFormat="1" ht="16.5" customHeight="1">
      <c r="B1221" s="33"/>
      <c r="C1221" s="133" t="s">
        <v>980</v>
      </c>
      <c r="D1221" s="133" t="s">
        <v>141</v>
      </c>
      <c r="E1221" s="134" t="s">
        <v>1644</v>
      </c>
      <c r="F1221" s="135" t="s">
        <v>1645</v>
      </c>
      <c r="G1221" s="136" t="s">
        <v>498</v>
      </c>
      <c r="H1221" s="137">
        <v>7</v>
      </c>
      <c r="I1221" s="138"/>
      <c r="J1221" s="139">
        <f>ROUND(I1221*H1221,2)</f>
        <v>0</v>
      </c>
      <c r="K1221" s="135" t="s">
        <v>145</v>
      </c>
      <c r="L1221" s="33"/>
      <c r="M1221" s="140" t="s">
        <v>1</v>
      </c>
      <c r="N1221" s="141" t="s">
        <v>46</v>
      </c>
      <c r="P1221" s="142">
        <f>O1221*H1221</f>
        <v>0</v>
      </c>
      <c r="Q1221" s="142">
        <v>0.04</v>
      </c>
      <c r="R1221" s="142">
        <f>Q1221*H1221</f>
        <v>0.28000000000000003</v>
      </c>
      <c r="S1221" s="142">
        <v>0</v>
      </c>
      <c r="T1221" s="143">
        <f>S1221*H1221</f>
        <v>0</v>
      </c>
      <c r="AR1221" s="144" t="s">
        <v>146</v>
      </c>
      <c r="AT1221" s="144" t="s">
        <v>141</v>
      </c>
      <c r="AU1221" s="144" t="s">
        <v>91</v>
      </c>
      <c r="AY1221" s="18" t="s">
        <v>139</v>
      </c>
      <c r="BE1221" s="145">
        <f>IF(N1221="základní",J1221,0)</f>
        <v>0</v>
      </c>
      <c r="BF1221" s="145">
        <f>IF(N1221="snížená",J1221,0)</f>
        <v>0</v>
      </c>
      <c r="BG1221" s="145">
        <f>IF(N1221="zákl. přenesená",J1221,0)</f>
        <v>0</v>
      </c>
      <c r="BH1221" s="145">
        <f>IF(N1221="sníž. přenesená",J1221,0)</f>
        <v>0</v>
      </c>
      <c r="BI1221" s="145">
        <f>IF(N1221="nulová",J1221,0)</f>
        <v>0</v>
      </c>
      <c r="BJ1221" s="18" t="s">
        <v>89</v>
      </c>
      <c r="BK1221" s="145">
        <f>ROUND(I1221*H1221,2)</f>
        <v>0</v>
      </c>
      <c r="BL1221" s="18" t="s">
        <v>146</v>
      </c>
      <c r="BM1221" s="144" t="s">
        <v>1646</v>
      </c>
    </row>
    <row r="1222" spans="2:65" s="12" customFormat="1" ht="11.25">
      <c r="B1222" s="146"/>
      <c r="D1222" s="147" t="s">
        <v>148</v>
      </c>
      <c r="E1222" s="148" t="s">
        <v>1</v>
      </c>
      <c r="F1222" s="149" t="s">
        <v>1446</v>
      </c>
      <c r="H1222" s="148" t="s">
        <v>1</v>
      </c>
      <c r="I1222" s="150"/>
      <c r="L1222" s="146"/>
      <c r="M1222" s="151"/>
      <c r="T1222" s="152"/>
      <c r="AT1222" s="148" t="s">
        <v>148</v>
      </c>
      <c r="AU1222" s="148" t="s">
        <v>91</v>
      </c>
      <c r="AV1222" s="12" t="s">
        <v>89</v>
      </c>
      <c r="AW1222" s="12" t="s">
        <v>36</v>
      </c>
      <c r="AX1222" s="12" t="s">
        <v>81</v>
      </c>
      <c r="AY1222" s="148" t="s">
        <v>139</v>
      </c>
    </row>
    <row r="1223" spans="2:65" s="13" customFormat="1" ht="11.25">
      <c r="B1223" s="153"/>
      <c r="D1223" s="147" t="s">
        <v>148</v>
      </c>
      <c r="E1223" s="154" t="s">
        <v>1</v>
      </c>
      <c r="F1223" s="155" t="s">
        <v>1547</v>
      </c>
      <c r="H1223" s="156">
        <v>1</v>
      </c>
      <c r="I1223" s="157"/>
      <c r="L1223" s="153"/>
      <c r="M1223" s="158"/>
      <c r="T1223" s="159"/>
      <c r="AT1223" s="154" t="s">
        <v>148</v>
      </c>
      <c r="AU1223" s="154" t="s">
        <v>91</v>
      </c>
      <c r="AV1223" s="13" t="s">
        <v>91</v>
      </c>
      <c r="AW1223" s="13" t="s">
        <v>36</v>
      </c>
      <c r="AX1223" s="13" t="s">
        <v>81</v>
      </c>
      <c r="AY1223" s="154" t="s">
        <v>139</v>
      </c>
    </row>
    <row r="1224" spans="2:65" s="13" customFormat="1" ht="11.25">
      <c r="B1224" s="153"/>
      <c r="D1224" s="147" t="s">
        <v>148</v>
      </c>
      <c r="E1224" s="154" t="s">
        <v>1</v>
      </c>
      <c r="F1224" s="155" t="s">
        <v>1548</v>
      </c>
      <c r="H1224" s="156">
        <v>1</v>
      </c>
      <c r="I1224" s="157"/>
      <c r="L1224" s="153"/>
      <c r="M1224" s="158"/>
      <c r="T1224" s="159"/>
      <c r="AT1224" s="154" t="s">
        <v>148</v>
      </c>
      <c r="AU1224" s="154" t="s">
        <v>91</v>
      </c>
      <c r="AV1224" s="13" t="s">
        <v>91</v>
      </c>
      <c r="AW1224" s="13" t="s">
        <v>36</v>
      </c>
      <c r="AX1224" s="13" t="s">
        <v>81</v>
      </c>
      <c r="AY1224" s="154" t="s">
        <v>139</v>
      </c>
    </row>
    <row r="1225" spans="2:65" s="13" customFormat="1" ht="11.25">
      <c r="B1225" s="153"/>
      <c r="D1225" s="147" t="s">
        <v>148</v>
      </c>
      <c r="E1225" s="154" t="s">
        <v>1</v>
      </c>
      <c r="F1225" s="155" t="s">
        <v>1549</v>
      </c>
      <c r="H1225" s="156">
        <v>1</v>
      </c>
      <c r="I1225" s="157"/>
      <c r="L1225" s="153"/>
      <c r="M1225" s="158"/>
      <c r="T1225" s="159"/>
      <c r="AT1225" s="154" t="s">
        <v>148</v>
      </c>
      <c r="AU1225" s="154" t="s">
        <v>91</v>
      </c>
      <c r="AV1225" s="13" t="s">
        <v>91</v>
      </c>
      <c r="AW1225" s="13" t="s">
        <v>36</v>
      </c>
      <c r="AX1225" s="13" t="s">
        <v>81</v>
      </c>
      <c r="AY1225" s="154" t="s">
        <v>139</v>
      </c>
    </row>
    <row r="1226" spans="2:65" s="13" customFormat="1" ht="11.25">
      <c r="B1226" s="153"/>
      <c r="D1226" s="147" t="s">
        <v>148</v>
      </c>
      <c r="E1226" s="154" t="s">
        <v>1</v>
      </c>
      <c r="F1226" s="155" t="s">
        <v>1458</v>
      </c>
      <c r="H1226" s="156">
        <v>1</v>
      </c>
      <c r="I1226" s="157"/>
      <c r="L1226" s="153"/>
      <c r="M1226" s="158"/>
      <c r="T1226" s="159"/>
      <c r="AT1226" s="154" t="s">
        <v>148</v>
      </c>
      <c r="AU1226" s="154" t="s">
        <v>91</v>
      </c>
      <c r="AV1226" s="13" t="s">
        <v>91</v>
      </c>
      <c r="AW1226" s="13" t="s">
        <v>36</v>
      </c>
      <c r="AX1226" s="13" t="s">
        <v>81</v>
      </c>
      <c r="AY1226" s="154" t="s">
        <v>139</v>
      </c>
    </row>
    <row r="1227" spans="2:65" s="13" customFormat="1" ht="11.25">
      <c r="B1227" s="153"/>
      <c r="D1227" s="147" t="s">
        <v>148</v>
      </c>
      <c r="E1227" s="154" t="s">
        <v>1</v>
      </c>
      <c r="F1227" s="155" t="s">
        <v>1459</v>
      </c>
      <c r="H1227" s="156">
        <v>1</v>
      </c>
      <c r="I1227" s="157"/>
      <c r="L1227" s="153"/>
      <c r="M1227" s="158"/>
      <c r="T1227" s="159"/>
      <c r="AT1227" s="154" t="s">
        <v>148</v>
      </c>
      <c r="AU1227" s="154" t="s">
        <v>91</v>
      </c>
      <c r="AV1227" s="13" t="s">
        <v>91</v>
      </c>
      <c r="AW1227" s="13" t="s">
        <v>36</v>
      </c>
      <c r="AX1227" s="13" t="s">
        <v>81</v>
      </c>
      <c r="AY1227" s="154" t="s">
        <v>139</v>
      </c>
    </row>
    <row r="1228" spans="2:65" s="13" customFormat="1" ht="11.25">
      <c r="B1228" s="153"/>
      <c r="D1228" s="147" t="s">
        <v>148</v>
      </c>
      <c r="E1228" s="154" t="s">
        <v>1</v>
      </c>
      <c r="F1228" s="155" t="s">
        <v>1460</v>
      </c>
      <c r="H1228" s="156">
        <v>1</v>
      </c>
      <c r="I1228" s="157"/>
      <c r="L1228" s="153"/>
      <c r="M1228" s="158"/>
      <c r="T1228" s="159"/>
      <c r="AT1228" s="154" t="s">
        <v>148</v>
      </c>
      <c r="AU1228" s="154" t="s">
        <v>91</v>
      </c>
      <c r="AV1228" s="13" t="s">
        <v>91</v>
      </c>
      <c r="AW1228" s="13" t="s">
        <v>36</v>
      </c>
      <c r="AX1228" s="13" t="s">
        <v>81</v>
      </c>
      <c r="AY1228" s="154" t="s">
        <v>139</v>
      </c>
    </row>
    <row r="1229" spans="2:65" s="13" customFormat="1" ht="11.25">
      <c r="B1229" s="153"/>
      <c r="D1229" s="147" t="s">
        <v>148</v>
      </c>
      <c r="E1229" s="154" t="s">
        <v>1</v>
      </c>
      <c r="F1229" s="155" t="s">
        <v>1471</v>
      </c>
      <c r="H1229" s="156">
        <v>1</v>
      </c>
      <c r="I1229" s="157"/>
      <c r="L1229" s="153"/>
      <c r="M1229" s="158"/>
      <c r="T1229" s="159"/>
      <c r="AT1229" s="154" t="s">
        <v>148</v>
      </c>
      <c r="AU1229" s="154" t="s">
        <v>91</v>
      </c>
      <c r="AV1229" s="13" t="s">
        <v>91</v>
      </c>
      <c r="AW1229" s="13" t="s">
        <v>36</v>
      </c>
      <c r="AX1229" s="13" t="s">
        <v>81</v>
      </c>
      <c r="AY1229" s="154" t="s">
        <v>139</v>
      </c>
    </row>
    <row r="1230" spans="2:65" s="14" customFormat="1" ht="11.25">
      <c r="B1230" s="160"/>
      <c r="D1230" s="147" t="s">
        <v>148</v>
      </c>
      <c r="E1230" s="161" t="s">
        <v>1</v>
      </c>
      <c r="F1230" s="162" t="s">
        <v>151</v>
      </c>
      <c r="H1230" s="163">
        <v>7</v>
      </c>
      <c r="I1230" s="164"/>
      <c r="L1230" s="160"/>
      <c r="M1230" s="165"/>
      <c r="T1230" s="166"/>
      <c r="AT1230" s="161" t="s">
        <v>148</v>
      </c>
      <c r="AU1230" s="161" t="s">
        <v>91</v>
      </c>
      <c r="AV1230" s="14" t="s">
        <v>146</v>
      </c>
      <c r="AW1230" s="14" t="s">
        <v>36</v>
      </c>
      <c r="AX1230" s="14" t="s">
        <v>89</v>
      </c>
      <c r="AY1230" s="161" t="s">
        <v>139</v>
      </c>
    </row>
    <row r="1231" spans="2:65" s="1" customFormat="1" ht="16.5" customHeight="1">
      <c r="B1231" s="33"/>
      <c r="C1231" s="252" t="s">
        <v>987</v>
      </c>
      <c r="D1231" s="252" t="s">
        <v>317</v>
      </c>
      <c r="E1231" s="253" t="s">
        <v>1647</v>
      </c>
      <c r="F1231" s="254" t="s">
        <v>1648</v>
      </c>
      <c r="G1231" s="255" t="s">
        <v>498</v>
      </c>
      <c r="H1231" s="256">
        <v>7</v>
      </c>
      <c r="I1231" s="182"/>
      <c r="J1231" s="257">
        <f>ROUND(I1231*H1231,2)</f>
        <v>0</v>
      </c>
      <c r="K1231" s="179" t="s">
        <v>145</v>
      </c>
      <c r="L1231" s="184"/>
      <c r="M1231" s="185" t="s">
        <v>1</v>
      </c>
      <c r="N1231" s="186" t="s">
        <v>46</v>
      </c>
      <c r="P1231" s="142">
        <f>O1231*H1231</f>
        <v>0</v>
      </c>
      <c r="Q1231" s="142">
        <v>7.3000000000000001E-3</v>
      </c>
      <c r="R1231" s="142">
        <f>Q1231*H1231</f>
        <v>5.11E-2</v>
      </c>
      <c r="S1231" s="142">
        <v>0</v>
      </c>
      <c r="T1231" s="143">
        <f>S1231*H1231</f>
        <v>0</v>
      </c>
      <c r="AR1231" s="144" t="s">
        <v>200</v>
      </c>
      <c r="AT1231" s="144" t="s">
        <v>317</v>
      </c>
      <c r="AU1231" s="144" t="s">
        <v>91</v>
      </c>
      <c r="AY1231" s="18" t="s">
        <v>139</v>
      </c>
      <c r="BE1231" s="145">
        <f>IF(N1231="základní",J1231,0)</f>
        <v>0</v>
      </c>
      <c r="BF1231" s="145">
        <f>IF(N1231="snížená",J1231,0)</f>
        <v>0</v>
      </c>
      <c r="BG1231" s="145">
        <f>IF(N1231="zákl. přenesená",J1231,0)</f>
        <v>0</v>
      </c>
      <c r="BH1231" s="145">
        <f>IF(N1231="sníž. přenesená",J1231,0)</f>
        <v>0</v>
      </c>
      <c r="BI1231" s="145">
        <f>IF(N1231="nulová",J1231,0)</f>
        <v>0</v>
      </c>
      <c r="BJ1231" s="18" t="s">
        <v>89</v>
      </c>
      <c r="BK1231" s="145">
        <f>ROUND(I1231*H1231,2)</f>
        <v>0</v>
      </c>
      <c r="BL1231" s="18" t="s">
        <v>146</v>
      </c>
      <c r="BM1231" s="144" t="s">
        <v>1649</v>
      </c>
    </row>
    <row r="1232" spans="2:65" s="12" customFormat="1" ht="11.25">
      <c r="B1232" s="146"/>
      <c r="D1232" s="147" t="s">
        <v>148</v>
      </c>
      <c r="E1232" s="148" t="s">
        <v>1</v>
      </c>
      <c r="F1232" s="149" t="s">
        <v>1446</v>
      </c>
      <c r="H1232" s="148" t="s">
        <v>1</v>
      </c>
      <c r="I1232" s="150"/>
      <c r="L1232" s="146"/>
      <c r="M1232" s="151"/>
      <c r="T1232" s="152"/>
      <c r="AT1232" s="148" t="s">
        <v>148</v>
      </c>
      <c r="AU1232" s="148" t="s">
        <v>91</v>
      </c>
      <c r="AV1232" s="12" t="s">
        <v>89</v>
      </c>
      <c r="AW1232" s="12" t="s">
        <v>36</v>
      </c>
      <c r="AX1232" s="12" t="s">
        <v>81</v>
      </c>
      <c r="AY1232" s="148" t="s">
        <v>139</v>
      </c>
    </row>
    <row r="1233" spans="2:65" s="13" customFormat="1" ht="11.25">
      <c r="B1233" s="153"/>
      <c r="D1233" s="147" t="s">
        <v>148</v>
      </c>
      <c r="E1233" s="154" t="s">
        <v>1</v>
      </c>
      <c r="F1233" s="155" t="s">
        <v>1547</v>
      </c>
      <c r="H1233" s="156">
        <v>1</v>
      </c>
      <c r="I1233" s="157"/>
      <c r="L1233" s="153"/>
      <c r="M1233" s="158"/>
      <c r="T1233" s="159"/>
      <c r="AT1233" s="154" t="s">
        <v>148</v>
      </c>
      <c r="AU1233" s="154" t="s">
        <v>91</v>
      </c>
      <c r="AV1233" s="13" t="s">
        <v>91</v>
      </c>
      <c r="AW1233" s="13" t="s">
        <v>36</v>
      </c>
      <c r="AX1233" s="13" t="s">
        <v>81</v>
      </c>
      <c r="AY1233" s="154" t="s">
        <v>139</v>
      </c>
    </row>
    <row r="1234" spans="2:65" s="13" customFormat="1" ht="11.25">
      <c r="B1234" s="153"/>
      <c r="D1234" s="147" t="s">
        <v>148</v>
      </c>
      <c r="E1234" s="154" t="s">
        <v>1</v>
      </c>
      <c r="F1234" s="155" t="s">
        <v>1548</v>
      </c>
      <c r="H1234" s="156">
        <v>1</v>
      </c>
      <c r="I1234" s="157"/>
      <c r="L1234" s="153"/>
      <c r="M1234" s="158"/>
      <c r="T1234" s="159"/>
      <c r="AT1234" s="154" t="s">
        <v>148</v>
      </c>
      <c r="AU1234" s="154" t="s">
        <v>91</v>
      </c>
      <c r="AV1234" s="13" t="s">
        <v>91</v>
      </c>
      <c r="AW1234" s="13" t="s">
        <v>36</v>
      </c>
      <c r="AX1234" s="13" t="s">
        <v>81</v>
      </c>
      <c r="AY1234" s="154" t="s">
        <v>139</v>
      </c>
    </row>
    <row r="1235" spans="2:65" s="13" customFormat="1" ht="11.25">
      <c r="B1235" s="153"/>
      <c r="D1235" s="147" t="s">
        <v>148</v>
      </c>
      <c r="E1235" s="154" t="s">
        <v>1</v>
      </c>
      <c r="F1235" s="155" t="s">
        <v>1549</v>
      </c>
      <c r="H1235" s="156">
        <v>1</v>
      </c>
      <c r="I1235" s="157"/>
      <c r="L1235" s="153"/>
      <c r="M1235" s="158"/>
      <c r="T1235" s="159"/>
      <c r="AT1235" s="154" t="s">
        <v>148</v>
      </c>
      <c r="AU1235" s="154" t="s">
        <v>91</v>
      </c>
      <c r="AV1235" s="13" t="s">
        <v>91</v>
      </c>
      <c r="AW1235" s="13" t="s">
        <v>36</v>
      </c>
      <c r="AX1235" s="13" t="s">
        <v>81</v>
      </c>
      <c r="AY1235" s="154" t="s">
        <v>139</v>
      </c>
    </row>
    <row r="1236" spans="2:65" s="13" customFormat="1" ht="11.25">
      <c r="B1236" s="153"/>
      <c r="D1236" s="147" t="s">
        <v>148</v>
      </c>
      <c r="E1236" s="154" t="s">
        <v>1</v>
      </c>
      <c r="F1236" s="155" t="s">
        <v>1458</v>
      </c>
      <c r="H1236" s="156">
        <v>1</v>
      </c>
      <c r="I1236" s="157"/>
      <c r="L1236" s="153"/>
      <c r="M1236" s="158"/>
      <c r="T1236" s="159"/>
      <c r="AT1236" s="154" t="s">
        <v>148</v>
      </c>
      <c r="AU1236" s="154" t="s">
        <v>91</v>
      </c>
      <c r="AV1236" s="13" t="s">
        <v>91</v>
      </c>
      <c r="AW1236" s="13" t="s">
        <v>36</v>
      </c>
      <c r="AX1236" s="13" t="s">
        <v>81</v>
      </c>
      <c r="AY1236" s="154" t="s">
        <v>139</v>
      </c>
    </row>
    <row r="1237" spans="2:65" s="13" customFormat="1" ht="11.25">
      <c r="B1237" s="153"/>
      <c r="D1237" s="147" t="s">
        <v>148</v>
      </c>
      <c r="E1237" s="154" t="s">
        <v>1</v>
      </c>
      <c r="F1237" s="155" t="s">
        <v>1459</v>
      </c>
      <c r="H1237" s="156">
        <v>1</v>
      </c>
      <c r="I1237" s="157"/>
      <c r="L1237" s="153"/>
      <c r="M1237" s="158"/>
      <c r="T1237" s="159"/>
      <c r="AT1237" s="154" t="s">
        <v>148</v>
      </c>
      <c r="AU1237" s="154" t="s">
        <v>91</v>
      </c>
      <c r="AV1237" s="13" t="s">
        <v>91</v>
      </c>
      <c r="AW1237" s="13" t="s">
        <v>36</v>
      </c>
      <c r="AX1237" s="13" t="s">
        <v>81</v>
      </c>
      <c r="AY1237" s="154" t="s">
        <v>139</v>
      </c>
    </row>
    <row r="1238" spans="2:65" s="13" customFormat="1" ht="11.25">
      <c r="B1238" s="153"/>
      <c r="D1238" s="147" t="s">
        <v>148</v>
      </c>
      <c r="E1238" s="154" t="s">
        <v>1</v>
      </c>
      <c r="F1238" s="155" t="s">
        <v>1460</v>
      </c>
      <c r="H1238" s="156">
        <v>1</v>
      </c>
      <c r="I1238" s="157"/>
      <c r="L1238" s="153"/>
      <c r="M1238" s="158"/>
      <c r="T1238" s="159"/>
      <c r="AT1238" s="154" t="s">
        <v>148</v>
      </c>
      <c r="AU1238" s="154" t="s">
        <v>91</v>
      </c>
      <c r="AV1238" s="13" t="s">
        <v>91</v>
      </c>
      <c r="AW1238" s="13" t="s">
        <v>36</v>
      </c>
      <c r="AX1238" s="13" t="s">
        <v>81</v>
      </c>
      <c r="AY1238" s="154" t="s">
        <v>139</v>
      </c>
    </row>
    <row r="1239" spans="2:65" s="13" customFormat="1" ht="11.25">
      <c r="B1239" s="153"/>
      <c r="D1239" s="147" t="s">
        <v>148</v>
      </c>
      <c r="E1239" s="154" t="s">
        <v>1</v>
      </c>
      <c r="F1239" s="155" t="s">
        <v>1471</v>
      </c>
      <c r="H1239" s="156">
        <v>1</v>
      </c>
      <c r="I1239" s="157"/>
      <c r="L1239" s="153"/>
      <c r="M1239" s="158"/>
      <c r="T1239" s="159"/>
      <c r="AT1239" s="154" t="s">
        <v>148</v>
      </c>
      <c r="AU1239" s="154" t="s">
        <v>91</v>
      </c>
      <c r="AV1239" s="13" t="s">
        <v>91</v>
      </c>
      <c r="AW1239" s="13" t="s">
        <v>36</v>
      </c>
      <c r="AX1239" s="13" t="s">
        <v>81</v>
      </c>
      <c r="AY1239" s="154" t="s">
        <v>139</v>
      </c>
    </row>
    <row r="1240" spans="2:65" s="14" customFormat="1" ht="11.25">
      <c r="B1240" s="160"/>
      <c r="D1240" s="147" t="s">
        <v>148</v>
      </c>
      <c r="E1240" s="161" t="s">
        <v>1</v>
      </c>
      <c r="F1240" s="162" t="s">
        <v>151</v>
      </c>
      <c r="H1240" s="163">
        <v>7</v>
      </c>
      <c r="I1240" s="164"/>
      <c r="L1240" s="160"/>
      <c r="M1240" s="165"/>
      <c r="T1240" s="166"/>
      <c r="AT1240" s="161" t="s">
        <v>148</v>
      </c>
      <c r="AU1240" s="161" t="s">
        <v>91</v>
      </c>
      <c r="AV1240" s="14" t="s">
        <v>146</v>
      </c>
      <c r="AW1240" s="14" t="s">
        <v>36</v>
      </c>
      <c r="AX1240" s="14" t="s">
        <v>89</v>
      </c>
      <c r="AY1240" s="161" t="s">
        <v>139</v>
      </c>
    </row>
    <row r="1241" spans="2:65" s="1" customFormat="1" ht="24.2" customHeight="1">
      <c r="B1241" s="33"/>
      <c r="C1241" s="252" t="s">
        <v>1650</v>
      </c>
      <c r="D1241" s="252" t="s">
        <v>317</v>
      </c>
      <c r="E1241" s="253" t="s">
        <v>1651</v>
      </c>
      <c r="F1241" s="254" t="s">
        <v>1652</v>
      </c>
      <c r="G1241" s="255" t="s">
        <v>498</v>
      </c>
      <c r="H1241" s="256">
        <v>7</v>
      </c>
      <c r="I1241" s="182"/>
      <c r="J1241" s="257">
        <f>ROUND(I1241*H1241,2)</f>
        <v>0</v>
      </c>
      <c r="K1241" s="179" t="s">
        <v>145</v>
      </c>
      <c r="L1241" s="184"/>
      <c r="M1241" s="185" t="s">
        <v>1</v>
      </c>
      <c r="N1241" s="186" t="s">
        <v>46</v>
      </c>
      <c r="P1241" s="142">
        <f>O1241*H1241</f>
        <v>0</v>
      </c>
      <c r="Q1241" s="142">
        <v>8.9999999999999998E-4</v>
      </c>
      <c r="R1241" s="142">
        <f>Q1241*H1241</f>
        <v>6.3E-3</v>
      </c>
      <c r="S1241" s="142">
        <v>0</v>
      </c>
      <c r="T1241" s="143">
        <f>S1241*H1241</f>
        <v>0</v>
      </c>
      <c r="AR1241" s="144" t="s">
        <v>200</v>
      </c>
      <c r="AT1241" s="144" t="s">
        <v>317</v>
      </c>
      <c r="AU1241" s="144" t="s">
        <v>91</v>
      </c>
      <c r="AY1241" s="18" t="s">
        <v>139</v>
      </c>
      <c r="BE1241" s="145">
        <f>IF(N1241="základní",J1241,0)</f>
        <v>0</v>
      </c>
      <c r="BF1241" s="145">
        <f>IF(N1241="snížená",J1241,0)</f>
        <v>0</v>
      </c>
      <c r="BG1241" s="145">
        <f>IF(N1241="zákl. přenesená",J1241,0)</f>
        <v>0</v>
      </c>
      <c r="BH1241" s="145">
        <f>IF(N1241="sníž. přenesená",J1241,0)</f>
        <v>0</v>
      </c>
      <c r="BI1241" s="145">
        <f>IF(N1241="nulová",J1241,0)</f>
        <v>0</v>
      </c>
      <c r="BJ1241" s="18" t="s">
        <v>89</v>
      </c>
      <c r="BK1241" s="145">
        <f>ROUND(I1241*H1241,2)</f>
        <v>0</v>
      </c>
      <c r="BL1241" s="18" t="s">
        <v>146</v>
      </c>
      <c r="BM1241" s="144" t="s">
        <v>1653</v>
      </c>
    </row>
    <row r="1242" spans="2:65" s="12" customFormat="1" ht="11.25">
      <c r="B1242" s="146"/>
      <c r="D1242" s="147" t="s">
        <v>148</v>
      </c>
      <c r="E1242" s="148" t="s">
        <v>1</v>
      </c>
      <c r="F1242" s="149" t="s">
        <v>1446</v>
      </c>
      <c r="H1242" s="148" t="s">
        <v>1</v>
      </c>
      <c r="I1242" s="150"/>
      <c r="L1242" s="146"/>
      <c r="M1242" s="151"/>
      <c r="T1242" s="152"/>
      <c r="AT1242" s="148" t="s">
        <v>148</v>
      </c>
      <c r="AU1242" s="148" t="s">
        <v>91</v>
      </c>
      <c r="AV1242" s="12" t="s">
        <v>89</v>
      </c>
      <c r="AW1242" s="12" t="s">
        <v>36</v>
      </c>
      <c r="AX1242" s="12" t="s">
        <v>81</v>
      </c>
      <c r="AY1242" s="148" t="s">
        <v>139</v>
      </c>
    </row>
    <row r="1243" spans="2:65" s="13" customFormat="1" ht="11.25">
      <c r="B1243" s="153"/>
      <c r="D1243" s="147" t="s">
        <v>148</v>
      </c>
      <c r="E1243" s="154" t="s">
        <v>1</v>
      </c>
      <c r="F1243" s="155" t="s">
        <v>1547</v>
      </c>
      <c r="H1243" s="156">
        <v>1</v>
      </c>
      <c r="I1243" s="157"/>
      <c r="L1243" s="153"/>
      <c r="M1243" s="158"/>
      <c r="T1243" s="159"/>
      <c r="AT1243" s="154" t="s">
        <v>148</v>
      </c>
      <c r="AU1243" s="154" t="s">
        <v>91</v>
      </c>
      <c r="AV1243" s="13" t="s">
        <v>91</v>
      </c>
      <c r="AW1243" s="13" t="s">
        <v>36</v>
      </c>
      <c r="AX1243" s="13" t="s">
        <v>81</v>
      </c>
      <c r="AY1243" s="154" t="s">
        <v>139</v>
      </c>
    </row>
    <row r="1244" spans="2:65" s="13" customFormat="1" ht="11.25">
      <c r="B1244" s="153"/>
      <c r="D1244" s="147" t="s">
        <v>148</v>
      </c>
      <c r="E1244" s="154" t="s">
        <v>1</v>
      </c>
      <c r="F1244" s="155" t="s">
        <v>1548</v>
      </c>
      <c r="H1244" s="156">
        <v>1</v>
      </c>
      <c r="I1244" s="157"/>
      <c r="L1244" s="153"/>
      <c r="M1244" s="158"/>
      <c r="T1244" s="159"/>
      <c r="AT1244" s="154" t="s">
        <v>148</v>
      </c>
      <c r="AU1244" s="154" t="s">
        <v>91</v>
      </c>
      <c r="AV1244" s="13" t="s">
        <v>91</v>
      </c>
      <c r="AW1244" s="13" t="s">
        <v>36</v>
      </c>
      <c r="AX1244" s="13" t="s">
        <v>81</v>
      </c>
      <c r="AY1244" s="154" t="s">
        <v>139</v>
      </c>
    </row>
    <row r="1245" spans="2:65" s="13" customFormat="1" ht="11.25">
      <c r="B1245" s="153"/>
      <c r="D1245" s="147" t="s">
        <v>148</v>
      </c>
      <c r="E1245" s="154" t="s">
        <v>1</v>
      </c>
      <c r="F1245" s="155" t="s">
        <v>1549</v>
      </c>
      <c r="H1245" s="156">
        <v>1</v>
      </c>
      <c r="I1245" s="157"/>
      <c r="L1245" s="153"/>
      <c r="M1245" s="158"/>
      <c r="T1245" s="159"/>
      <c r="AT1245" s="154" t="s">
        <v>148</v>
      </c>
      <c r="AU1245" s="154" t="s">
        <v>91</v>
      </c>
      <c r="AV1245" s="13" t="s">
        <v>91</v>
      </c>
      <c r="AW1245" s="13" t="s">
        <v>36</v>
      </c>
      <c r="AX1245" s="13" t="s">
        <v>81</v>
      </c>
      <c r="AY1245" s="154" t="s">
        <v>139</v>
      </c>
    </row>
    <row r="1246" spans="2:65" s="13" customFormat="1" ht="11.25">
      <c r="B1246" s="153"/>
      <c r="D1246" s="147" t="s">
        <v>148</v>
      </c>
      <c r="E1246" s="154" t="s">
        <v>1</v>
      </c>
      <c r="F1246" s="155" t="s">
        <v>1458</v>
      </c>
      <c r="H1246" s="156">
        <v>1</v>
      </c>
      <c r="I1246" s="157"/>
      <c r="L1246" s="153"/>
      <c r="M1246" s="158"/>
      <c r="T1246" s="159"/>
      <c r="AT1246" s="154" t="s">
        <v>148</v>
      </c>
      <c r="AU1246" s="154" t="s">
        <v>91</v>
      </c>
      <c r="AV1246" s="13" t="s">
        <v>91</v>
      </c>
      <c r="AW1246" s="13" t="s">
        <v>36</v>
      </c>
      <c r="AX1246" s="13" t="s">
        <v>81</v>
      </c>
      <c r="AY1246" s="154" t="s">
        <v>139</v>
      </c>
    </row>
    <row r="1247" spans="2:65" s="13" customFormat="1" ht="11.25">
      <c r="B1247" s="153"/>
      <c r="D1247" s="147" t="s">
        <v>148</v>
      </c>
      <c r="E1247" s="154" t="s">
        <v>1</v>
      </c>
      <c r="F1247" s="155" t="s">
        <v>1459</v>
      </c>
      <c r="H1247" s="156">
        <v>1</v>
      </c>
      <c r="I1247" s="157"/>
      <c r="L1247" s="153"/>
      <c r="M1247" s="158"/>
      <c r="T1247" s="159"/>
      <c r="AT1247" s="154" t="s">
        <v>148</v>
      </c>
      <c r="AU1247" s="154" t="s">
        <v>91</v>
      </c>
      <c r="AV1247" s="13" t="s">
        <v>91</v>
      </c>
      <c r="AW1247" s="13" t="s">
        <v>36</v>
      </c>
      <c r="AX1247" s="13" t="s">
        <v>81</v>
      </c>
      <c r="AY1247" s="154" t="s">
        <v>139</v>
      </c>
    </row>
    <row r="1248" spans="2:65" s="13" customFormat="1" ht="11.25">
      <c r="B1248" s="153"/>
      <c r="D1248" s="147" t="s">
        <v>148</v>
      </c>
      <c r="E1248" s="154" t="s">
        <v>1</v>
      </c>
      <c r="F1248" s="155" t="s">
        <v>1460</v>
      </c>
      <c r="H1248" s="156">
        <v>1</v>
      </c>
      <c r="I1248" s="157"/>
      <c r="L1248" s="153"/>
      <c r="M1248" s="158"/>
      <c r="T1248" s="159"/>
      <c r="AT1248" s="154" t="s">
        <v>148</v>
      </c>
      <c r="AU1248" s="154" t="s">
        <v>91</v>
      </c>
      <c r="AV1248" s="13" t="s">
        <v>91</v>
      </c>
      <c r="AW1248" s="13" t="s">
        <v>36</v>
      </c>
      <c r="AX1248" s="13" t="s">
        <v>81</v>
      </c>
      <c r="AY1248" s="154" t="s">
        <v>139</v>
      </c>
    </row>
    <row r="1249" spans="2:65" s="13" customFormat="1" ht="11.25">
      <c r="B1249" s="153"/>
      <c r="D1249" s="147" t="s">
        <v>148</v>
      </c>
      <c r="E1249" s="154" t="s">
        <v>1</v>
      </c>
      <c r="F1249" s="155" t="s">
        <v>1471</v>
      </c>
      <c r="H1249" s="156">
        <v>1</v>
      </c>
      <c r="I1249" s="157"/>
      <c r="L1249" s="153"/>
      <c r="M1249" s="158"/>
      <c r="T1249" s="159"/>
      <c r="AT1249" s="154" t="s">
        <v>148</v>
      </c>
      <c r="AU1249" s="154" t="s">
        <v>91</v>
      </c>
      <c r="AV1249" s="13" t="s">
        <v>91</v>
      </c>
      <c r="AW1249" s="13" t="s">
        <v>36</v>
      </c>
      <c r="AX1249" s="13" t="s">
        <v>81</v>
      </c>
      <c r="AY1249" s="154" t="s">
        <v>139</v>
      </c>
    </row>
    <row r="1250" spans="2:65" s="14" customFormat="1" ht="11.25">
      <c r="B1250" s="160"/>
      <c r="D1250" s="147" t="s">
        <v>148</v>
      </c>
      <c r="E1250" s="161" t="s">
        <v>1</v>
      </c>
      <c r="F1250" s="162" t="s">
        <v>151</v>
      </c>
      <c r="H1250" s="163">
        <v>7</v>
      </c>
      <c r="I1250" s="164"/>
      <c r="L1250" s="160"/>
      <c r="M1250" s="165"/>
      <c r="T1250" s="166"/>
      <c r="AT1250" s="161" t="s">
        <v>148</v>
      </c>
      <c r="AU1250" s="161" t="s">
        <v>91</v>
      </c>
      <c r="AV1250" s="14" t="s">
        <v>146</v>
      </c>
      <c r="AW1250" s="14" t="s">
        <v>36</v>
      </c>
      <c r="AX1250" s="14" t="s">
        <v>89</v>
      </c>
      <c r="AY1250" s="161" t="s">
        <v>139</v>
      </c>
    </row>
    <row r="1251" spans="2:65" s="1" customFormat="1" ht="16.5" customHeight="1">
      <c r="B1251" s="33"/>
      <c r="C1251" s="133" t="s">
        <v>1654</v>
      </c>
      <c r="D1251" s="133" t="s">
        <v>141</v>
      </c>
      <c r="E1251" s="134" t="s">
        <v>778</v>
      </c>
      <c r="F1251" s="135" t="s">
        <v>779</v>
      </c>
      <c r="G1251" s="136" t="s">
        <v>498</v>
      </c>
      <c r="H1251" s="137">
        <v>2</v>
      </c>
      <c r="I1251" s="138"/>
      <c r="J1251" s="139">
        <f>ROUND(I1251*H1251,2)</f>
        <v>0</v>
      </c>
      <c r="K1251" s="135" t="s">
        <v>145</v>
      </c>
      <c r="L1251" s="33"/>
      <c r="M1251" s="140" t="s">
        <v>1</v>
      </c>
      <c r="N1251" s="141" t="s">
        <v>46</v>
      </c>
      <c r="P1251" s="142">
        <f>O1251*H1251</f>
        <v>0</v>
      </c>
      <c r="Q1251" s="142">
        <v>0.04</v>
      </c>
      <c r="R1251" s="142">
        <f>Q1251*H1251</f>
        <v>0.08</v>
      </c>
      <c r="S1251" s="142">
        <v>0</v>
      </c>
      <c r="T1251" s="143">
        <f>S1251*H1251</f>
        <v>0</v>
      </c>
      <c r="AR1251" s="144" t="s">
        <v>146</v>
      </c>
      <c r="AT1251" s="144" t="s">
        <v>141</v>
      </c>
      <c r="AU1251" s="144" t="s">
        <v>91</v>
      </c>
      <c r="AY1251" s="18" t="s">
        <v>139</v>
      </c>
      <c r="BE1251" s="145">
        <f>IF(N1251="základní",J1251,0)</f>
        <v>0</v>
      </c>
      <c r="BF1251" s="145">
        <f>IF(N1251="snížená",J1251,0)</f>
        <v>0</v>
      </c>
      <c r="BG1251" s="145">
        <f>IF(N1251="zákl. přenesená",J1251,0)</f>
        <v>0</v>
      </c>
      <c r="BH1251" s="145">
        <f>IF(N1251="sníž. přenesená",J1251,0)</f>
        <v>0</v>
      </c>
      <c r="BI1251" s="145">
        <f>IF(N1251="nulová",J1251,0)</f>
        <v>0</v>
      </c>
      <c r="BJ1251" s="18" t="s">
        <v>89</v>
      </c>
      <c r="BK1251" s="145">
        <f>ROUND(I1251*H1251,2)</f>
        <v>0</v>
      </c>
      <c r="BL1251" s="18" t="s">
        <v>146</v>
      </c>
      <c r="BM1251" s="144" t="s">
        <v>1655</v>
      </c>
    </row>
    <row r="1252" spans="2:65" s="12" customFormat="1" ht="11.25">
      <c r="B1252" s="146"/>
      <c r="D1252" s="147" t="s">
        <v>148</v>
      </c>
      <c r="E1252" s="148" t="s">
        <v>1</v>
      </c>
      <c r="F1252" s="149" t="s">
        <v>1392</v>
      </c>
      <c r="H1252" s="148" t="s">
        <v>1</v>
      </c>
      <c r="I1252" s="150"/>
      <c r="L1252" s="146"/>
      <c r="M1252" s="151"/>
      <c r="T1252" s="152"/>
      <c r="AT1252" s="148" t="s">
        <v>148</v>
      </c>
      <c r="AU1252" s="148" t="s">
        <v>91</v>
      </c>
      <c r="AV1252" s="12" t="s">
        <v>89</v>
      </c>
      <c r="AW1252" s="12" t="s">
        <v>36</v>
      </c>
      <c r="AX1252" s="12" t="s">
        <v>81</v>
      </c>
      <c r="AY1252" s="148" t="s">
        <v>139</v>
      </c>
    </row>
    <row r="1253" spans="2:65" s="13" customFormat="1" ht="11.25">
      <c r="B1253" s="153"/>
      <c r="D1253" s="147" t="s">
        <v>148</v>
      </c>
      <c r="E1253" s="154" t="s">
        <v>1</v>
      </c>
      <c r="F1253" s="155" t="s">
        <v>1656</v>
      </c>
      <c r="H1253" s="156">
        <v>1</v>
      </c>
      <c r="I1253" s="157"/>
      <c r="L1253" s="153"/>
      <c r="M1253" s="158"/>
      <c r="T1253" s="159"/>
      <c r="AT1253" s="154" t="s">
        <v>148</v>
      </c>
      <c r="AU1253" s="154" t="s">
        <v>91</v>
      </c>
      <c r="AV1253" s="13" t="s">
        <v>91</v>
      </c>
      <c r="AW1253" s="13" t="s">
        <v>36</v>
      </c>
      <c r="AX1253" s="13" t="s">
        <v>81</v>
      </c>
      <c r="AY1253" s="154" t="s">
        <v>139</v>
      </c>
    </row>
    <row r="1254" spans="2:65" s="13" customFormat="1" ht="11.25">
      <c r="B1254" s="153"/>
      <c r="D1254" s="147" t="s">
        <v>148</v>
      </c>
      <c r="E1254" s="154" t="s">
        <v>1</v>
      </c>
      <c r="F1254" s="155" t="s">
        <v>1657</v>
      </c>
      <c r="H1254" s="156">
        <v>1</v>
      </c>
      <c r="I1254" s="157"/>
      <c r="L1254" s="153"/>
      <c r="M1254" s="158"/>
      <c r="T1254" s="159"/>
      <c r="AT1254" s="154" t="s">
        <v>148</v>
      </c>
      <c r="AU1254" s="154" t="s">
        <v>91</v>
      </c>
      <c r="AV1254" s="13" t="s">
        <v>91</v>
      </c>
      <c r="AW1254" s="13" t="s">
        <v>36</v>
      </c>
      <c r="AX1254" s="13" t="s">
        <v>81</v>
      </c>
      <c r="AY1254" s="154" t="s">
        <v>139</v>
      </c>
    </row>
    <row r="1255" spans="2:65" s="14" customFormat="1" ht="11.25">
      <c r="B1255" s="160"/>
      <c r="D1255" s="147" t="s">
        <v>148</v>
      </c>
      <c r="E1255" s="161" t="s">
        <v>1</v>
      </c>
      <c r="F1255" s="162" t="s">
        <v>151</v>
      </c>
      <c r="H1255" s="163">
        <v>2</v>
      </c>
      <c r="I1255" s="164"/>
      <c r="L1255" s="160"/>
      <c r="M1255" s="165"/>
      <c r="T1255" s="166"/>
      <c r="AT1255" s="161" t="s">
        <v>148</v>
      </c>
      <c r="AU1255" s="161" t="s">
        <v>91</v>
      </c>
      <c r="AV1255" s="14" t="s">
        <v>146</v>
      </c>
      <c r="AW1255" s="14" t="s">
        <v>36</v>
      </c>
      <c r="AX1255" s="14" t="s">
        <v>89</v>
      </c>
      <c r="AY1255" s="161" t="s">
        <v>139</v>
      </c>
    </row>
    <row r="1256" spans="2:65" s="1" customFormat="1" ht="24.2" customHeight="1">
      <c r="B1256" s="33"/>
      <c r="C1256" s="252" t="s">
        <v>1658</v>
      </c>
      <c r="D1256" s="252" t="s">
        <v>317</v>
      </c>
      <c r="E1256" s="253" t="s">
        <v>787</v>
      </c>
      <c r="F1256" s="254" t="s">
        <v>788</v>
      </c>
      <c r="G1256" s="255" t="s">
        <v>498</v>
      </c>
      <c r="H1256" s="256">
        <v>2</v>
      </c>
      <c r="I1256" s="182"/>
      <c r="J1256" s="257">
        <f>ROUND(I1256*H1256,2)</f>
        <v>0</v>
      </c>
      <c r="K1256" s="179" t="s">
        <v>145</v>
      </c>
      <c r="L1256" s="184"/>
      <c r="M1256" s="185" t="s">
        <v>1</v>
      </c>
      <c r="N1256" s="186" t="s">
        <v>46</v>
      </c>
      <c r="P1256" s="142">
        <f>O1256*H1256</f>
        <v>0</v>
      </c>
      <c r="Q1256" s="142">
        <v>1.3299999999999999E-2</v>
      </c>
      <c r="R1256" s="142">
        <f>Q1256*H1256</f>
        <v>2.6599999999999999E-2</v>
      </c>
      <c r="S1256" s="142">
        <v>0</v>
      </c>
      <c r="T1256" s="143">
        <f>S1256*H1256</f>
        <v>0</v>
      </c>
      <c r="AR1256" s="144" t="s">
        <v>200</v>
      </c>
      <c r="AT1256" s="144" t="s">
        <v>317</v>
      </c>
      <c r="AU1256" s="144" t="s">
        <v>91</v>
      </c>
      <c r="AY1256" s="18" t="s">
        <v>139</v>
      </c>
      <c r="BE1256" s="145">
        <f>IF(N1256="základní",J1256,0)</f>
        <v>0</v>
      </c>
      <c r="BF1256" s="145">
        <f>IF(N1256="snížená",J1256,0)</f>
        <v>0</v>
      </c>
      <c r="BG1256" s="145">
        <f>IF(N1256="zákl. přenesená",J1256,0)</f>
        <v>0</v>
      </c>
      <c r="BH1256" s="145">
        <f>IF(N1256="sníž. přenesená",J1256,0)</f>
        <v>0</v>
      </c>
      <c r="BI1256" s="145">
        <f>IF(N1256="nulová",J1256,0)</f>
        <v>0</v>
      </c>
      <c r="BJ1256" s="18" t="s">
        <v>89</v>
      </c>
      <c r="BK1256" s="145">
        <f>ROUND(I1256*H1256,2)</f>
        <v>0</v>
      </c>
      <c r="BL1256" s="18" t="s">
        <v>146</v>
      </c>
      <c r="BM1256" s="144" t="s">
        <v>1659</v>
      </c>
    </row>
    <row r="1257" spans="2:65" s="12" customFormat="1" ht="11.25">
      <c r="B1257" s="146"/>
      <c r="D1257" s="147" t="s">
        <v>148</v>
      </c>
      <c r="E1257" s="148" t="s">
        <v>1</v>
      </c>
      <c r="F1257" s="149" t="s">
        <v>1392</v>
      </c>
      <c r="H1257" s="148" t="s">
        <v>1</v>
      </c>
      <c r="I1257" s="150"/>
      <c r="L1257" s="146"/>
      <c r="M1257" s="151"/>
      <c r="T1257" s="152"/>
      <c r="AT1257" s="148" t="s">
        <v>148</v>
      </c>
      <c r="AU1257" s="148" t="s">
        <v>91</v>
      </c>
      <c r="AV1257" s="12" t="s">
        <v>89</v>
      </c>
      <c r="AW1257" s="12" t="s">
        <v>36</v>
      </c>
      <c r="AX1257" s="12" t="s">
        <v>81</v>
      </c>
      <c r="AY1257" s="148" t="s">
        <v>139</v>
      </c>
    </row>
    <row r="1258" spans="2:65" s="13" customFormat="1" ht="11.25">
      <c r="B1258" s="153"/>
      <c r="D1258" s="147" t="s">
        <v>148</v>
      </c>
      <c r="E1258" s="154" t="s">
        <v>1</v>
      </c>
      <c r="F1258" s="155" t="s">
        <v>1656</v>
      </c>
      <c r="H1258" s="156">
        <v>1</v>
      </c>
      <c r="I1258" s="157"/>
      <c r="L1258" s="153"/>
      <c r="M1258" s="158"/>
      <c r="T1258" s="159"/>
      <c r="AT1258" s="154" t="s">
        <v>148</v>
      </c>
      <c r="AU1258" s="154" t="s">
        <v>91</v>
      </c>
      <c r="AV1258" s="13" t="s">
        <v>91</v>
      </c>
      <c r="AW1258" s="13" t="s">
        <v>36</v>
      </c>
      <c r="AX1258" s="13" t="s">
        <v>81</v>
      </c>
      <c r="AY1258" s="154" t="s">
        <v>139</v>
      </c>
    </row>
    <row r="1259" spans="2:65" s="13" customFormat="1" ht="11.25">
      <c r="B1259" s="153"/>
      <c r="D1259" s="147" t="s">
        <v>148</v>
      </c>
      <c r="E1259" s="154" t="s">
        <v>1</v>
      </c>
      <c r="F1259" s="155" t="s">
        <v>1657</v>
      </c>
      <c r="H1259" s="156">
        <v>1</v>
      </c>
      <c r="I1259" s="157"/>
      <c r="L1259" s="153"/>
      <c r="M1259" s="158"/>
      <c r="T1259" s="159"/>
      <c r="AT1259" s="154" t="s">
        <v>148</v>
      </c>
      <c r="AU1259" s="154" t="s">
        <v>91</v>
      </c>
      <c r="AV1259" s="13" t="s">
        <v>91</v>
      </c>
      <c r="AW1259" s="13" t="s">
        <v>36</v>
      </c>
      <c r="AX1259" s="13" t="s">
        <v>81</v>
      </c>
      <c r="AY1259" s="154" t="s">
        <v>139</v>
      </c>
    </row>
    <row r="1260" spans="2:65" s="14" customFormat="1" ht="11.25">
      <c r="B1260" s="160"/>
      <c r="D1260" s="147" t="s">
        <v>148</v>
      </c>
      <c r="E1260" s="161" t="s">
        <v>1</v>
      </c>
      <c r="F1260" s="162" t="s">
        <v>151</v>
      </c>
      <c r="H1260" s="163">
        <v>2</v>
      </c>
      <c r="I1260" s="164"/>
      <c r="L1260" s="160"/>
      <c r="M1260" s="165"/>
      <c r="T1260" s="166"/>
      <c r="AT1260" s="161" t="s">
        <v>148</v>
      </c>
      <c r="AU1260" s="161" t="s">
        <v>91</v>
      </c>
      <c r="AV1260" s="14" t="s">
        <v>146</v>
      </c>
      <c r="AW1260" s="14" t="s">
        <v>36</v>
      </c>
      <c r="AX1260" s="14" t="s">
        <v>89</v>
      </c>
      <c r="AY1260" s="161" t="s">
        <v>139</v>
      </c>
    </row>
    <row r="1261" spans="2:65" s="1" customFormat="1" ht="16.5" customHeight="1">
      <c r="B1261" s="33"/>
      <c r="C1261" s="252" t="s">
        <v>1660</v>
      </c>
      <c r="D1261" s="252" t="s">
        <v>317</v>
      </c>
      <c r="E1261" s="253" t="s">
        <v>791</v>
      </c>
      <c r="F1261" s="254" t="s">
        <v>792</v>
      </c>
      <c r="G1261" s="255" t="s">
        <v>498</v>
      </c>
      <c r="H1261" s="256">
        <v>2</v>
      </c>
      <c r="I1261" s="182"/>
      <c r="J1261" s="257">
        <f>ROUND(I1261*H1261,2)</f>
        <v>0</v>
      </c>
      <c r="K1261" s="179" t="s">
        <v>145</v>
      </c>
      <c r="L1261" s="184"/>
      <c r="M1261" s="185" t="s">
        <v>1</v>
      </c>
      <c r="N1261" s="186" t="s">
        <v>46</v>
      </c>
      <c r="P1261" s="142">
        <f>O1261*H1261</f>
        <v>0</v>
      </c>
      <c r="Q1261" s="142">
        <v>8.9999999999999998E-4</v>
      </c>
      <c r="R1261" s="142">
        <f>Q1261*H1261</f>
        <v>1.8E-3</v>
      </c>
      <c r="S1261" s="142">
        <v>0</v>
      </c>
      <c r="T1261" s="143">
        <f>S1261*H1261</f>
        <v>0</v>
      </c>
      <c r="AR1261" s="144" t="s">
        <v>200</v>
      </c>
      <c r="AT1261" s="144" t="s">
        <v>317</v>
      </c>
      <c r="AU1261" s="144" t="s">
        <v>91</v>
      </c>
      <c r="AY1261" s="18" t="s">
        <v>139</v>
      </c>
      <c r="BE1261" s="145">
        <f>IF(N1261="základní",J1261,0)</f>
        <v>0</v>
      </c>
      <c r="BF1261" s="145">
        <f>IF(N1261="snížená",J1261,0)</f>
        <v>0</v>
      </c>
      <c r="BG1261" s="145">
        <f>IF(N1261="zákl. přenesená",J1261,0)</f>
        <v>0</v>
      </c>
      <c r="BH1261" s="145">
        <f>IF(N1261="sníž. přenesená",J1261,0)</f>
        <v>0</v>
      </c>
      <c r="BI1261" s="145">
        <f>IF(N1261="nulová",J1261,0)</f>
        <v>0</v>
      </c>
      <c r="BJ1261" s="18" t="s">
        <v>89</v>
      </c>
      <c r="BK1261" s="145">
        <f>ROUND(I1261*H1261,2)</f>
        <v>0</v>
      </c>
      <c r="BL1261" s="18" t="s">
        <v>146</v>
      </c>
      <c r="BM1261" s="144" t="s">
        <v>1661</v>
      </c>
    </row>
    <row r="1262" spans="2:65" s="12" customFormat="1" ht="11.25">
      <c r="B1262" s="146"/>
      <c r="D1262" s="147" t="s">
        <v>148</v>
      </c>
      <c r="E1262" s="148" t="s">
        <v>1</v>
      </c>
      <c r="F1262" s="149" t="s">
        <v>1392</v>
      </c>
      <c r="H1262" s="148" t="s">
        <v>1</v>
      </c>
      <c r="I1262" s="150"/>
      <c r="L1262" s="146"/>
      <c r="M1262" s="151"/>
      <c r="T1262" s="152"/>
      <c r="AT1262" s="148" t="s">
        <v>148</v>
      </c>
      <c r="AU1262" s="148" t="s">
        <v>91</v>
      </c>
      <c r="AV1262" s="12" t="s">
        <v>89</v>
      </c>
      <c r="AW1262" s="12" t="s">
        <v>36</v>
      </c>
      <c r="AX1262" s="12" t="s">
        <v>81</v>
      </c>
      <c r="AY1262" s="148" t="s">
        <v>139</v>
      </c>
    </row>
    <row r="1263" spans="2:65" s="13" customFormat="1" ht="11.25">
      <c r="B1263" s="153"/>
      <c r="D1263" s="147" t="s">
        <v>148</v>
      </c>
      <c r="E1263" s="154" t="s">
        <v>1</v>
      </c>
      <c r="F1263" s="155" t="s">
        <v>1656</v>
      </c>
      <c r="H1263" s="156">
        <v>1</v>
      </c>
      <c r="I1263" s="157"/>
      <c r="L1263" s="153"/>
      <c r="M1263" s="158"/>
      <c r="T1263" s="159"/>
      <c r="AT1263" s="154" t="s">
        <v>148</v>
      </c>
      <c r="AU1263" s="154" t="s">
        <v>91</v>
      </c>
      <c r="AV1263" s="13" t="s">
        <v>91</v>
      </c>
      <c r="AW1263" s="13" t="s">
        <v>36</v>
      </c>
      <c r="AX1263" s="13" t="s">
        <v>81</v>
      </c>
      <c r="AY1263" s="154" t="s">
        <v>139</v>
      </c>
    </row>
    <row r="1264" spans="2:65" s="13" customFormat="1" ht="11.25">
      <c r="B1264" s="153"/>
      <c r="D1264" s="147" t="s">
        <v>148</v>
      </c>
      <c r="E1264" s="154" t="s">
        <v>1</v>
      </c>
      <c r="F1264" s="155" t="s">
        <v>1657</v>
      </c>
      <c r="H1264" s="156">
        <v>1</v>
      </c>
      <c r="I1264" s="157"/>
      <c r="L1264" s="153"/>
      <c r="M1264" s="158"/>
      <c r="T1264" s="159"/>
      <c r="AT1264" s="154" t="s">
        <v>148</v>
      </c>
      <c r="AU1264" s="154" t="s">
        <v>91</v>
      </c>
      <c r="AV1264" s="13" t="s">
        <v>91</v>
      </c>
      <c r="AW1264" s="13" t="s">
        <v>36</v>
      </c>
      <c r="AX1264" s="13" t="s">
        <v>81</v>
      </c>
      <c r="AY1264" s="154" t="s">
        <v>139</v>
      </c>
    </row>
    <row r="1265" spans="2:65" s="14" customFormat="1" ht="11.25">
      <c r="B1265" s="160"/>
      <c r="D1265" s="147" t="s">
        <v>148</v>
      </c>
      <c r="E1265" s="161" t="s">
        <v>1</v>
      </c>
      <c r="F1265" s="162" t="s">
        <v>151</v>
      </c>
      <c r="H1265" s="163">
        <v>2</v>
      </c>
      <c r="I1265" s="164"/>
      <c r="L1265" s="160"/>
      <c r="M1265" s="165"/>
      <c r="T1265" s="166"/>
      <c r="AT1265" s="161" t="s">
        <v>148</v>
      </c>
      <c r="AU1265" s="161" t="s">
        <v>91</v>
      </c>
      <c r="AV1265" s="14" t="s">
        <v>146</v>
      </c>
      <c r="AW1265" s="14" t="s">
        <v>36</v>
      </c>
      <c r="AX1265" s="14" t="s">
        <v>89</v>
      </c>
      <c r="AY1265" s="161" t="s">
        <v>139</v>
      </c>
    </row>
    <row r="1266" spans="2:65" s="1" customFormat="1" ht="21.75" customHeight="1">
      <c r="B1266" s="33"/>
      <c r="C1266" s="133" t="s">
        <v>1662</v>
      </c>
      <c r="D1266" s="133" t="s">
        <v>141</v>
      </c>
      <c r="E1266" s="134" t="s">
        <v>1663</v>
      </c>
      <c r="F1266" s="135" t="s">
        <v>1664</v>
      </c>
      <c r="G1266" s="136" t="s">
        <v>498</v>
      </c>
      <c r="H1266" s="137">
        <v>5</v>
      </c>
      <c r="I1266" s="138"/>
      <c r="J1266" s="139">
        <f>ROUND(I1266*H1266,2)</f>
        <v>0</v>
      </c>
      <c r="K1266" s="135" t="s">
        <v>145</v>
      </c>
      <c r="L1266" s="33"/>
      <c r="M1266" s="140" t="s">
        <v>1</v>
      </c>
      <c r="N1266" s="141" t="s">
        <v>46</v>
      </c>
      <c r="P1266" s="142">
        <f>O1266*H1266</f>
        <v>0</v>
      </c>
      <c r="Q1266" s="142">
        <v>1.3699999999999999E-3</v>
      </c>
      <c r="R1266" s="142">
        <f>Q1266*H1266</f>
        <v>6.8499999999999993E-3</v>
      </c>
      <c r="S1266" s="142">
        <v>0</v>
      </c>
      <c r="T1266" s="143">
        <f>S1266*H1266</f>
        <v>0</v>
      </c>
      <c r="AR1266" s="144" t="s">
        <v>146</v>
      </c>
      <c r="AT1266" s="144" t="s">
        <v>141</v>
      </c>
      <c r="AU1266" s="144" t="s">
        <v>91</v>
      </c>
      <c r="AY1266" s="18" t="s">
        <v>139</v>
      </c>
      <c r="BE1266" s="145">
        <f>IF(N1266="základní",J1266,0)</f>
        <v>0</v>
      </c>
      <c r="BF1266" s="145">
        <f>IF(N1266="snížená",J1266,0)</f>
        <v>0</v>
      </c>
      <c r="BG1266" s="145">
        <f>IF(N1266="zákl. přenesená",J1266,0)</f>
        <v>0</v>
      </c>
      <c r="BH1266" s="145">
        <f>IF(N1266="sníž. přenesená",J1266,0)</f>
        <v>0</v>
      </c>
      <c r="BI1266" s="145">
        <f>IF(N1266="nulová",J1266,0)</f>
        <v>0</v>
      </c>
      <c r="BJ1266" s="18" t="s">
        <v>89</v>
      </c>
      <c r="BK1266" s="145">
        <f>ROUND(I1266*H1266,2)</f>
        <v>0</v>
      </c>
      <c r="BL1266" s="18" t="s">
        <v>146</v>
      </c>
      <c r="BM1266" s="144" t="s">
        <v>1665</v>
      </c>
    </row>
    <row r="1267" spans="2:65" s="12" customFormat="1" ht="11.25">
      <c r="B1267" s="146"/>
      <c r="D1267" s="147" t="s">
        <v>148</v>
      </c>
      <c r="E1267" s="148" t="s">
        <v>1</v>
      </c>
      <c r="F1267" s="149" t="s">
        <v>1364</v>
      </c>
      <c r="H1267" s="148" t="s">
        <v>1</v>
      </c>
      <c r="I1267" s="150"/>
      <c r="L1267" s="146"/>
      <c r="M1267" s="151"/>
      <c r="T1267" s="152"/>
      <c r="AT1267" s="148" t="s">
        <v>148</v>
      </c>
      <c r="AU1267" s="148" t="s">
        <v>91</v>
      </c>
      <c r="AV1267" s="12" t="s">
        <v>89</v>
      </c>
      <c r="AW1267" s="12" t="s">
        <v>36</v>
      </c>
      <c r="AX1267" s="12" t="s">
        <v>81</v>
      </c>
      <c r="AY1267" s="148" t="s">
        <v>139</v>
      </c>
    </row>
    <row r="1268" spans="2:65" s="12" customFormat="1" ht="11.25">
      <c r="B1268" s="146"/>
      <c r="D1268" s="147" t="s">
        <v>148</v>
      </c>
      <c r="E1268" s="148" t="s">
        <v>1</v>
      </c>
      <c r="F1268" s="149" t="s">
        <v>1016</v>
      </c>
      <c r="H1268" s="148" t="s">
        <v>1</v>
      </c>
      <c r="I1268" s="150"/>
      <c r="L1268" s="146"/>
      <c r="M1268" s="151"/>
      <c r="T1268" s="152"/>
      <c r="AT1268" s="148" t="s">
        <v>148</v>
      </c>
      <c r="AU1268" s="148" t="s">
        <v>91</v>
      </c>
      <c r="AV1268" s="12" t="s">
        <v>89</v>
      </c>
      <c r="AW1268" s="12" t="s">
        <v>36</v>
      </c>
      <c r="AX1268" s="12" t="s">
        <v>81</v>
      </c>
      <c r="AY1268" s="148" t="s">
        <v>139</v>
      </c>
    </row>
    <row r="1269" spans="2:65" s="13" customFormat="1" ht="11.25">
      <c r="B1269" s="153"/>
      <c r="D1269" s="147" t="s">
        <v>148</v>
      </c>
      <c r="E1269" s="154" t="s">
        <v>1</v>
      </c>
      <c r="F1269" s="155" t="s">
        <v>1666</v>
      </c>
      <c r="H1269" s="156">
        <v>5</v>
      </c>
      <c r="I1269" s="157"/>
      <c r="L1269" s="153"/>
      <c r="M1269" s="158"/>
      <c r="T1269" s="159"/>
      <c r="AT1269" s="154" t="s">
        <v>148</v>
      </c>
      <c r="AU1269" s="154" t="s">
        <v>91</v>
      </c>
      <c r="AV1269" s="13" t="s">
        <v>91</v>
      </c>
      <c r="AW1269" s="13" t="s">
        <v>36</v>
      </c>
      <c r="AX1269" s="13" t="s">
        <v>81</v>
      </c>
      <c r="AY1269" s="154" t="s">
        <v>139</v>
      </c>
    </row>
    <row r="1270" spans="2:65" s="14" customFormat="1" ht="11.25">
      <c r="B1270" s="160"/>
      <c r="D1270" s="147" t="s">
        <v>148</v>
      </c>
      <c r="E1270" s="161" t="s">
        <v>1</v>
      </c>
      <c r="F1270" s="162" t="s">
        <v>151</v>
      </c>
      <c r="H1270" s="163">
        <v>5</v>
      </c>
      <c r="I1270" s="164"/>
      <c r="L1270" s="160"/>
      <c r="M1270" s="165"/>
      <c r="T1270" s="166"/>
      <c r="AT1270" s="161" t="s">
        <v>148</v>
      </c>
      <c r="AU1270" s="161" t="s">
        <v>91</v>
      </c>
      <c r="AV1270" s="14" t="s">
        <v>146</v>
      </c>
      <c r="AW1270" s="14" t="s">
        <v>36</v>
      </c>
      <c r="AX1270" s="14" t="s">
        <v>89</v>
      </c>
      <c r="AY1270" s="161" t="s">
        <v>139</v>
      </c>
    </row>
    <row r="1271" spans="2:65" s="1" customFormat="1" ht="21.75" customHeight="1">
      <c r="B1271" s="33"/>
      <c r="C1271" s="133" t="s">
        <v>1667</v>
      </c>
      <c r="D1271" s="133" t="s">
        <v>141</v>
      </c>
      <c r="E1271" s="134" t="s">
        <v>1668</v>
      </c>
      <c r="F1271" s="135" t="s">
        <v>1669</v>
      </c>
      <c r="G1271" s="136" t="s">
        <v>498</v>
      </c>
      <c r="H1271" s="137">
        <v>1</v>
      </c>
      <c r="I1271" s="138"/>
      <c r="J1271" s="139">
        <f>ROUND(I1271*H1271,2)</f>
        <v>0</v>
      </c>
      <c r="K1271" s="135" t="s">
        <v>145</v>
      </c>
      <c r="L1271" s="33"/>
      <c r="M1271" s="140" t="s">
        <v>1</v>
      </c>
      <c r="N1271" s="141" t="s">
        <v>46</v>
      </c>
      <c r="P1271" s="142">
        <f>O1271*H1271</f>
        <v>0</v>
      </c>
      <c r="Q1271" s="142">
        <v>1.2460000000000001E-2</v>
      </c>
      <c r="R1271" s="142">
        <f>Q1271*H1271</f>
        <v>1.2460000000000001E-2</v>
      </c>
      <c r="S1271" s="142">
        <v>0</v>
      </c>
      <c r="T1271" s="143">
        <f>S1271*H1271</f>
        <v>0</v>
      </c>
      <c r="AR1271" s="144" t="s">
        <v>146</v>
      </c>
      <c r="AT1271" s="144" t="s">
        <v>141</v>
      </c>
      <c r="AU1271" s="144" t="s">
        <v>91</v>
      </c>
      <c r="AY1271" s="18" t="s">
        <v>139</v>
      </c>
      <c r="BE1271" s="145">
        <f>IF(N1271="základní",J1271,0)</f>
        <v>0</v>
      </c>
      <c r="BF1271" s="145">
        <f>IF(N1271="snížená",J1271,0)</f>
        <v>0</v>
      </c>
      <c r="BG1271" s="145">
        <f>IF(N1271="zákl. přenesená",J1271,0)</f>
        <v>0</v>
      </c>
      <c r="BH1271" s="145">
        <f>IF(N1271="sníž. přenesená",J1271,0)</f>
        <v>0</v>
      </c>
      <c r="BI1271" s="145">
        <f>IF(N1271="nulová",J1271,0)</f>
        <v>0</v>
      </c>
      <c r="BJ1271" s="18" t="s">
        <v>89</v>
      </c>
      <c r="BK1271" s="145">
        <f>ROUND(I1271*H1271,2)</f>
        <v>0</v>
      </c>
      <c r="BL1271" s="18" t="s">
        <v>146</v>
      </c>
      <c r="BM1271" s="144" t="s">
        <v>1670</v>
      </c>
    </row>
    <row r="1272" spans="2:65" s="12" customFormat="1" ht="11.25">
      <c r="B1272" s="146"/>
      <c r="D1272" s="147" t="s">
        <v>148</v>
      </c>
      <c r="E1272" s="148" t="s">
        <v>1</v>
      </c>
      <c r="F1272" s="149" t="s">
        <v>1364</v>
      </c>
      <c r="H1272" s="148" t="s">
        <v>1</v>
      </c>
      <c r="I1272" s="150"/>
      <c r="L1272" s="146"/>
      <c r="M1272" s="151"/>
      <c r="T1272" s="152"/>
      <c r="AT1272" s="148" t="s">
        <v>148</v>
      </c>
      <c r="AU1272" s="148" t="s">
        <v>91</v>
      </c>
      <c r="AV1272" s="12" t="s">
        <v>89</v>
      </c>
      <c r="AW1272" s="12" t="s">
        <v>36</v>
      </c>
      <c r="AX1272" s="12" t="s">
        <v>81</v>
      </c>
      <c r="AY1272" s="148" t="s">
        <v>139</v>
      </c>
    </row>
    <row r="1273" spans="2:65" s="12" customFormat="1" ht="11.25">
      <c r="B1273" s="146"/>
      <c r="D1273" s="147" t="s">
        <v>148</v>
      </c>
      <c r="E1273" s="148" t="s">
        <v>1</v>
      </c>
      <c r="F1273" s="149" t="s">
        <v>1016</v>
      </c>
      <c r="H1273" s="148" t="s">
        <v>1</v>
      </c>
      <c r="I1273" s="150"/>
      <c r="L1273" s="146"/>
      <c r="M1273" s="151"/>
      <c r="T1273" s="152"/>
      <c r="AT1273" s="148" t="s">
        <v>148</v>
      </c>
      <c r="AU1273" s="148" t="s">
        <v>91</v>
      </c>
      <c r="AV1273" s="12" t="s">
        <v>89</v>
      </c>
      <c r="AW1273" s="12" t="s">
        <v>36</v>
      </c>
      <c r="AX1273" s="12" t="s">
        <v>81</v>
      </c>
      <c r="AY1273" s="148" t="s">
        <v>139</v>
      </c>
    </row>
    <row r="1274" spans="2:65" s="13" customFormat="1" ht="11.25">
      <c r="B1274" s="153"/>
      <c r="D1274" s="147" t="s">
        <v>148</v>
      </c>
      <c r="E1274" s="154" t="s">
        <v>1</v>
      </c>
      <c r="F1274" s="155" t="s">
        <v>1671</v>
      </c>
      <c r="H1274" s="156">
        <v>1</v>
      </c>
      <c r="I1274" s="157"/>
      <c r="L1274" s="153"/>
      <c r="M1274" s="158"/>
      <c r="T1274" s="159"/>
      <c r="AT1274" s="154" t="s">
        <v>148</v>
      </c>
      <c r="AU1274" s="154" t="s">
        <v>91</v>
      </c>
      <c r="AV1274" s="13" t="s">
        <v>91</v>
      </c>
      <c r="AW1274" s="13" t="s">
        <v>36</v>
      </c>
      <c r="AX1274" s="13" t="s">
        <v>81</v>
      </c>
      <c r="AY1274" s="154" t="s">
        <v>139</v>
      </c>
    </row>
    <row r="1275" spans="2:65" s="14" customFormat="1" ht="11.25">
      <c r="B1275" s="160"/>
      <c r="D1275" s="147" t="s">
        <v>148</v>
      </c>
      <c r="E1275" s="161" t="s">
        <v>1</v>
      </c>
      <c r="F1275" s="162" t="s">
        <v>151</v>
      </c>
      <c r="H1275" s="163">
        <v>1</v>
      </c>
      <c r="I1275" s="164"/>
      <c r="L1275" s="160"/>
      <c r="M1275" s="165"/>
      <c r="T1275" s="166"/>
      <c r="AT1275" s="161" t="s">
        <v>148</v>
      </c>
      <c r="AU1275" s="161" t="s">
        <v>91</v>
      </c>
      <c r="AV1275" s="14" t="s">
        <v>146</v>
      </c>
      <c r="AW1275" s="14" t="s">
        <v>36</v>
      </c>
      <c r="AX1275" s="14" t="s">
        <v>89</v>
      </c>
      <c r="AY1275" s="161" t="s">
        <v>139</v>
      </c>
    </row>
    <row r="1276" spans="2:65" s="1" customFormat="1" ht="16.5" customHeight="1">
      <c r="B1276" s="33"/>
      <c r="C1276" s="133" t="s">
        <v>1672</v>
      </c>
      <c r="D1276" s="133" t="s">
        <v>141</v>
      </c>
      <c r="E1276" s="134" t="s">
        <v>807</v>
      </c>
      <c r="F1276" s="135" t="s">
        <v>808</v>
      </c>
      <c r="G1276" s="136" t="s">
        <v>498</v>
      </c>
      <c r="H1276" s="137">
        <v>5</v>
      </c>
      <c r="I1276" s="138"/>
      <c r="J1276" s="139">
        <f>ROUND(I1276*H1276,2)</f>
        <v>0</v>
      </c>
      <c r="K1276" s="135" t="s">
        <v>145</v>
      </c>
      <c r="L1276" s="33"/>
      <c r="M1276" s="140" t="s">
        <v>1</v>
      </c>
      <c r="N1276" s="141" t="s">
        <v>46</v>
      </c>
      <c r="P1276" s="142">
        <f>O1276*H1276</f>
        <v>0</v>
      </c>
      <c r="Q1276" s="142">
        <v>3.3E-4</v>
      </c>
      <c r="R1276" s="142">
        <f>Q1276*H1276</f>
        <v>1.65E-3</v>
      </c>
      <c r="S1276" s="142">
        <v>0</v>
      </c>
      <c r="T1276" s="143">
        <f>S1276*H1276</f>
        <v>0</v>
      </c>
      <c r="AR1276" s="144" t="s">
        <v>146</v>
      </c>
      <c r="AT1276" s="144" t="s">
        <v>141</v>
      </c>
      <c r="AU1276" s="144" t="s">
        <v>91</v>
      </c>
      <c r="AY1276" s="18" t="s">
        <v>139</v>
      </c>
      <c r="BE1276" s="145">
        <f>IF(N1276="základní",J1276,0)</f>
        <v>0</v>
      </c>
      <c r="BF1276" s="145">
        <f>IF(N1276="snížená",J1276,0)</f>
        <v>0</v>
      </c>
      <c r="BG1276" s="145">
        <f>IF(N1276="zákl. přenesená",J1276,0)</f>
        <v>0</v>
      </c>
      <c r="BH1276" s="145">
        <f>IF(N1276="sníž. přenesená",J1276,0)</f>
        <v>0</v>
      </c>
      <c r="BI1276" s="145">
        <f>IF(N1276="nulová",J1276,0)</f>
        <v>0</v>
      </c>
      <c r="BJ1276" s="18" t="s">
        <v>89</v>
      </c>
      <c r="BK1276" s="145">
        <f>ROUND(I1276*H1276,2)</f>
        <v>0</v>
      </c>
      <c r="BL1276" s="18" t="s">
        <v>146</v>
      </c>
      <c r="BM1276" s="144" t="s">
        <v>1673</v>
      </c>
    </row>
    <row r="1277" spans="2:65" s="12" customFormat="1" ht="11.25">
      <c r="B1277" s="146"/>
      <c r="D1277" s="147" t="s">
        <v>148</v>
      </c>
      <c r="E1277" s="148" t="s">
        <v>1</v>
      </c>
      <c r="F1277" s="149" t="s">
        <v>810</v>
      </c>
      <c r="H1277" s="148" t="s">
        <v>1</v>
      </c>
      <c r="I1277" s="150"/>
      <c r="L1277" s="146"/>
      <c r="M1277" s="151"/>
      <c r="T1277" s="152"/>
      <c r="AT1277" s="148" t="s">
        <v>148</v>
      </c>
      <c r="AU1277" s="148" t="s">
        <v>91</v>
      </c>
      <c r="AV1277" s="12" t="s">
        <v>89</v>
      </c>
      <c r="AW1277" s="12" t="s">
        <v>36</v>
      </c>
      <c r="AX1277" s="12" t="s">
        <v>81</v>
      </c>
      <c r="AY1277" s="148" t="s">
        <v>139</v>
      </c>
    </row>
    <row r="1278" spans="2:65" s="12" customFormat="1" ht="11.25">
      <c r="B1278" s="146"/>
      <c r="D1278" s="147" t="s">
        <v>148</v>
      </c>
      <c r="E1278" s="148" t="s">
        <v>1</v>
      </c>
      <c r="F1278" s="149" t="s">
        <v>811</v>
      </c>
      <c r="H1278" s="148" t="s">
        <v>1</v>
      </c>
      <c r="I1278" s="150"/>
      <c r="L1278" s="146"/>
      <c r="M1278" s="151"/>
      <c r="T1278" s="152"/>
      <c r="AT1278" s="148" t="s">
        <v>148</v>
      </c>
      <c r="AU1278" s="148" t="s">
        <v>91</v>
      </c>
      <c r="AV1278" s="12" t="s">
        <v>89</v>
      </c>
      <c r="AW1278" s="12" t="s">
        <v>36</v>
      </c>
      <c r="AX1278" s="12" t="s">
        <v>81</v>
      </c>
      <c r="AY1278" s="148" t="s">
        <v>139</v>
      </c>
    </row>
    <row r="1279" spans="2:65" s="12" customFormat="1" ht="11.25">
      <c r="B1279" s="146"/>
      <c r="D1279" s="147" t="s">
        <v>148</v>
      </c>
      <c r="E1279" s="148" t="s">
        <v>1</v>
      </c>
      <c r="F1279" s="149" t="s">
        <v>812</v>
      </c>
      <c r="H1279" s="148" t="s">
        <v>1</v>
      </c>
      <c r="I1279" s="150"/>
      <c r="L1279" s="146"/>
      <c r="M1279" s="151"/>
      <c r="T1279" s="152"/>
      <c r="AT1279" s="148" t="s">
        <v>148</v>
      </c>
      <c r="AU1279" s="148" t="s">
        <v>91</v>
      </c>
      <c r="AV1279" s="12" t="s">
        <v>89</v>
      </c>
      <c r="AW1279" s="12" t="s">
        <v>36</v>
      </c>
      <c r="AX1279" s="12" t="s">
        <v>81</v>
      </c>
      <c r="AY1279" s="148" t="s">
        <v>139</v>
      </c>
    </row>
    <row r="1280" spans="2:65" s="12" customFormat="1" ht="11.25">
      <c r="B1280" s="146"/>
      <c r="D1280" s="147" t="s">
        <v>148</v>
      </c>
      <c r="E1280" s="148" t="s">
        <v>1</v>
      </c>
      <c r="F1280" s="149" t="s">
        <v>1674</v>
      </c>
      <c r="H1280" s="148" t="s">
        <v>1</v>
      </c>
      <c r="I1280" s="150"/>
      <c r="L1280" s="146"/>
      <c r="M1280" s="151"/>
      <c r="T1280" s="152"/>
      <c r="AT1280" s="148" t="s">
        <v>148</v>
      </c>
      <c r="AU1280" s="148" t="s">
        <v>91</v>
      </c>
      <c r="AV1280" s="12" t="s">
        <v>89</v>
      </c>
      <c r="AW1280" s="12" t="s">
        <v>36</v>
      </c>
      <c r="AX1280" s="12" t="s">
        <v>81</v>
      </c>
      <c r="AY1280" s="148" t="s">
        <v>139</v>
      </c>
    </row>
    <row r="1281" spans="2:65" s="13" customFormat="1" ht="11.25">
      <c r="B1281" s="153"/>
      <c r="D1281" s="147" t="s">
        <v>148</v>
      </c>
      <c r="E1281" s="154" t="s">
        <v>1</v>
      </c>
      <c r="F1281" s="155" t="s">
        <v>1675</v>
      </c>
      <c r="H1281" s="156">
        <v>9</v>
      </c>
      <c r="I1281" s="157"/>
      <c r="L1281" s="153"/>
      <c r="M1281" s="158"/>
      <c r="T1281" s="159"/>
      <c r="AT1281" s="154" t="s">
        <v>148</v>
      </c>
      <c r="AU1281" s="154" t="s">
        <v>91</v>
      </c>
      <c r="AV1281" s="13" t="s">
        <v>91</v>
      </c>
      <c r="AW1281" s="13" t="s">
        <v>36</v>
      </c>
      <c r="AX1281" s="13" t="s">
        <v>81</v>
      </c>
      <c r="AY1281" s="154" t="s">
        <v>139</v>
      </c>
    </row>
    <row r="1282" spans="2:65" s="15" customFormat="1" ht="11.25">
      <c r="B1282" s="167"/>
      <c r="D1282" s="147" t="s">
        <v>148</v>
      </c>
      <c r="E1282" s="168" t="s">
        <v>1</v>
      </c>
      <c r="F1282" s="169" t="s">
        <v>253</v>
      </c>
      <c r="H1282" s="170">
        <v>9</v>
      </c>
      <c r="I1282" s="171"/>
      <c r="L1282" s="167"/>
      <c r="M1282" s="172"/>
      <c r="T1282" s="173"/>
      <c r="AT1282" s="168" t="s">
        <v>148</v>
      </c>
      <c r="AU1282" s="168" t="s">
        <v>91</v>
      </c>
      <c r="AV1282" s="15" t="s">
        <v>157</v>
      </c>
      <c r="AW1282" s="15" t="s">
        <v>36</v>
      </c>
      <c r="AX1282" s="15" t="s">
        <v>81</v>
      </c>
      <c r="AY1282" s="168" t="s">
        <v>139</v>
      </c>
    </row>
    <row r="1283" spans="2:65" s="12" customFormat="1" ht="11.25">
      <c r="B1283" s="146"/>
      <c r="D1283" s="147" t="s">
        <v>148</v>
      </c>
      <c r="E1283" s="148" t="s">
        <v>1</v>
      </c>
      <c r="F1283" s="149" t="s">
        <v>817</v>
      </c>
      <c r="H1283" s="148" t="s">
        <v>1</v>
      </c>
      <c r="I1283" s="150"/>
      <c r="L1283" s="146"/>
      <c r="M1283" s="151"/>
      <c r="T1283" s="152"/>
      <c r="AT1283" s="148" t="s">
        <v>148</v>
      </c>
      <c r="AU1283" s="148" t="s">
        <v>91</v>
      </c>
      <c r="AV1283" s="12" t="s">
        <v>89</v>
      </c>
      <c r="AW1283" s="12" t="s">
        <v>36</v>
      </c>
      <c r="AX1283" s="12" t="s">
        <v>81</v>
      </c>
      <c r="AY1283" s="148" t="s">
        <v>139</v>
      </c>
    </row>
    <row r="1284" spans="2:65" s="13" customFormat="1" ht="11.25">
      <c r="B1284" s="153"/>
      <c r="D1284" s="147" t="s">
        <v>148</v>
      </c>
      <c r="E1284" s="154" t="s">
        <v>1</v>
      </c>
      <c r="F1284" s="155" t="s">
        <v>1676</v>
      </c>
      <c r="H1284" s="156">
        <v>5</v>
      </c>
      <c r="I1284" s="157"/>
      <c r="L1284" s="153"/>
      <c r="M1284" s="158"/>
      <c r="T1284" s="159"/>
      <c r="AT1284" s="154" t="s">
        <v>148</v>
      </c>
      <c r="AU1284" s="154" t="s">
        <v>91</v>
      </c>
      <c r="AV1284" s="13" t="s">
        <v>91</v>
      </c>
      <c r="AW1284" s="13" t="s">
        <v>36</v>
      </c>
      <c r="AX1284" s="13" t="s">
        <v>81</v>
      </c>
      <c r="AY1284" s="154" t="s">
        <v>139</v>
      </c>
    </row>
    <row r="1285" spans="2:65" s="15" customFormat="1" ht="11.25">
      <c r="B1285" s="167"/>
      <c r="D1285" s="147" t="s">
        <v>148</v>
      </c>
      <c r="E1285" s="168" t="s">
        <v>1</v>
      </c>
      <c r="F1285" s="169" t="s">
        <v>253</v>
      </c>
      <c r="H1285" s="170">
        <v>5</v>
      </c>
      <c r="I1285" s="171"/>
      <c r="L1285" s="167"/>
      <c r="M1285" s="172"/>
      <c r="T1285" s="173"/>
      <c r="AT1285" s="168" t="s">
        <v>148</v>
      </c>
      <c r="AU1285" s="168" t="s">
        <v>91</v>
      </c>
      <c r="AV1285" s="15" t="s">
        <v>157</v>
      </c>
      <c r="AW1285" s="15" t="s">
        <v>36</v>
      </c>
      <c r="AX1285" s="15" t="s">
        <v>89</v>
      </c>
      <c r="AY1285" s="168" t="s">
        <v>139</v>
      </c>
    </row>
    <row r="1286" spans="2:65" s="1" customFormat="1" ht="24.2" customHeight="1">
      <c r="B1286" s="33"/>
      <c r="C1286" s="133" t="s">
        <v>1677</v>
      </c>
      <c r="D1286" s="133" t="s">
        <v>141</v>
      </c>
      <c r="E1286" s="134" t="s">
        <v>820</v>
      </c>
      <c r="F1286" s="135" t="s">
        <v>821</v>
      </c>
      <c r="G1286" s="136" t="s">
        <v>498</v>
      </c>
      <c r="H1286" s="137">
        <v>4</v>
      </c>
      <c r="I1286" s="138"/>
      <c r="J1286" s="139">
        <f>ROUND(I1286*H1286,2)</f>
        <v>0</v>
      </c>
      <c r="K1286" s="135" t="s">
        <v>145</v>
      </c>
      <c r="L1286" s="33"/>
      <c r="M1286" s="140" t="s">
        <v>1</v>
      </c>
      <c r="N1286" s="141" t="s">
        <v>46</v>
      </c>
      <c r="P1286" s="142">
        <f>O1286*H1286</f>
        <v>0</v>
      </c>
      <c r="Q1286" s="142">
        <v>1.6000000000000001E-4</v>
      </c>
      <c r="R1286" s="142">
        <f>Q1286*H1286</f>
        <v>6.4000000000000005E-4</v>
      </c>
      <c r="S1286" s="142">
        <v>0</v>
      </c>
      <c r="T1286" s="143">
        <f>S1286*H1286</f>
        <v>0</v>
      </c>
      <c r="AR1286" s="144" t="s">
        <v>146</v>
      </c>
      <c r="AT1286" s="144" t="s">
        <v>141</v>
      </c>
      <c r="AU1286" s="144" t="s">
        <v>91</v>
      </c>
      <c r="AY1286" s="18" t="s">
        <v>139</v>
      </c>
      <c r="BE1286" s="145">
        <f>IF(N1286="základní",J1286,0)</f>
        <v>0</v>
      </c>
      <c r="BF1286" s="145">
        <f>IF(N1286="snížená",J1286,0)</f>
        <v>0</v>
      </c>
      <c r="BG1286" s="145">
        <f>IF(N1286="zákl. přenesená",J1286,0)</f>
        <v>0</v>
      </c>
      <c r="BH1286" s="145">
        <f>IF(N1286="sníž. přenesená",J1286,0)</f>
        <v>0</v>
      </c>
      <c r="BI1286" s="145">
        <f>IF(N1286="nulová",J1286,0)</f>
        <v>0</v>
      </c>
      <c r="BJ1286" s="18" t="s">
        <v>89</v>
      </c>
      <c r="BK1286" s="145">
        <f>ROUND(I1286*H1286,2)</f>
        <v>0</v>
      </c>
      <c r="BL1286" s="18" t="s">
        <v>146</v>
      </c>
      <c r="BM1286" s="144" t="s">
        <v>1678</v>
      </c>
    </row>
    <row r="1287" spans="2:65" s="12" customFormat="1" ht="11.25">
      <c r="B1287" s="146"/>
      <c r="D1287" s="147" t="s">
        <v>148</v>
      </c>
      <c r="E1287" s="148" t="s">
        <v>1</v>
      </c>
      <c r="F1287" s="149" t="s">
        <v>810</v>
      </c>
      <c r="H1287" s="148" t="s">
        <v>1</v>
      </c>
      <c r="I1287" s="150"/>
      <c r="L1287" s="146"/>
      <c r="M1287" s="151"/>
      <c r="T1287" s="152"/>
      <c r="AT1287" s="148" t="s">
        <v>148</v>
      </c>
      <c r="AU1287" s="148" t="s">
        <v>91</v>
      </c>
      <c r="AV1287" s="12" t="s">
        <v>89</v>
      </c>
      <c r="AW1287" s="12" t="s">
        <v>36</v>
      </c>
      <c r="AX1287" s="12" t="s">
        <v>81</v>
      </c>
      <c r="AY1287" s="148" t="s">
        <v>139</v>
      </c>
    </row>
    <row r="1288" spans="2:65" s="12" customFormat="1" ht="11.25">
      <c r="B1288" s="146"/>
      <c r="D1288" s="147" t="s">
        <v>148</v>
      </c>
      <c r="E1288" s="148" t="s">
        <v>1</v>
      </c>
      <c r="F1288" s="149" t="s">
        <v>811</v>
      </c>
      <c r="H1288" s="148" t="s">
        <v>1</v>
      </c>
      <c r="I1288" s="150"/>
      <c r="L1288" s="146"/>
      <c r="M1288" s="151"/>
      <c r="T1288" s="152"/>
      <c r="AT1288" s="148" t="s">
        <v>148</v>
      </c>
      <c r="AU1288" s="148" t="s">
        <v>91</v>
      </c>
      <c r="AV1288" s="12" t="s">
        <v>89</v>
      </c>
      <c r="AW1288" s="12" t="s">
        <v>36</v>
      </c>
      <c r="AX1288" s="12" t="s">
        <v>81</v>
      </c>
      <c r="AY1288" s="148" t="s">
        <v>139</v>
      </c>
    </row>
    <row r="1289" spans="2:65" s="12" customFormat="1" ht="11.25">
      <c r="B1289" s="146"/>
      <c r="D1289" s="147" t="s">
        <v>148</v>
      </c>
      <c r="E1289" s="148" t="s">
        <v>1</v>
      </c>
      <c r="F1289" s="149" t="s">
        <v>812</v>
      </c>
      <c r="H1289" s="148" t="s">
        <v>1</v>
      </c>
      <c r="I1289" s="150"/>
      <c r="L1289" s="146"/>
      <c r="M1289" s="151"/>
      <c r="T1289" s="152"/>
      <c r="AT1289" s="148" t="s">
        <v>148</v>
      </c>
      <c r="AU1289" s="148" t="s">
        <v>91</v>
      </c>
      <c r="AV1289" s="12" t="s">
        <v>89</v>
      </c>
      <c r="AW1289" s="12" t="s">
        <v>36</v>
      </c>
      <c r="AX1289" s="12" t="s">
        <v>81</v>
      </c>
      <c r="AY1289" s="148" t="s">
        <v>139</v>
      </c>
    </row>
    <row r="1290" spans="2:65" s="12" customFormat="1" ht="11.25">
      <c r="B1290" s="146"/>
      <c r="D1290" s="147" t="s">
        <v>148</v>
      </c>
      <c r="E1290" s="148" t="s">
        <v>1</v>
      </c>
      <c r="F1290" s="149" t="s">
        <v>1674</v>
      </c>
      <c r="H1290" s="148" t="s">
        <v>1</v>
      </c>
      <c r="I1290" s="150"/>
      <c r="L1290" s="146"/>
      <c r="M1290" s="151"/>
      <c r="T1290" s="152"/>
      <c r="AT1290" s="148" t="s">
        <v>148</v>
      </c>
      <c r="AU1290" s="148" t="s">
        <v>91</v>
      </c>
      <c r="AV1290" s="12" t="s">
        <v>89</v>
      </c>
      <c r="AW1290" s="12" t="s">
        <v>36</v>
      </c>
      <c r="AX1290" s="12" t="s">
        <v>81</v>
      </c>
      <c r="AY1290" s="148" t="s">
        <v>139</v>
      </c>
    </row>
    <row r="1291" spans="2:65" s="13" customFormat="1" ht="11.25">
      <c r="B1291" s="153"/>
      <c r="D1291" s="147" t="s">
        <v>148</v>
      </c>
      <c r="E1291" s="154" t="s">
        <v>1</v>
      </c>
      <c r="F1291" s="155" t="s">
        <v>1675</v>
      </c>
      <c r="H1291" s="156">
        <v>9</v>
      </c>
      <c r="I1291" s="157"/>
      <c r="L1291" s="153"/>
      <c r="M1291" s="158"/>
      <c r="T1291" s="159"/>
      <c r="AT1291" s="154" t="s">
        <v>148</v>
      </c>
      <c r="AU1291" s="154" t="s">
        <v>91</v>
      </c>
      <c r="AV1291" s="13" t="s">
        <v>91</v>
      </c>
      <c r="AW1291" s="13" t="s">
        <v>36</v>
      </c>
      <c r="AX1291" s="13" t="s">
        <v>81</v>
      </c>
      <c r="AY1291" s="154" t="s">
        <v>139</v>
      </c>
    </row>
    <row r="1292" spans="2:65" s="15" customFormat="1" ht="11.25">
      <c r="B1292" s="167"/>
      <c r="D1292" s="147" t="s">
        <v>148</v>
      </c>
      <c r="E1292" s="168" t="s">
        <v>1</v>
      </c>
      <c r="F1292" s="169" t="s">
        <v>253</v>
      </c>
      <c r="H1292" s="170">
        <v>9</v>
      </c>
      <c r="I1292" s="171"/>
      <c r="L1292" s="167"/>
      <c r="M1292" s="172"/>
      <c r="T1292" s="173"/>
      <c r="AT1292" s="168" t="s">
        <v>148</v>
      </c>
      <c r="AU1292" s="168" t="s">
        <v>91</v>
      </c>
      <c r="AV1292" s="15" t="s">
        <v>157</v>
      </c>
      <c r="AW1292" s="15" t="s">
        <v>36</v>
      </c>
      <c r="AX1292" s="15" t="s">
        <v>81</v>
      </c>
      <c r="AY1292" s="168" t="s">
        <v>139</v>
      </c>
    </row>
    <row r="1293" spans="2:65" s="12" customFormat="1" ht="11.25">
      <c r="B1293" s="146"/>
      <c r="D1293" s="147" t="s">
        <v>148</v>
      </c>
      <c r="E1293" s="148" t="s">
        <v>1</v>
      </c>
      <c r="F1293" s="149" t="s">
        <v>817</v>
      </c>
      <c r="H1293" s="148" t="s">
        <v>1</v>
      </c>
      <c r="I1293" s="150"/>
      <c r="L1293" s="146"/>
      <c r="M1293" s="151"/>
      <c r="T1293" s="152"/>
      <c r="AT1293" s="148" t="s">
        <v>148</v>
      </c>
      <c r="AU1293" s="148" t="s">
        <v>91</v>
      </c>
      <c r="AV1293" s="12" t="s">
        <v>89</v>
      </c>
      <c r="AW1293" s="12" t="s">
        <v>36</v>
      </c>
      <c r="AX1293" s="12" t="s">
        <v>81</v>
      </c>
      <c r="AY1293" s="148" t="s">
        <v>139</v>
      </c>
    </row>
    <row r="1294" spans="2:65" s="13" customFormat="1" ht="11.25">
      <c r="B1294" s="153"/>
      <c r="D1294" s="147" t="s">
        <v>148</v>
      </c>
      <c r="E1294" s="154" t="s">
        <v>1</v>
      </c>
      <c r="F1294" s="155" t="s">
        <v>1679</v>
      </c>
      <c r="H1294" s="156">
        <v>4</v>
      </c>
      <c r="I1294" s="157"/>
      <c r="L1294" s="153"/>
      <c r="M1294" s="158"/>
      <c r="T1294" s="159"/>
      <c r="AT1294" s="154" t="s">
        <v>148</v>
      </c>
      <c r="AU1294" s="154" t="s">
        <v>91</v>
      </c>
      <c r="AV1294" s="13" t="s">
        <v>91</v>
      </c>
      <c r="AW1294" s="13" t="s">
        <v>36</v>
      </c>
      <c r="AX1294" s="13" t="s">
        <v>81</v>
      </c>
      <c r="AY1294" s="154" t="s">
        <v>139</v>
      </c>
    </row>
    <row r="1295" spans="2:65" s="15" customFormat="1" ht="11.25">
      <c r="B1295" s="167"/>
      <c r="D1295" s="147" t="s">
        <v>148</v>
      </c>
      <c r="E1295" s="168" t="s">
        <v>1</v>
      </c>
      <c r="F1295" s="169" t="s">
        <v>253</v>
      </c>
      <c r="H1295" s="170">
        <v>4</v>
      </c>
      <c r="I1295" s="171"/>
      <c r="L1295" s="167"/>
      <c r="M1295" s="172"/>
      <c r="T1295" s="173"/>
      <c r="AT1295" s="168" t="s">
        <v>148</v>
      </c>
      <c r="AU1295" s="168" t="s">
        <v>91</v>
      </c>
      <c r="AV1295" s="15" t="s">
        <v>157</v>
      </c>
      <c r="AW1295" s="15" t="s">
        <v>36</v>
      </c>
      <c r="AX1295" s="15" t="s">
        <v>89</v>
      </c>
      <c r="AY1295" s="168" t="s">
        <v>139</v>
      </c>
    </row>
    <row r="1296" spans="2:65" s="1" customFormat="1" ht="16.5" customHeight="1">
      <c r="B1296" s="33"/>
      <c r="C1296" s="263" t="s">
        <v>1680</v>
      </c>
      <c r="D1296" s="263" t="s">
        <v>141</v>
      </c>
      <c r="E1296" s="264" t="s">
        <v>824</v>
      </c>
      <c r="F1296" s="265" t="s">
        <v>825</v>
      </c>
      <c r="G1296" s="266" t="s">
        <v>160</v>
      </c>
      <c r="H1296" s="267">
        <v>62.66</v>
      </c>
      <c r="I1296" s="138"/>
      <c r="J1296" s="268">
        <f>ROUND(I1296*H1296,2)</f>
        <v>0</v>
      </c>
      <c r="K1296" s="135" t="s">
        <v>145</v>
      </c>
      <c r="L1296" s="33"/>
      <c r="M1296" s="140" t="s">
        <v>1</v>
      </c>
      <c r="N1296" s="141" t="s">
        <v>46</v>
      </c>
      <c r="P1296" s="142">
        <f>O1296*H1296</f>
        <v>0</v>
      </c>
      <c r="Q1296" s="142">
        <v>1.9000000000000001E-4</v>
      </c>
      <c r="R1296" s="142">
        <f>Q1296*H1296</f>
        <v>1.19054E-2</v>
      </c>
      <c r="S1296" s="142">
        <v>0</v>
      </c>
      <c r="T1296" s="143">
        <f>S1296*H1296</f>
        <v>0</v>
      </c>
      <c r="AR1296" s="144" t="s">
        <v>146</v>
      </c>
      <c r="AT1296" s="144" t="s">
        <v>141</v>
      </c>
      <c r="AU1296" s="144" t="s">
        <v>91</v>
      </c>
      <c r="AY1296" s="18" t="s">
        <v>139</v>
      </c>
      <c r="BE1296" s="145">
        <f>IF(N1296="základní",J1296,0)</f>
        <v>0</v>
      </c>
      <c r="BF1296" s="145">
        <f>IF(N1296="snížená",J1296,0)</f>
        <v>0</v>
      </c>
      <c r="BG1296" s="145">
        <f>IF(N1296="zákl. přenesená",J1296,0)</f>
        <v>0</v>
      </c>
      <c r="BH1296" s="145">
        <f>IF(N1296="sníž. přenesená",J1296,0)</f>
        <v>0</v>
      </c>
      <c r="BI1296" s="145">
        <f>IF(N1296="nulová",J1296,0)</f>
        <v>0</v>
      </c>
      <c r="BJ1296" s="18" t="s">
        <v>89</v>
      </c>
      <c r="BK1296" s="145">
        <f>ROUND(I1296*H1296,2)</f>
        <v>0</v>
      </c>
      <c r="BL1296" s="18" t="s">
        <v>146</v>
      </c>
      <c r="BM1296" s="144" t="s">
        <v>1681</v>
      </c>
    </row>
    <row r="1297" spans="2:51" s="12" customFormat="1" ht="11.25">
      <c r="B1297" s="146"/>
      <c r="D1297" s="147" t="s">
        <v>148</v>
      </c>
      <c r="E1297" s="148" t="s">
        <v>1</v>
      </c>
      <c r="F1297" s="149" t="s">
        <v>1623</v>
      </c>
      <c r="H1297" s="148" t="s">
        <v>1</v>
      </c>
      <c r="I1297" s="150"/>
      <c r="L1297" s="146"/>
      <c r="M1297" s="151"/>
      <c r="T1297" s="152"/>
      <c r="AT1297" s="148" t="s">
        <v>148</v>
      </c>
      <c r="AU1297" s="148" t="s">
        <v>91</v>
      </c>
      <c r="AV1297" s="12" t="s">
        <v>89</v>
      </c>
      <c r="AW1297" s="12" t="s">
        <v>36</v>
      </c>
      <c r="AX1297" s="12" t="s">
        <v>81</v>
      </c>
      <c r="AY1297" s="148" t="s">
        <v>139</v>
      </c>
    </row>
    <row r="1298" spans="2:51" s="13" customFormat="1" ht="11.25">
      <c r="B1298" s="153"/>
      <c r="D1298" s="147" t="s">
        <v>148</v>
      </c>
      <c r="E1298" s="154" t="s">
        <v>1</v>
      </c>
      <c r="F1298" s="155" t="s">
        <v>1393</v>
      </c>
      <c r="H1298" s="156">
        <v>5.79</v>
      </c>
      <c r="I1298" s="157"/>
      <c r="L1298" s="153"/>
      <c r="M1298" s="158"/>
      <c r="T1298" s="159"/>
      <c r="AT1298" s="154" t="s">
        <v>148</v>
      </c>
      <c r="AU1298" s="154" t="s">
        <v>91</v>
      </c>
      <c r="AV1298" s="13" t="s">
        <v>91</v>
      </c>
      <c r="AW1298" s="13" t="s">
        <v>36</v>
      </c>
      <c r="AX1298" s="13" t="s">
        <v>81</v>
      </c>
      <c r="AY1298" s="154" t="s">
        <v>139</v>
      </c>
    </row>
    <row r="1299" spans="2:51" s="13" customFormat="1" ht="11.25">
      <c r="B1299" s="153"/>
      <c r="D1299" s="147" t="s">
        <v>148</v>
      </c>
      <c r="E1299" s="154" t="s">
        <v>1</v>
      </c>
      <c r="F1299" s="155" t="s">
        <v>1394</v>
      </c>
      <c r="H1299" s="156">
        <v>5.83</v>
      </c>
      <c r="I1299" s="157"/>
      <c r="L1299" s="153"/>
      <c r="M1299" s="158"/>
      <c r="T1299" s="159"/>
      <c r="AT1299" s="154" t="s">
        <v>148</v>
      </c>
      <c r="AU1299" s="154" t="s">
        <v>91</v>
      </c>
      <c r="AV1299" s="13" t="s">
        <v>91</v>
      </c>
      <c r="AW1299" s="13" t="s">
        <v>36</v>
      </c>
      <c r="AX1299" s="13" t="s">
        <v>81</v>
      </c>
      <c r="AY1299" s="154" t="s">
        <v>139</v>
      </c>
    </row>
    <row r="1300" spans="2:51" s="12" customFormat="1" ht="11.25">
      <c r="B1300" s="146"/>
      <c r="D1300" s="147" t="s">
        <v>148</v>
      </c>
      <c r="E1300" s="148" t="s">
        <v>1</v>
      </c>
      <c r="F1300" s="149" t="s">
        <v>1624</v>
      </c>
      <c r="H1300" s="148" t="s">
        <v>1</v>
      </c>
      <c r="I1300" s="150"/>
      <c r="L1300" s="146"/>
      <c r="M1300" s="151"/>
      <c r="T1300" s="152"/>
      <c r="AT1300" s="148" t="s">
        <v>148</v>
      </c>
      <c r="AU1300" s="148" t="s">
        <v>91</v>
      </c>
      <c r="AV1300" s="12" t="s">
        <v>89</v>
      </c>
      <c r="AW1300" s="12" t="s">
        <v>36</v>
      </c>
      <c r="AX1300" s="12" t="s">
        <v>81</v>
      </c>
      <c r="AY1300" s="148" t="s">
        <v>139</v>
      </c>
    </row>
    <row r="1301" spans="2:51" s="13" customFormat="1" ht="11.25">
      <c r="B1301" s="153"/>
      <c r="D1301" s="147" t="s">
        <v>148</v>
      </c>
      <c r="E1301" s="154" t="s">
        <v>1</v>
      </c>
      <c r="F1301" s="155" t="s">
        <v>1404</v>
      </c>
      <c r="H1301" s="156">
        <v>5.91</v>
      </c>
      <c r="I1301" s="157"/>
      <c r="L1301" s="153"/>
      <c r="M1301" s="158"/>
      <c r="T1301" s="159"/>
      <c r="AT1301" s="154" t="s">
        <v>148</v>
      </c>
      <c r="AU1301" s="154" t="s">
        <v>91</v>
      </c>
      <c r="AV1301" s="13" t="s">
        <v>91</v>
      </c>
      <c r="AW1301" s="13" t="s">
        <v>36</v>
      </c>
      <c r="AX1301" s="13" t="s">
        <v>81</v>
      </c>
      <c r="AY1301" s="154" t="s">
        <v>139</v>
      </c>
    </row>
    <row r="1302" spans="2:51" s="13" customFormat="1" ht="11.25">
      <c r="B1302" s="153"/>
      <c r="D1302" s="147" t="s">
        <v>148</v>
      </c>
      <c r="E1302" s="154" t="s">
        <v>1</v>
      </c>
      <c r="F1302" s="155" t="s">
        <v>1405</v>
      </c>
      <c r="H1302" s="156">
        <v>4.9000000000000004</v>
      </c>
      <c r="I1302" s="157"/>
      <c r="L1302" s="153"/>
      <c r="M1302" s="158"/>
      <c r="T1302" s="159"/>
      <c r="AT1302" s="154" t="s">
        <v>148</v>
      </c>
      <c r="AU1302" s="154" t="s">
        <v>91</v>
      </c>
      <c r="AV1302" s="13" t="s">
        <v>91</v>
      </c>
      <c r="AW1302" s="13" t="s">
        <v>36</v>
      </c>
      <c r="AX1302" s="13" t="s">
        <v>81</v>
      </c>
      <c r="AY1302" s="154" t="s">
        <v>139</v>
      </c>
    </row>
    <row r="1303" spans="2:51" s="13" customFormat="1" ht="11.25">
      <c r="B1303" s="153"/>
      <c r="D1303" s="147" t="s">
        <v>148</v>
      </c>
      <c r="E1303" s="154" t="s">
        <v>1</v>
      </c>
      <c r="F1303" s="155" t="s">
        <v>1406</v>
      </c>
      <c r="H1303" s="156">
        <v>5.14</v>
      </c>
      <c r="I1303" s="157"/>
      <c r="L1303" s="153"/>
      <c r="M1303" s="158"/>
      <c r="T1303" s="159"/>
      <c r="AT1303" s="154" t="s">
        <v>148</v>
      </c>
      <c r="AU1303" s="154" t="s">
        <v>91</v>
      </c>
      <c r="AV1303" s="13" t="s">
        <v>91</v>
      </c>
      <c r="AW1303" s="13" t="s">
        <v>36</v>
      </c>
      <c r="AX1303" s="13" t="s">
        <v>81</v>
      </c>
      <c r="AY1303" s="154" t="s">
        <v>139</v>
      </c>
    </row>
    <row r="1304" spans="2:51" s="13" customFormat="1" ht="11.25">
      <c r="B1304" s="153"/>
      <c r="D1304" s="147" t="s">
        <v>148</v>
      </c>
      <c r="E1304" s="154" t="s">
        <v>1</v>
      </c>
      <c r="F1304" s="155" t="s">
        <v>1407</v>
      </c>
      <c r="H1304" s="156">
        <v>5.22</v>
      </c>
      <c r="I1304" s="157"/>
      <c r="L1304" s="153"/>
      <c r="M1304" s="158"/>
      <c r="T1304" s="159"/>
      <c r="AT1304" s="154" t="s">
        <v>148</v>
      </c>
      <c r="AU1304" s="154" t="s">
        <v>91</v>
      </c>
      <c r="AV1304" s="13" t="s">
        <v>91</v>
      </c>
      <c r="AW1304" s="13" t="s">
        <v>36</v>
      </c>
      <c r="AX1304" s="13" t="s">
        <v>81</v>
      </c>
      <c r="AY1304" s="154" t="s">
        <v>139</v>
      </c>
    </row>
    <row r="1305" spans="2:51" s="12" customFormat="1" ht="11.25">
      <c r="B1305" s="146"/>
      <c r="D1305" s="147" t="s">
        <v>148</v>
      </c>
      <c r="E1305" s="148" t="s">
        <v>1</v>
      </c>
      <c r="F1305" s="149" t="s">
        <v>1625</v>
      </c>
      <c r="H1305" s="148" t="s">
        <v>1</v>
      </c>
      <c r="I1305" s="150"/>
      <c r="L1305" s="146"/>
      <c r="M1305" s="151"/>
      <c r="T1305" s="152"/>
      <c r="AT1305" s="148" t="s">
        <v>148</v>
      </c>
      <c r="AU1305" s="148" t="s">
        <v>91</v>
      </c>
      <c r="AV1305" s="12" t="s">
        <v>89</v>
      </c>
      <c r="AW1305" s="12" t="s">
        <v>36</v>
      </c>
      <c r="AX1305" s="12" t="s">
        <v>81</v>
      </c>
      <c r="AY1305" s="148" t="s">
        <v>139</v>
      </c>
    </row>
    <row r="1306" spans="2:51" s="13" customFormat="1" ht="11.25">
      <c r="B1306" s="153"/>
      <c r="D1306" s="147" t="s">
        <v>148</v>
      </c>
      <c r="E1306" s="154" t="s">
        <v>1</v>
      </c>
      <c r="F1306" s="155" t="s">
        <v>1419</v>
      </c>
      <c r="H1306" s="156">
        <v>5.77</v>
      </c>
      <c r="I1306" s="157"/>
      <c r="L1306" s="153"/>
      <c r="M1306" s="158"/>
      <c r="T1306" s="159"/>
      <c r="AT1306" s="154" t="s">
        <v>148</v>
      </c>
      <c r="AU1306" s="154" t="s">
        <v>91</v>
      </c>
      <c r="AV1306" s="13" t="s">
        <v>91</v>
      </c>
      <c r="AW1306" s="13" t="s">
        <v>36</v>
      </c>
      <c r="AX1306" s="13" t="s">
        <v>81</v>
      </c>
      <c r="AY1306" s="154" t="s">
        <v>139</v>
      </c>
    </row>
    <row r="1307" spans="2:51" s="12" customFormat="1" ht="11.25">
      <c r="B1307" s="146"/>
      <c r="D1307" s="147" t="s">
        <v>148</v>
      </c>
      <c r="E1307" s="148" t="s">
        <v>1</v>
      </c>
      <c r="F1307" s="149" t="s">
        <v>1626</v>
      </c>
      <c r="H1307" s="148" t="s">
        <v>1</v>
      </c>
      <c r="I1307" s="150"/>
      <c r="L1307" s="146"/>
      <c r="M1307" s="151"/>
      <c r="T1307" s="152"/>
      <c r="AT1307" s="148" t="s">
        <v>148</v>
      </c>
      <c r="AU1307" s="148" t="s">
        <v>91</v>
      </c>
      <c r="AV1307" s="12" t="s">
        <v>89</v>
      </c>
      <c r="AW1307" s="12" t="s">
        <v>36</v>
      </c>
      <c r="AX1307" s="12" t="s">
        <v>81</v>
      </c>
      <c r="AY1307" s="148" t="s">
        <v>139</v>
      </c>
    </row>
    <row r="1308" spans="2:51" s="13" customFormat="1" ht="11.25">
      <c r="B1308" s="153"/>
      <c r="D1308" s="147" t="s">
        <v>148</v>
      </c>
      <c r="E1308" s="154" t="s">
        <v>1</v>
      </c>
      <c r="F1308" s="155" t="s">
        <v>1428</v>
      </c>
      <c r="H1308" s="156">
        <v>14.48</v>
      </c>
      <c r="I1308" s="157"/>
      <c r="L1308" s="153"/>
      <c r="M1308" s="158"/>
      <c r="T1308" s="159"/>
      <c r="AT1308" s="154" t="s">
        <v>148</v>
      </c>
      <c r="AU1308" s="154" t="s">
        <v>91</v>
      </c>
      <c r="AV1308" s="13" t="s">
        <v>91</v>
      </c>
      <c r="AW1308" s="13" t="s">
        <v>36</v>
      </c>
      <c r="AX1308" s="13" t="s">
        <v>81</v>
      </c>
      <c r="AY1308" s="154" t="s">
        <v>139</v>
      </c>
    </row>
    <row r="1309" spans="2:51" s="12" customFormat="1" ht="11.25">
      <c r="B1309" s="146"/>
      <c r="D1309" s="147" t="s">
        <v>148</v>
      </c>
      <c r="E1309" s="148" t="s">
        <v>1</v>
      </c>
      <c r="F1309" s="149" t="s">
        <v>1628</v>
      </c>
      <c r="H1309" s="148" t="s">
        <v>1</v>
      </c>
      <c r="I1309" s="150"/>
      <c r="L1309" s="146"/>
      <c r="M1309" s="151"/>
      <c r="T1309" s="152"/>
      <c r="AT1309" s="148" t="s">
        <v>148</v>
      </c>
      <c r="AU1309" s="148" t="s">
        <v>91</v>
      </c>
      <c r="AV1309" s="12" t="s">
        <v>89</v>
      </c>
      <c r="AW1309" s="12" t="s">
        <v>36</v>
      </c>
      <c r="AX1309" s="12" t="s">
        <v>81</v>
      </c>
      <c r="AY1309" s="148" t="s">
        <v>139</v>
      </c>
    </row>
    <row r="1310" spans="2:51" s="13" customFormat="1" ht="11.25">
      <c r="B1310" s="153"/>
      <c r="D1310" s="147" t="s">
        <v>148</v>
      </c>
      <c r="E1310" s="154" t="s">
        <v>1</v>
      </c>
      <c r="F1310" s="155" t="s">
        <v>1437</v>
      </c>
      <c r="H1310" s="156">
        <v>5.96</v>
      </c>
      <c r="I1310" s="157"/>
      <c r="L1310" s="153"/>
      <c r="M1310" s="158"/>
      <c r="T1310" s="159"/>
      <c r="AT1310" s="154" t="s">
        <v>148</v>
      </c>
      <c r="AU1310" s="154" t="s">
        <v>91</v>
      </c>
      <c r="AV1310" s="13" t="s">
        <v>91</v>
      </c>
      <c r="AW1310" s="13" t="s">
        <v>36</v>
      </c>
      <c r="AX1310" s="13" t="s">
        <v>81</v>
      </c>
      <c r="AY1310" s="154" t="s">
        <v>139</v>
      </c>
    </row>
    <row r="1311" spans="2:51" s="13" customFormat="1" ht="11.25">
      <c r="B1311" s="153"/>
      <c r="D1311" s="147" t="s">
        <v>148</v>
      </c>
      <c r="E1311" s="154" t="s">
        <v>1</v>
      </c>
      <c r="F1311" s="155" t="s">
        <v>1629</v>
      </c>
      <c r="H1311" s="156">
        <v>3.66</v>
      </c>
      <c r="I1311" s="157"/>
      <c r="L1311" s="153"/>
      <c r="M1311" s="158"/>
      <c r="T1311" s="159"/>
      <c r="AT1311" s="154" t="s">
        <v>148</v>
      </c>
      <c r="AU1311" s="154" t="s">
        <v>91</v>
      </c>
      <c r="AV1311" s="13" t="s">
        <v>91</v>
      </c>
      <c r="AW1311" s="13" t="s">
        <v>36</v>
      </c>
      <c r="AX1311" s="13" t="s">
        <v>81</v>
      </c>
      <c r="AY1311" s="154" t="s">
        <v>139</v>
      </c>
    </row>
    <row r="1312" spans="2:51" s="14" customFormat="1" ht="11.25">
      <c r="B1312" s="160"/>
      <c r="D1312" s="147" t="s">
        <v>148</v>
      </c>
      <c r="E1312" s="161" t="s">
        <v>1</v>
      </c>
      <c r="F1312" s="162" t="s">
        <v>151</v>
      </c>
      <c r="H1312" s="163">
        <v>62.66</v>
      </c>
      <c r="I1312" s="164"/>
      <c r="L1312" s="160"/>
      <c r="M1312" s="165"/>
      <c r="T1312" s="166"/>
      <c r="AT1312" s="161" t="s">
        <v>148</v>
      </c>
      <c r="AU1312" s="161" t="s">
        <v>91</v>
      </c>
      <c r="AV1312" s="14" t="s">
        <v>146</v>
      </c>
      <c r="AW1312" s="14" t="s">
        <v>36</v>
      </c>
      <c r="AX1312" s="14" t="s">
        <v>89</v>
      </c>
      <c r="AY1312" s="161" t="s">
        <v>139</v>
      </c>
    </row>
    <row r="1313" spans="2:65" s="1" customFormat="1" ht="16.5" customHeight="1">
      <c r="B1313" s="33"/>
      <c r="C1313" s="263" t="s">
        <v>1682</v>
      </c>
      <c r="D1313" s="263" t="s">
        <v>141</v>
      </c>
      <c r="E1313" s="264" t="s">
        <v>828</v>
      </c>
      <c r="F1313" s="265" t="s">
        <v>829</v>
      </c>
      <c r="G1313" s="266" t="s">
        <v>160</v>
      </c>
      <c r="H1313" s="267">
        <v>25.24</v>
      </c>
      <c r="I1313" s="138"/>
      <c r="J1313" s="268">
        <f>ROUND(I1313*H1313,2)</f>
        <v>0</v>
      </c>
      <c r="K1313" s="135" t="s">
        <v>145</v>
      </c>
      <c r="L1313" s="33"/>
      <c r="M1313" s="140" t="s">
        <v>1</v>
      </c>
      <c r="N1313" s="141" t="s">
        <v>46</v>
      </c>
      <c r="P1313" s="142">
        <f>O1313*H1313</f>
        <v>0</v>
      </c>
      <c r="Q1313" s="142">
        <v>2.0000000000000001E-4</v>
      </c>
      <c r="R1313" s="142">
        <f>Q1313*H1313</f>
        <v>5.0479999999999995E-3</v>
      </c>
      <c r="S1313" s="142">
        <v>0</v>
      </c>
      <c r="T1313" s="143">
        <f>S1313*H1313</f>
        <v>0</v>
      </c>
      <c r="AR1313" s="144" t="s">
        <v>146</v>
      </c>
      <c r="AT1313" s="144" t="s">
        <v>141</v>
      </c>
      <c r="AU1313" s="144" t="s">
        <v>91</v>
      </c>
      <c r="AY1313" s="18" t="s">
        <v>139</v>
      </c>
      <c r="BE1313" s="145">
        <f>IF(N1313="základní",J1313,0)</f>
        <v>0</v>
      </c>
      <c r="BF1313" s="145">
        <f>IF(N1313="snížená",J1313,0)</f>
        <v>0</v>
      </c>
      <c r="BG1313" s="145">
        <f>IF(N1313="zákl. přenesená",J1313,0)</f>
        <v>0</v>
      </c>
      <c r="BH1313" s="145">
        <f>IF(N1313="sníž. přenesená",J1313,0)</f>
        <v>0</v>
      </c>
      <c r="BI1313" s="145">
        <f>IF(N1313="nulová",J1313,0)</f>
        <v>0</v>
      </c>
      <c r="BJ1313" s="18" t="s">
        <v>89</v>
      </c>
      <c r="BK1313" s="145">
        <f>ROUND(I1313*H1313,2)</f>
        <v>0</v>
      </c>
      <c r="BL1313" s="18" t="s">
        <v>146</v>
      </c>
      <c r="BM1313" s="144" t="s">
        <v>1683</v>
      </c>
    </row>
    <row r="1314" spans="2:65" s="13" customFormat="1" ht="11.25">
      <c r="B1314" s="153"/>
      <c r="D1314" s="147" t="s">
        <v>148</v>
      </c>
      <c r="E1314" s="154" t="s">
        <v>1</v>
      </c>
      <c r="F1314" s="155" t="s">
        <v>1632</v>
      </c>
      <c r="H1314" s="156">
        <v>25.24</v>
      </c>
      <c r="I1314" s="157"/>
      <c r="L1314" s="153"/>
      <c r="M1314" s="158"/>
      <c r="T1314" s="159"/>
      <c r="AT1314" s="154" t="s">
        <v>148</v>
      </c>
      <c r="AU1314" s="154" t="s">
        <v>91</v>
      </c>
      <c r="AV1314" s="13" t="s">
        <v>91</v>
      </c>
      <c r="AW1314" s="13" t="s">
        <v>36</v>
      </c>
      <c r="AX1314" s="13" t="s">
        <v>81</v>
      </c>
      <c r="AY1314" s="154" t="s">
        <v>139</v>
      </c>
    </row>
    <row r="1315" spans="2:65" s="14" customFormat="1" ht="11.25">
      <c r="B1315" s="160"/>
      <c r="D1315" s="147" t="s">
        <v>148</v>
      </c>
      <c r="E1315" s="161" t="s">
        <v>1</v>
      </c>
      <c r="F1315" s="162" t="s">
        <v>151</v>
      </c>
      <c r="H1315" s="163">
        <v>25.24</v>
      </c>
      <c r="I1315" s="164"/>
      <c r="L1315" s="160"/>
      <c r="M1315" s="165"/>
      <c r="T1315" s="166"/>
      <c r="AT1315" s="161" t="s">
        <v>148</v>
      </c>
      <c r="AU1315" s="161" t="s">
        <v>91</v>
      </c>
      <c r="AV1315" s="14" t="s">
        <v>146</v>
      </c>
      <c r="AW1315" s="14" t="s">
        <v>36</v>
      </c>
      <c r="AX1315" s="14" t="s">
        <v>89</v>
      </c>
      <c r="AY1315" s="161" t="s">
        <v>139</v>
      </c>
    </row>
    <row r="1316" spans="2:65" s="1" customFormat="1" ht="21.75" customHeight="1">
      <c r="B1316" s="33"/>
      <c r="C1316" s="263" t="s">
        <v>1684</v>
      </c>
      <c r="D1316" s="263" t="s">
        <v>141</v>
      </c>
      <c r="E1316" s="264" t="s">
        <v>832</v>
      </c>
      <c r="F1316" s="265" t="s">
        <v>833</v>
      </c>
      <c r="G1316" s="266" t="s">
        <v>160</v>
      </c>
      <c r="H1316" s="267">
        <v>87.9</v>
      </c>
      <c r="I1316" s="138"/>
      <c r="J1316" s="268">
        <f>ROUND(I1316*H1316,2)</f>
        <v>0</v>
      </c>
      <c r="K1316" s="135" t="s">
        <v>145</v>
      </c>
      <c r="L1316" s="33"/>
      <c r="M1316" s="140" t="s">
        <v>1</v>
      </c>
      <c r="N1316" s="141" t="s">
        <v>46</v>
      </c>
      <c r="P1316" s="142">
        <f>O1316*H1316</f>
        <v>0</v>
      </c>
      <c r="Q1316" s="142">
        <v>6.0000000000000002E-5</v>
      </c>
      <c r="R1316" s="142">
        <f>Q1316*H1316</f>
        <v>5.274E-3</v>
      </c>
      <c r="S1316" s="142">
        <v>0</v>
      </c>
      <c r="T1316" s="143">
        <f>S1316*H1316</f>
        <v>0</v>
      </c>
      <c r="AR1316" s="144" t="s">
        <v>146</v>
      </c>
      <c r="AT1316" s="144" t="s">
        <v>141</v>
      </c>
      <c r="AU1316" s="144" t="s">
        <v>91</v>
      </c>
      <c r="AY1316" s="18" t="s">
        <v>139</v>
      </c>
      <c r="BE1316" s="145">
        <f>IF(N1316="základní",J1316,0)</f>
        <v>0</v>
      </c>
      <c r="BF1316" s="145">
        <f>IF(N1316="snížená",J1316,0)</f>
        <v>0</v>
      </c>
      <c r="BG1316" s="145">
        <f>IF(N1316="zákl. přenesená",J1316,0)</f>
        <v>0</v>
      </c>
      <c r="BH1316" s="145">
        <f>IF(N1316="sníž. přenesená",J1316,0)</f>
        <v>0</v>
      </c>
      <c r="BI1316" s="145">
        <f>IF(N1316="nulová",J1316,0)</f>
        <v>0</v>
      </c>
      <c r="BJ1316" s="18" t="s">
        <v>89</v>
      </c>
      <c r="BK1316" s="145">
        <f>ROUND(I1316*H1316,2)</f>
        <v>0</v>
      </c>
      <c r="BL1316" s="18" t="s">
        <v>146</v>
      </c>
      <c r="BM1316" s="144" t="s">
        <v>1685</v>
      </c>
    </row>
    <row r="1317" spans="2:65" s="12" customFormat="1" ht="11.25">
      <c r="B1317" s="146"/>
      <c r="D1317" s="147" t="s">
        <v>148</v>
      </c>
      <c r="E1317" s="148" t="s">
        <v>1</v>
      </c>
      <c r="F1317" s="149" t="s">
        <v>1623</v>
      </c>
      <c r="H1317" s="148" t="s">
        <v>1</v>
      </c>
      <c r="I1317" s="150"/>
      <c r="L1317" s="146"/>
      <c r="M1317" s="151"/>
      <c r="T1317" s="152"/>
      <c r="AT1317" s="148" t="s">
        <v>148</v>
      </c>
      <c r="AU1317" s="148" t="s">
        <v>91</v>
      </c>
      <c r="AV1317" s="12" t="s">
        <v>89</v>
      </c>
      <c r="AW1317" s="12" t="s">
        <v>36</v>
      </c>
      <c r="AX1317" s="12" t="s">
        <v>81</v>
      </c>
      <c r="AY1317" s="148" t="s">
        <v>139</v>
      </c>
    </row>
    <row r="1318" spans="2:65" s="13" customFormat="1" ht="11.25">
      <c r="B1318" s="153"/>
      <c r="D1318" s="147" t="s">
        <v>148</v>
      </c>
      <c r="E1318" s="154" t="s">
        <v>1</v>
      </c>
      <c r="F1318" s="155" t="s">
        <v>1393</v>
      </c>
      <c r="H1318" s="156">
        <v>5.79</v>
      </c>
      <c r="I1318" s="157"/>
      <c r="L1318" s="153"/>
      <c r="M1318" s="158"/>
      <c r="T1318" s="159"/>
      <c r="AT1318" s="154" t="s">
        <v>148</v>
      </c>
      <c r="AU1318" s="154" t="s">
        <v>91</v>
      </c>
      <c r="AV1318" s="13" t="s">
        <v>91</v>
      </c>
      <c r="AW1318" s="13" t="s">
        <v>36</v>
      </c>
      <c r="AX1318" s="13" t="s">
        <v>81</v>
      </c>
      <c r="AY1318" s="154" t="s">
        <v>139</v>
      </c>
    </row>
    <row r="1319" spans="2:65" s="13" customFormat="1" ht="11.25">
      <c r="B1319" s="153"/>
      <c r="D1319" s="147" t="s">
        <v>148</v>
      </c>
      <c r="E1319" s="154" t="s">
        <v>1</v>
      </c>
      <c r="F1319" s="155" t="s">
        <v>1394</v>
      </c>
      <c r="H1319" s="156">
        <v>5.83</v>
      </c>
      <c r="I1319" s="157"/>
      <c r="L1319" s="153"/>
      <c r="M1319" s="158"/>
      <c r="T1319" s="159"/>
      <c r="AT1319" s="154" t="s">
        <v>148</v>
      </c>
      <c r="AU1319" s="154" t="s">
        <v>91</v>
      </c>
      <c r="AV1319" s="13" t="s">
        <v>91</v>
      </c>
      <c r="AW1319" s="13" t="s">
        <v>36</v>
      </c>
      <c r="AX1319" s="13" t="s">
        <v>81</v>
      </c>
      <c r="AY1319" s="154" t="s">
        <v>139</v>
      </c>
    </row>
    <row r="1320" spans="2:65" s="12" customFormat="1" ht="11.25">
      <c r="B1320" s="146"/>
      <c r="D1320" s="147" t="s">
        <v>148</v>
      </c>
      <c r="E1320" s="148" t="s">
        <v>1</v>
      </c>
      <c r="F1320" s="149" t="s">
        <v>1624</v>
      </c>
      <c r="H1320" s="148" t="s">
        <v>1</v>
      </c>
      <c r="I1320" s="150"/>
      <c r="L1320" s="146"/>
      <c r="M1320" s="151"/>
      <c r="T1320" s="152"/>
      <c r="AT1320" s="148" t="s">
        <v>148</v>
      </c>
      <c r="AU1320" s="148" t="s">
        <v>91</v>
      </c>
      <c r="AV1320" s="12" t="s">
        <v>89</v>
      </c>
      <c r="AW1320" s="12" t="s">
        <v>36</v>
      </c>
      <c r="AX1320" s="12" t="s">
        <v>81</v>
      </c>
      <c r="AY1320" s="148" t="s">
        <v>139</v>
      </c>
    </row>
    <row r="1321" spans="2:65" s="13" customFormat="1" ht="11.25">
      <c r="B1321" s="153"/>
      <c r="D1321" s="147" t="s">
        <v>148</v>
      </c>
      <c r="E1321" s="154" t="s">
        <v>1</v>
      </c>
      <c r="F1321" s="155" t="s">
        <v>1404</v>
      </c>
      <c r="H1321" s="156">
        <v>5.91</v>
      </c>
      <c r="I1321" s="157"/>
      <c r="L1321" s="153"/>
      <c r="M1321" s="158"/>
      <c r="T1321" s="159"/>
      <c r="AT1321" s="154" t="s">
        <v>148</v>
      </c>
      <c r="AU1321" s="154" t="s">
        <v>91</v>
      </c>
      <c r="AV1321" s="13" t="s">
        <v>91</v>
      </c>
      <c r="AW1321" s="13" t="s">
        <v>36</v>
      </c>
      <c r="AX1321" s="13" t="s">
        <v>81</v>
      </c>
      <c r="AY1321" s="154" t="s">
        <v>139</v>
      </c>
    </row>
    <row r="1322" spans="2:65" s="13" customFormat="1" ht="11.25">
      <c r="B1322" s="153"/>
      <c r="D1322" s="147" t="s">
        <v>148</v>
      </c>
      <c r="E1322" s="154" t="s">
        <v>1</v>
      </c>
      <c r="F1322" s="155" t="s">
        <v>1405</v>
      </c>
      <c r="H1322" s="156">
        <v>4.9000000000000004</v>
      </c>
      <c r="I1322" s="157"/>
      <c r="L1322" s="153"/>
      <c r="M1322" s="158"/>
      <c r="T1322" s="159"/>
      <c r="AT1322" s="154" t="s">
        <v>148</v>
      </c>
      <c r="AU1322" s="154" t="s">
        <v>91</v>
      </c>
      <c r="AV1322" s="13" t="s">
        <v>91</v>
      </c>
      <c r="AW1322" s="13" t="s">
        <v>36</v>
      </c>
      <c r="AX1322" s="13" t="s">
        <v>81</v>
      </c>
      <c r="AY1322" s="154" t="s">
        <v>139</v>
      </c>
    </row>
    <row r="1323" spans="2:65" s="13" customFormat="1" ht="11.25">
      <c r="B1323" s="153"/>
      <c r="D1323" s="147" t="s">
        <v>148</v>
      </c>
      <c r="E1323" s="154" t="s">
        <v>1</v>
      </c>
      <c r="F1323" s="155" t="s">
        <v>1406</v>
      </c>
      <c r="H1323" s="156">
        <v>5.14</v>
      </c>
      <c r="I1323" s="157"/>
      <c r="L1323" s="153"/>
      <c r="M1323" s="158"/>
      <c r="T1323" s="159"/>
      <c r="AT1323" s="154" t="s">
        <v>148</v>
      </c>
      <c r="AU1323" s="154" t="s">
        <v>91</v>
      </c>
      <c r="AV1323" s="13" t="s">
        <v>91</v>
      </c>
      <c r="AW1323" s="13" t="s">
        <v>36</v>
      </c>
      <c r="AX1323" s="13" t="s">
        <v>81</v>
      </c>
      <c r="AY1323" s="154" t="s">
        <v>139</v>
      </c>
    </row>
    <row r="1324" spans="2:65" s="13" customFormat="1" ht="11.25">
      <c r="B1324" s="153"/>
      <c r="D1324" s="147" t="s">
        <v>148</v>
      </c>
      <c r="E1324" s="154" t="s">
        <v>1</v>
      </c>
      <c r="F1324" s="155" t="s">
        <v>1407</v>
      </c>
      <c r="H1324" s="156">
        <v>5.22</v>
      </c>
      <c r="I1324" s="157"/>
      <c r="L1324" s="153"/>
      <c r="M1324" s="158"/>
      <c r="T1324" s="159"/>
      <c r="AT1324" s="154" t="s">
        <v>148</v>
      </c>
      <c r="AU1324" s="154" t="s">
        <v>91</v>
      </c>
      <c r="AV1324" s="13" t="s">
        <v>91</v>
      </c>
      <c r="AW1324" s="13" t="s">
        <v>36</v>
      </c>
      <c r="AX1324" s="13" t="s">
        <v>81</v>
      </c>
      <c r="AY1324" s="154" t="s">
        <v>139</v>
      </c>
    </row>
    <row r="1325" spans="2:65" s="12" customFormat="1" ht="11.25">
      <c r="B1325" s="146"/>
      <c r="D1325" s="147" t="s">
        <v>148</v>
      </c>
      <c r="E1325" s="148" t="s">
        <v>1</v>
      </c>
      <c r="F1325" s="149" t="s">
        <v>1625</v>
      </c>
      <c r="H1325" s="148" t="s">
        <v>1</v>
      </c>
      <c r="I1325" s="150"/>
      <c r="L1325" s="146"/>
      <c r="M1325" s="151"/>
      <c r="T1325" s="152"/>
      <c r="AT1325" s="148" t="s">
        <v>148</v>
      </c>
      <c r="AU1325" s="148" t="s">
        <v>91</v>
      </c>
      <c r="AV1325" s="12" t="s">
        <v>89</v>
      </c>
      <c r="AW1325" s="12" t="s">
        <v>36</v>
      </c>
      <c r="AX1325" s="12" t="s">
        <v>81</v>
      </c>
      <c r="AY1325" s="148" t="s">
        <v>139</v>
      </c>
    </row>
    <row r="1326" spans="2:65" s="13" customFormat="1" ht="11.25">
      <c r="B1326" s="153"/>
      <c r="D1326" s="147" t="s">
        <v>148</v>
      </c>
      <c r="E1326" s="154" t="s">
        <v>1</v>
      </c>
      <c r="F1326" s="155" t="s">
        <v>1419</v>
      </c>
      <c r="H1326" s="156">
        <v>5.77</v>
      </c>
      <c r="I1326" s="157"/>
      <c r="L1326" s="153"/>
      <c r="M1326" s="158"/>
      <c r="T1326" s="159"/>
      <c r="AT1326" s="154" t="s">
        <v>148</v>
      </c>
      <c r="AU1326" s="154" t="s">
        <v>91</v>
      </c>
      <c r="AV1326" s="13" t="s">
        <v>91</v>
      </c>
      <c r="AW1326" s="13" t="s">
        <v>36</v>
      </c>
      <c r="AX1326" s="13" t="s">
        <v>81</v>
      </c>
      <c r="AY1326" s="154" t="s">
        <v>139</v>
      </c>
    </row>
    <row r="1327" spans="2:65" s="12" customFormat="1" ht="11.25">
      <c r="B1327" s="146"/>
      <c r="D1327" s="147" t="s">
        <v>148</v>
      </c>
      <c r="E1327" s="148" t="s">
        <v>1</v>
      </c>
      <c r="F1327" s="149" t="s">
        <v>1626</v>
      </c>
      <c r="H1327" s="148" t="s">
        <v>1</v>
      </c>
      <c r="I1327" s="150"/>
      <c r="L1327" s="146"/>
      <c r="M1327" s="151"/>
      <c r="T1327" s="152"/>
      <c r="AT1327" s="148" t="s">
        <v>148</v>
      </c>
      <c r="AU1327" s="148" t="s">
        <v>91</v>
      </c>
      <c r="AV1327" s="12" t="s">
        <v>89</v>
      </c>
      <c r="AW1327" s="12" t="s">
        <v>36</v>
      </c>
      <c r="AX1327" s="12" t="s">
        <v>81</v>
      </c>
      <c r="AY1327" s="148" t="s">
        <v>139</v>
      </c>
    </row>
    <row r="1328" spans="2:65" s="13" customFormat="1" ht="11.25">
      <c r="B1328" s="153"/>
      <c r="D1328" s="147" t="s">
        <v>148</v>
      </c>
      <c r="E1328" s="154" t="s">
        <v>1</v>
      </c>
      <c r="F1328" s="155" t="s">
        <v>1428</v>
      </c>
      <c r="H1328" s="156">
        <v>14.48</v>
      </c>
      <c r="I1328" s="157"/>
      <c r="L1328" s="153"/>
      <c r="M1328" s="158"/>
      <c r="T1328" s="159"/>
      <c r="AT1328" s="154" t="s">
        <v>148</v>
      </c>
      <c r="AU1328" s="154" t="s">
        <v>91</v>
      </c>
      <c r="AV1328" s="13" t="s">
        <v>91</v>
      </c>
      <c r="AW1328" s="13" t="s">
        <v>36</v>
      </c>
      <c r="AX1328" s="13" t="s">
        <v>81</v>
      </c>
      <c r="AY1328" s="154" t="s">
        <v>139</v>
      </c>
    </row>
    <row r="1329" spans="2:65" s="12" customFormat="1" ht="11.25">
      <c r="B1329" s="146"/>
      <c r="D1329" s="147" t="s">
        <v>148</v>
      </c>
      <c r="E1329" s="148" t="s">
        <v>1</v>
      </c>
      <c r="F1329" s="149" t="s">
        <v>1628</v>
      </c>
      <c r="H1329" s="148" t="s">
        <v>1</v>
      </c>
      <c r="I1329" s="150"/>
      <c r="L1329" s="146"/>
      <c r="M1329" s="151"/>
      <c r="T1329" s="152"/>
      <c r="AT1329" s="148" t="s">
        <v>148</v>
      </c>
      <c r="AU1329" s="148" t="s">
        <v>91</v>
      </c>
      <c r="AV1329" s="12" t="s">
        <v>89</v>
      </c>
      <c r="AW1329" s="12" t="s">
        <v>36</v>
      </c>
      <c r="AX1329" s="12" t="s">
        <v>81</v>
      </c>
      <c r="AY1329" s="148" t="s">
        <v>139</v>
      </c>
    </row>
    <row r="1330" spans="2:65" s="13" customFormat="1" ht="11.25">
      <c r="B1330" s="153"/>
      <c r="D1330" s="147" t="s">
        <v>148</v>
      </c>
      <c r="E1330" s="154" t="s">
        <v>1</v>
      </c>
      <c r="F1330" s="155" t="s">
        <v>1437</v>
      </c>
      <c r="H1330" s="156">
        <v>5.96</v>
      </c>
      <c r="I1330" s="157"/>
      <c r="L1330" s="153"/>
      <c r="M1330" s="158"/>
      <c r="T1330" s="159"/>
      <c r="AT1330" s="154" t="s">
        <v>148</v>
      </c>
      <c r="AU1330" s="154" t="s">
        <v>91</v>
      </c>
      <c r="AV1330" s="13" t="s">
        <v>91</v>
      </c>
      <c r="AW1330" s="13" t="s">
        <v>36</v>
      </c>
      <c r="AX1330" s="13" t="s">
        <v>81</v>
      </c>
      <c r="AY1330" s="154" t="s">
        <v>139</v>
      </c>
    </row>
    <row r="1331" spans="2:65" s="13" customFormat="1" ht="11.25">
      <c r="B1331" s="153"/>
      <c r="D1331" s="147" t="s">
        <v>148</v>
      </c>
      <c r="E1331" s="154" t="s">
        <v>1</v>
      </c>
      <c r="F1331" s="155" t="s">
        <v>1629</v>
      </c>
      <c r="H1331" s="156">
        <v>3.66</v>
      </c>
      <c r="I1331" s="157"/>
      <c r="L1331" s="153"/>
      <c r="M1331" s="158"/>
      <c r="T1331" s="159"/>
      <c r="AT1331" s="154" t="s">
        <v>148</v>
      </c>
      <c r="AU1331" s="154" t="s">
        <v>91</v>
      </c>
      <c r="AV1331" s="13" t="s">
        <v>91</v>
      </c>
      <c r="AW1331" s="13" t="s">
        <v>36</v>
      </c>
      <c r="AX1331" s="13" t="s">
        <v>81</v>
      </c>
      <c r="AY1331" s="154" t="s">
        <v>139</v>
      </c>
    </row>
    <row r="1332" spans="2:65" s="13" customFormat="1" ht="11.25">
      <c r="B1332" s="153"/>
      <c r="D1332" s="147" t="s">
        <v>148</v>
      </c>
      <c r="E1332" s="154" t="s">
        <v>1</v>
      </c>
      <c r="F1332" s="155" t="s">
        <v>1632</v>
      </c>
      <c r="H1332" s="156">
        <v>25.24</v>
      </c>
      <c r="I1332" s="157"/>
      <c r="L1332" s="153"/>
      <c r="M1332" s="158"/>
      <c r="T1332" s="159"/>
      <c r="AT1332" s="154" t="s">
        <v>148</v>
      </c>
      <c r="AU1332" s="154" t="s">
        <v>91</v>
      </c>
      <c r="AV1332" s="13" t="s">
        <v>91</v>
      </c>
      <c r="AW1332" s="13" t="s">
        <v>36</v>
      </c>
      <c r="AX1332" s="13" t="s">
        <v>81</v>
      </c>
      <c r="AY1332" s="154" t="s">
        <v>139</v>
      </c>
    </row>
    <row r="1333" spans="2:65" s="14" customFormat="1" ht="11.25">
      <c r="B1333" s="160"/>
      <c r="D1333" s="147" t="s">
        <v>148</v>
      </c>
      <c r="E1333" s="161" t="s">
        <v>1</v>
      </c>
      <c r="F1333" s="162" t="s">
        <v>151</v>
      </c>
      <c r="H1333" s="163">
        <v>87.9</v>
      </c>
      <c r="I1333" s="164"/>
      <c r="L1333" s="160"/>
      <c r="M1333" s="165"/>
      <c r="T1333" s="166"/>
      <c r="AT1333" s="161" t="s">
        <v>148</v>
      </c>
      <c r="AU1333" s="161" t="s">
        <v>91</v>
      </c>
      <c r="AV1333" s="14" t="s">
        <v>146</v>
      </c>
      <c r="AW1333" s="14" t="s">
        <v>36</v>
      </c>
      <c r="AX1333" s="14" t="s">
        <v>89</v>
      </c>
      <c r="AY1333" s="161" t="s">
        <v>139</v>
      </c>
    </row>
    <row r="1334" spans="2:65" s="1" customFormat="1" ht="24.2" customHeight="1">
      <c r="B1334" s="33"/>
      <c r="C1334" s="133" t="s">
        <v>1686</v>
      </c>
      <c r="D1334" s="133" t="s">
        <v>141</v>
      </c>
      <c r="E1334" s="134" t="s">
        <v>836</v>
      </c>
      <c r="F1334" s="135" t="s">
        <v>837</v>
      </c>
      <c r="G1334" s="136" t="s">
        <v>498</v>
      </c>
      <c r="H1334" s="137">
        <v>10</v>
      </c>
      <c r="I1334" s="138"/>
      <c r="J1334" s="139">
        <f>ROUND(I1334*H1334,2)</f>
        <v>0</v>
      </c>
      <c r="K1334" s="135" t="s">
        <v>1</v>
      </c>
      <c r="L1334" s="33"/>
      <c r="M1334" s="140" t="s">
        <v>1</v>
      </c>
      <c r="N1334" s="141" t="s">
        <v>46</v>
      </c>
      <c r="P1334" s="142">
        <f>O1334*H1334</f>
        <v>0</v>
      </c>
      <c r="Q1334" s="142">
        <v>2.1000000000000001E-4</v>
      </c>
      <c r="R1334" s="142">
        <f>Q1334*H1334</f>
        <v>2.1000000000000003E-3</v>
      </c>
      <c r="S1334" s="142">
        <v>0</v>
      </c>
      <c r="T1334" s="143">
        <f>S1334*H1334</f>
        <v>0</v>
      </c>
      <c r="AR1334" s="144" t="s">
        <v>146</v>
      </c>
      <c r="AT1334" s="144" t="s">
        <v>141</v>
      </c>
      <c r="AU1334" s="144" t="s">
        <v>91</v>
      </c>
      <c r="AY1334" s="18" t="s">
        <v>139</v>
      </c>
      <c r="BE1334" s="145">
        <f>IF(N1334="základní",J1334,0)</f>
        <v>0</v>
      </c>
      <c r="BF1334" s="145">
        <f>IF(N1334="snížená",J1334,0)</f>
        <v>0</v>
      </c>
      <c r="BG1334" s="145">
        <f>IF(N1334="zákl. přenesená",J1334,0)</f>
        <v>0</v>
      </c>
      <c r="BH1334" s="145">
        <f>IF(N1334="sníž. přenesená",J1334,0)</f>
        <v>0</v>
      </c>
      <c r="BI1334" s="145">
        <f>IF(N1334="nulová",J1334,0)</f>
        <v>0</v>
      </c>
      <c r="BJ1334" s="18" t="s">
        <v>89</v>
      </c>
      <c r="BK1334" s="145">
        <f>ROUND(I1334*H1334,2)</f>
        <v>0</v>
      </c>
      <c r="BL1334" s="18" t="s">
        <v>146</v>
      </c>
      <c r="BM1334" s="144" t="s">
        <v>1687</v>
      </c>
    </row>
    <row r="1335" spans="2:65" s="12" customFormat="1" ht="11.25">
      <c r="B1335" s="146"/>
      <c r="D1335" s="147" t="s">
        <v>148</v>
      </c>
      <c r="E1335" s="148" t="s">
        <v>1</v>
      </c>
      <c r="F1335" s="149" t="s">
        <v>453</v>
      </c>
      <c r="H1335" s="148" t="s">
        <v>1</v>
      </c>
      <c r="I1335" s="150"/>
      <c r="L1335" s="146"/>
      <c r="M1335" s="151"/>
      <c r="T1335" s="152"/>
      <c r="AT1335" s="148" t="s">
        <v>148</v>
      </c>
      <c r="AU1335" s="148" t="s">
        <v>91</v>
      </c>
      <c r="AV1335" s="12" t="s">
        <v>89</v>
      </c>
      <c r="AW1335" s="12" t="s">
        <v>36</v>
      </c>
      <c r="AX1335" s="12" t="s">
        <v>81</v>
      </c>
      <c r="AY1335" s="148" t="s">
        <v>139</v>
      </c>
    </row>
    <row r="1336" spans="2:65" s="13" customFormat="1" ht="11.25">
      <c r="B1336" s="153"/>
      <c r="D1336" s="147" t="s">
        <v>148</v>
      </c>
      <c r="E1336" s="154" t="s">
        <v>1</v>
      </c>
      <c r="F1336" s="155" t="s">
        <v>1688</v>
      </c>
      <c r="H1336" s="156">
        <v>10</v>
      </c>
      <c r="I1336" s="157"/>
      <c r="L1336" s="153"/>
      <c r="M1336" s="158"/>
      <c r="T1336" s="159"/>
      <c r="AT1336" s="154" t="s">
        <v>148</v>
      </c>
      <c r="AU1336" s="154" t="s">
        <v>91</v>
      </c>
      <c r="AV1336" s="13" t="s">
        <v>91</v>
      </c>
      <c r="AW1336" s="13" t="s">
        <v>36</v>
      </c>
      <c r="AX1336" s="13" t="s">
        <v>81</v>
      </c>
      <c r="AY1336" s="154" t="s">
        <v>139</v>
      </c>
    </row>
    <row r="1337" spans="2:65" s="14" customFormat="1" ht="11.25">
      <c r="B1337" s="160"/>
      <c r="D1337" s="147" t="s">
        <v>148</v>
      </c>
      <c r="E1337" s="161" t="s">
        <v>1</v>
      </c>
      <c r="F1337" s="162" t="s">
        <v>151</v>
      </c>
      <c r="H1337" s="163">
        <v>10</v>
      </c>
      <c r="I1337" s="164"/>
      <c r="L1337" s="160"/>
      <c r="M1337" s="165"/>
      <c r="T1337" s="166"/>
      <c r="AT1337" s="161" t="s">
        <v>148</v>
      </c>
      <c r="AU1337" s="161" t="s">
        <v>91</v>
      </c>
      <c r="AV1337" s="14" t="s">
        <v>146</v>
      </c>
      <c r="AW1337" s="14" t="s">
        <v>36</v>
      </c>
      <c r="AX1337" s="14" t="s">
        <v>89</v>
      </c>
      <c r="AY1337" s="161" t="s">
        <v>139</v>
      </c>
    </row>
    <row r="1338" spans="2:65" s="1" customFormat="1" ht="16.5" customHeight="1">
      <c r="B1338" s="33"/>
      <c r="C1338" s="133" t="s">
        <v>1689</v>
      </c>
      <c r="D1338" s="133" t="s">
        <v>141</v>
      </c>
      <c r="E1338" s="134" t="s">
        <v>842</v>
      </c>
      <c r="F1338" s="135" t="s">
        <v>843</v>
      </c>
      <c r="G1338" s="136" t="s">
        <v>498</v>
      </c>
      <c r="H1338" s="137">
        <v>4</v>
      </c>
      <c r="I1338" s="138"/>
      <c r="J1338" s="139">
        <f>ROUND(I1338*H1338,2)</f>
        <v>0</v>
      </c>
      <c r="K1338" s="135" t="s">
        <v>1</v>
      </c>
      <c r="L1338" s="33"/>
      <c r="M1338" s="140" t="s">
        <v>1</v>
      </c>
      <c r="N1338" s="141" t="s">
        <v>46</v>
      </c>
      <c r="P1338" s="142">
        <f>O1338*H1338</f>
        <v>0</v>
      </c>
      <c r="Q1338" s="142">
        <v>0</v>
      </c>
      <c r="R1338" s="142">
        <f>Q1338*H1338</f>
        <v>0</v>
      </c>
      <c r="S1338" s="142">
        <v>0</v>
      </c>
      <c r="T1338" s="143">
        <f>S1338*H1338</f>
        <v>0</v>
      </c>
      <c r="AR1338" s="144" t="s">
        <v>146</v>
      </c>
      <c r="AT1338" s="144" t="s">
        <v>141</v>
      </c>
      <c r="AU1338" s="144" t="s">
        <v>91</v>
      </c>
      <c r="AY1338" s="18" t="s">
        <v>139</v>
      </c>
      <c r="BE1338" s="145">
        <f>IF(N1338="základní",J1338,0)</f>
        <v>0</v>
      </c>
      <c r="BF1338" s="145">
        <f>IF(N1338="snížená",J1338,0)</f>
        <v>0</v>
      </c>
      <c r="BG1338" s="145">
        <f>IF(N1338="zákl. přenesená",J1338,0)</f>
        <v>0</v>
      </c>
      <c r="BH1338" s="145">
        <f>IF(N1338="sníž. přenesená",J1338,0)</f>
        <v>0</v>
      </c>
      <c r="BI1338" s="145">
        <f>IF(N1338="nulová",J1338,0)</f>
        <v>0</v>
      </c>
      <c r="BJ1338" s="18" t="s">
        <v>89</v>
      </c>
      <c r="BK1338" s="145">
        <f>ROUND(I1338*H1338,2)</f>
        <v>0</v>
      </c>
      <c r="BL1338" s="18" t="s">
        <v>146</v>
      </c>
      <c r="BM1338" s="144" t="s">
        <v>1690</v>
      </c>
    </row>
    <row r="1339" spans="2:65" s="12" customFormat="1" ht="11.25">
      <c r="B1339" s="146"/>
      <c r="D1339" s="147" t="s">
        <v>148</v>
      </c>
      <c r="E1339" s="148" t="s">
        <v>1</v>
      </c>
      <c r="F1339" s="149" t="s">
        <v>453</v>
      </c>
      <c r="H1339" s="148" t="s">
        <v>1</v>
      </c>
      <c r="I1339" s="150"/>
      <c r="L1339" s="146"/>
      <c r="M1339" s="151"/>
      <c r="T1339" s="152"/>
      <c r="AT1339" s="148" t="s">
        <v>148</v>
      </c>
      <c r="AU1339" s="148" t="s">
        <v>91</v>
      </c>
      <c r="AV1339" s="12" t="s">
        <v>89</v>
      </c>
      <c r="AW1339" s="12" t="s">
        <v>36</v>
      </c>
      <c r="AX1339" s="12" t="s">
        <v>81</v>
      </c>
      <c r="AY1339" s="148" t="s">
        <v>139</v>
      </c>
    </row>
    <row r="1340" spans="2:65" s="13" customFormat="1" ht="11.25">
      <c r="B1340" s="153"/>
      <c r="D1340" s="147" t="s">
        <v>148</v>
      </c>
      <c r="E1340" s="154" t="s">
        <v>1</v>
      </c>
      <c r="F1340" s="155" t="s">
        <v>1691</v>
      </c>
      <c r="H1340" s="156">
        <v>4</v>
      </c>
      <c r="I1340" s="157"/>
      <c r="L1340" s="153"/>
      <c r="M1340" s="158"/>
      <c r="T1340" s="159"/>
      <c r="AT1340" s="154" t="s">
        <v>148</v>
      </c>
      <c r="AU1340" s="154" t="s">
        <v>91</v>
      </c>
      <c r="AV1340" s="13" t="s">
        <v>91</v>
      </c>
      <c r="AW1340" s="13" t="s">
        <v>36</v>
      </c>
      <c r="AX1340" s="13" t="s">
        <v>81</v>
      </c>
      <c r="AY1340" s="154" t="s">
        <v>139</v>
      </c>
    </row>
    <row r="1341" spans="2:65" s="14" customFormat="1" ht="11.25">
      <c r="B1341" s="160"/>
      <c r="D1341" s="147" t="s">
        <v>148</v>
      </c>
      <c r="E1341" s="161" t="s">
        <v>1</v>
      </c>
      <c r="F1341" s="162" t="s">
        <v>151</v>
      </c>
      <c r="H1341" s="163">
        <v>4</v>
      </c>
      <c r="I1341" s="164"/>
      <c r="L1341" s="160"/>
      <c r="M1341" s="165"/>
      <c r="T1341" s="166"/>
      <c r="AT1341" s="161" t="s">
        <v>148</v>
      </c>
      <c r="AU1341" s="161" t="s">
        <v>91</v>
      </c>
      <c r="AV1341" s="14" t="s">
        <v>146</v>
      </c>
      <c r="AW1341" s="14" t="s">
        <v>36</v>
      </c>
      <c r="AX1341" s="14" t="s">
        <v>89</v>
      </c>
      <c r="AY1341" s="161" t="s">
        <v>139</v>
      </c>
    </row>
    <row r="1342" spans="2:65" s="1" customFormat="1" ht="24.2" customHeight="1">
      <c r="B1342" s="33"/>
      <c r="C1342" s="252" t="s">
        <v>1692</v>
      </c>
      <c r="D1342" s="252" t="s">
        <v>317</v>
      </c>
      <c r="E1342" s="253" t="s">
        <v>854</v>
      </c>
      <c r="F1342" s="254" t="s">
        <v>855</v>
      </c>
      <c r="G1342" s="255" t="s">
        <v>498</v>
      </c>
      <c r="H1342" s="256">
        <v>2</v>
      </c>
      <c r="I1342" s="182"/>
      <c r="J1342" s="257">
        <f>ROUND(I1342*H1342,2)</f>
        <v>0</v>
      </c>
      <c r="K1342" s="179" t="s">
        <v>1693</v>
      </c>
      <c r="L1342" s="184"/>
      <c r="M1342" s="185" t="s">
        <v>1</v>
      </c>
      <c r="N1342" s="186" t="s">
        <v>46</v>
      </c>
      <c r="P1342" s="142">
        <f>O1342*H1342</f>
        <v>0</v>
      </c>
      <c r="Q1342" s="142">
        <v>2.0000000000000001E-4</v>
      </c>
      <c r="R1342" s="142">
        <f>Q1342*H1342</f>
        <v>4.0000000000000002E-4</v>
      </c>
      <c r="S1342" s="142">
        <v>0</v>
      </c>
      <c r="T1342" s="143">
        <f>S1342*H1342</f>
        <v>0</v>
      </c>
      <c r="AR1342" s="144" t="s">
        <v>200</v>
      </c>
      <c r="AT1342" s="144" t="s">
        <v>317</v>
      </c>
      <c r="AU1342" s="144" t="s">
        <v>91</v>
      </c>
      <c r="AY1342" s="18" t="s">
        <v>139</v>
      </c>
      <c r="BE1342" s="145">
        <f>IF(N1342="základní",J1342,0)</f>
        <v>0</v>
      </c>
      <c r="BF1342" s="145">
        <f>IF(N1342="snížená",J1342,0)</f>
        <v>0</v>
      </c>
      <c r="BG1342" s="145">
        <f>IF(N1342="zákl. přenesená",J1342,0)</f>
        <v>0</v>
      </c>
      <c r="BH1342" s="145">
        <f>IF(N1342="sníž. přenesená",J1342,0)</f>
        <v>0</v>
      </c>
      <c r="BI1342" s="145">
        <f>IF(N1342="nulová",J1342,0)</f>
        <v>0</v>
      </c>
      <c r="BJ1342" s="18" t="s">
        <v>89</v>
      </c>
      <c r="BK1342" s="145">
        <f>ROUND(I1342*H1342,2)</f>
        <v>0</v>
      </c>
      <c r="BL1342" s="18" t="s">
        <v>146</v>
      </c>
      <c r="BM1342" s="144" t="s">
        <v>1694</v>
      </c>
    </row>
    <row r="1343" spans="2:65" s="13" customFormat="1" ht="11.25">
      <c r="B1343" s="153"/>
      <c r="D1343" s="147" t="s">
        <v>148</v>
      </c>
      <c r="E1343" s="154" t="s">
        <v>1</v>
      </c>
      <c r="F1343" s="155" t="s">
        <v>1695</v>
      </c>
      <c r="H1343" s="156">
        <v>2</v>
      </c>
      <c r="I1343" s="157"/>
      <c r="L1343" s="153"/>
      <c r="M1343" s="158"/>
      <c r="T1343" s="159"/>
      <c r="AT1343" s="154" t="s">
        <v>148</v>
      </c>
      <c r="AU1343" s="154" t="s">
        <v>91</v>
      </c>
      <c r="AV1343" s="13" t="s">
        <v>91</v>
      </c>
      <c r="AW1343" s="13" t="s">
        <v>36</v>
      </c>
      <c r="AX1343" s="13" t="s">
        <v>81</v>
      </c>
      <c r="AY1343" s="154" t="s">
        <v>139</v>
      </c>
    </row>
    <row r="1344" spans="2:65" s="14" customFormat="1" ht="11.25">
      <c r="B1344" s="160"/>
      <c r="D1344" s="147" t="s">
        <v>148</v>
      </c>
      <c r="E1344" s="161" t="s">
        <v>1</v>
      </c>
      <c r="F1344" s="162" t="s">
        <v>151</v>
      </c>
      <c r="H1344" s="163">
        <v>2</v>
      </c>
      <c r="I1344" s="164"/>
      <c r="L1344" s="160"/>
      <c r="M1344" s="165"/>
      <c r="T1344" s="166"/>
      <c r="AT1344" s="161" t="s">
        <v>148</v>
      </c>
      <c r="AU1344" s="161" t="s">
        <v>91</v>
      </c>
      <c r="AV1344" s="14" t="s">
        <v>146</v>
      </c>
      <c r="AW1344" s="14" t="s">
        <v>36</v>
      </c>
      <c r="AX1344" s="14" t="s">
        <v>89</v>
      </c>
      <c r="AY1344" s="161" t="s">
        <v>139</v>
      </c>
    </row>
    <row r="1345" spans="2:65" s="1" customFormat="1" ht="24.2" customHeight="1">
      <c r="B1345" s="33"/>
      <c r="C1345" s="252" t="s">
        <v>1696</v>
      </c>
      <c r="D1345" s="252" t="s">
        <v>317</v>
      </c>
      <c r="E1345" s="253" t="s">
        <v>869</v>
      </c>
      <c r="F1345" s="254" t="s">
        <v>870</v>
      </c>
      <c r="G1345" s="255" t="s">
        <v>498</v>
      </c>
      <c r="H1345" s="256">
        <v>2</v>
      </c>
      <c r="I1345" s="182"/>
      <c r="J1345" s="257">
        <f>ROUND(I1345*H1345,2)</f>
        <v>0</v>
      </c>
      <c r="K1345" s="179" t="s">
        <v>145</v>
      </c>
      <c r="L1345" s="184"/>
      <c r="M1345" s="185" t="s">
        <v>1</v>
      </c>
      <c r="N1345" s="186" t="s">
        <v>46</v>
      </c>
      <c r="P1345" s="142">
        <f>O1345*H1345</f>
        <v>0</v>
      </c>
      <c r="Q1345" s="142">
        <v>4.0000000000000002E-4</v>
      </c>
      <c r="R1345" s="142">
        <f>Q1345*H1345</f>
        <v>8.0000000000000004E-4</v>
      </c>
      <c r="S1345" s="142">
        <v>0</v>
      </c>
      <c r="T1345" s="143">
        <f>S1345*H1345</f>
        <v>0</v>
      </c>
      <c r="AR1345" s="144" t="s">
        <v>200</v>
      </c>
      <c r="AT1345" s="144" t="s">
        <v>317</v>
      </c>
      <c r="AU1345" s="144" t="s">
        <v>91</v>
      </c>
      <c r="AY1345" s="18" t="s">
        <v>139</v>
      </c>
      <c r="BE1345" s="145">
        <f>IF(N1345="základní",J1345,0)</f>
        <v>0</v>
      </c>
      <c r="BF1345" s="145">
        <f>IF(N1345="snížená",J1345,0)</f>
        <v>0</v>
      </c>
      <c r="BG1345" s="145">
        <f>IF(N1345="zákl. přenesená",J1345,0)</f>
        <v>0</v>
      </c>
      <c r="BH1345" s="145">
        <f>IF(N1345="sníž. přenesená",J1345,0)</f>
        <v>0</v>
      </c>
      <c r="BI1345" s="145">
        <f>IF(N1345="nulová",J1345,0)</f>
        <v>0</v>
      </c>
      <c r="BJ1345" s="18" t="s">
        <v>89</v>
      </c>
      <c r="BK1345" s="145">
        <f>ROUND(I1345*H1345,2)</f>
        <v>0</v>
      </c>
      <c r="BL1345" s="18" t="s">
        <v>146</v>
      </c>
      <c r="BM1345" s="144" t="s">
        <v>1697</v>
      </c>
    </row>
    <row r="1346" spans="2:65" s="13" customFormat="1" ht="11.25">
      <c r="B1346" s="153"/>
      <c r="D1346" s="147" t="s">
        <v>148</v>
      </c>
      <c r="E1346" s="154" t="s">
        <v>1</v>
      </c>
      <c r="F1346" s="155" t="s">
        <v>1698</v>
      </c>
      <c r="H1346" s="156">
        <v>2</v>
      </c>
      <c r="I1346" s="157"/>
      <c r="L1346" s="153"/>
      <c r="M1346" s="158"/>
      <c r="T1346" s="159"/>
      <c r="AT1346" s="154" t="s">
        <v>148</v>
      </c>
      <c r="AU1346" s="154" t="s">
        <v>91</v>
      </c>
      <c r="AV1346" s="13" t="s">
        <v>91</v>
      </c>
      <c r="AW1346" s="13" t="s">
        <v>36</v>
      </c>
      <c r="AX1346" s="13" t="s">
        <v>81</v>
      </c>
      <c r="AY1346" s="154" t="s">
        <v>139</v>
      </c>
    </row>
    <row r="1347" spans="2:65" s="14" customFormat="1" ht="11.25">
      <c r="B1347" s="160"/>
      <c r="D1347" s="147" t="s">
        <v>148</v>
      </c>
      <c r="E1347" s="161" t="s">
        <v>1</v>
      </c>
      <c r="F1347" s="162" t="s">
        <v>151</v>
      </c>
      <c r="H1347" s="163">
        <v>2</v>
      </c>
      <c r="I1347" s="164"/>
      <c r="L1347" s="160"/>
      <c r="M1347" s="165"/>
      <c r="T1347" s="166"/>
      <c r="AT1347" s="161" t="s">
        <v>148</v>
      </c>
      <c r="AU1347" s="161" t="s">
        <v>91</v>
      </c>
      <c r="AV1347" s="14" t="s">
        <v>146</v>
      </c>
      <c r="AW1347" s="14" t="s">
        <v>36</v>
      </c>
      <c r="AX1347" s="14" t="s">
        <v>89</v>
      </c>
      <c r="AY1347" s="161" t="s">
        <v>139</v>
      </c>
    </row>
    <row r="1348" spans="2:65" s="1" customFormat="1" ht="24.2" customHeight="1">
      <c r="B1348" s="33"/>
      <c r="C1348" s="252" t="s">
        <v>1699</v>
      </c>
      <c r="D1348" s="252" t="s">
        <v>317</v>
      </c>
      <c r="E1348" s="253" t="s">
        <v>874</v>
      </c>
      <c r="F1348" s="254" t="s">
        <v>875</v>
      </c>
      <c r="G1348" s="255" t="s">
        <v>498</v>
      </c>
      <c r="H1348" s="256">
        <v>10</v>
      </c>
      <c r="I1348" s="182"/>
      <c r="J1348" s="257">
        <f>ROUND(I1348*H1348,2)</f>
        <v>0</v>
      </c>
      <c r="K1348" s="179" t="s">
        <v>1</v>
      </c>
      <c r="L1348" s="184"/>
      <c r="M1348" s="185" t="s">
        <v>1</v>
      </c>
      <c r="N1348" s="186" t="s">
        <v>46</v>
      </c>
      <c r="P1348" s="142">
        <f>O1348*H1348</f>
        <v>0</v>
      </c>
      <c r="Q1348" s="142">
        <v>5.0000000000000001E-4</v>
      </c>
      <c r="R1348" s="142">
        <f>Q1348*H1348</f>
        <v>5.0000000000000001E-3</v>
      </c>
      <c r="S1348" s="142">
        <v>0</v>
      </c>
      <c r="T1348" s="143">
        <f>S1348*H1348</f>
        <v>0</v>
      </c>
      <c r="AR1348" s="144" t="s">
        <v>200</v>
      </c>
      <c r="AT1348" s="144" t="s">
        <v>317</v>
      </c>
      <c r="AU1348" s="144" t="s">
        <v>91</v>
      </c>
      <c r="AY1348" s="18" t="s">
        <v>139</v>
      </c>
      <c r="BE1348" s="145">
        <f>IF(N1348="základní",J1348,0)</f>
        <v>0</v>
      </c>
      <c r="BF1348" s="145">
        <f>IF(N1348="snížená",J1348,0)</f>
        <v>0</v>
      </c>
      <c r="BG1348" s="145">
        <f>IF(N1348="zákl. přenesená",J1348,0)</f>
        <v>0</v>
      </c>
      <c r="BH1348" s="145">
        <f>IF(N1348="sníž. přenesená",J1348,0)</f>
        <v>0</v>
      </c>
      <c r="BI1348" s="145">
        <f>IF(N1348="nulová",J1348,0)</f>
        <v>0</v>
      </c>
      <c r="BJ1348" s="18" t="s">
        <v>89</v>
      </c>
      <c r="BK1348" s="145">
        <f>ROUND(I1348*H1348,2)</f>
        <v>0</v>
      </c>
      <c r="BL1348" s="18" t="s">
        <v>146</v>
      </c>
      <c r="BM1348" s="144" t="s">
        <v>1700</v>
      </c>
    </row>
    <row r="1349" spans="2:65" s="13" customFormat="1" ht="11.25">
      <c r="B1349" s="153"/>
      <c r="D1349" s="147" t="s">
        <v>148</v>
      </c>
      <c r="E1349" s="154" t="s">
        <v>1</v>
      </c>
      <c r="F1349" s="155" t="s">
        <v>1701</v>
      </c>
      <c r="H1349" s="156">
        <v>10</v>
      </c>
      <c r="I1349" s="157"/>
      <c r="L1349" s="153"/>
      <c r="M1349" s="158"/>
      <c r="T1349" s="159"/>
      <c r="AT1349" s="154" t="s">
        <v>148</v>
      </c>
      <c r="AU1349" s="154" t="s">
        <v>91</v>
      </c>
      <c r="AV1349" s="13" t="s">
        <v>91</v>
      </c>
      <c r="AW1349" s="13" t="s">
        <v>36</v>
      </c>
      <c r="AX1349" s="13" t="s">
        <v>81</v>
      </c>
      <c r="AY1349" s="154" t="s">
        <v>139</v>
      </c>
    </row>
    <row r="1350" spans="2:65" s="14" customFormat="1" ht="11.25">
      <c r="B1350" s="160"/>
      <c r="D1350" s="147" t="s">
        <v>148</v>
      </c>
      <c r="E1350" s="161" t="s">
        <v>1</v>
      </c>
      <c r="F1350" s="162" t="s">
        <v>151</v>
      </c>
      <c r="H1350" s="163">
        <v>10</v>
      </c>
      <c r="I1350" s="164"/>
      <c r="L1350" s="160"/>
      <c r="M1350" s="165"/>
      <c r="T1350" s="166"/>
      <c r="AT1350" s="161" t="s">
        <v>148</v>
      </c>
      <c r="AU1350" s="161" t="s">
        <v>91</v>
      </c>
      <c r="AV1350" s="14" t="s">
        <v>146</v>
      </c>
      <c r="AW1350" s="14" t="s">
        <v>36</v>
      </c>
      <c r="AX1350" s="14" t="s">
        <v>89</v>
      </c>
      <c r="AY1350" s="161" t="s">
        <v>139</v>
      </c>
    </row>
    <row r="1351" spans="2:65" s="11" customFormat="1" ht="22.9" customHeight="1">
      <c r="B1351" s="121"/>
      <c r="D1351" s="122" t="s">
        <v>80</v>
      </c>
      <c r="E1351" s="131" t="s">
        <v>227</v>
      </c>
      <c r="F1351" s="131" t="s">
        <v>878</v>
      </c>
      <c r="I1351" s="124"/>
      <c r="J1351" s="132">
        <f>BK1351</f>
        <v>0</v>
      </c>
      <c r="L1351" s="121"/>
      <c r="M1351" s="126"/>
      <c r="P1351" s="127">
        <f>P1352+SUM(P1353:P1434)</f>
        <v>0</v>
      </c>
      <c r="R1351" s="127">
        <f>R1352+SUM(R1353:R1434)</f>
        <v>0.13051960000000001</v>
      </c>
      <c r="T1351" s="128">
        <f>T1352+SUM(T1353:T1434)</f>
        <v>2.0903042000000003</v>
      </c>
      <c r="AR1351" s="122" t="s">
        <v>89</v>
      </c>
      <c r="AT1351" s="129" t="s">
        <v>80</v>
      </c>
      <c r="AU1351" s="129" t="s">
        <v>89</v>
      </c>
      <c r="AY1351" s="122" t="s">
        <v>139</v>
      </c>
      <c r="BK1351" s="130">
        <f>BK1352+SUM(BK1353:BK1434)</f>
        <v>0</v>
      </c>
    </row>
    <row r="1352" spans="2:65" s="1" customFormat="1" ht="37.9" customHeight="1">
      <c r="B1352" s="33"/>
      <c r="C1352" s="133" t="s">
        <v>1702</v>
      </c>
      <c r="D1352" s="133" t="s">
        <v>141</v>
      </c>
      <c r="E1352" s="134" t="s">
        <v>1703</v>
      </c>
      <c r="F1352" s="135" t="s">
        <v>1704</v>
      </c>
      <c r="G1352" s="136" t="s">
        <v>498</v>
      </c>
      <c r="H1352" s="137">
        <v>1</v>
      </c>
      <c r="I1352" s="138"/>
      <c r="J1352" s="139">
        <f>ROUND(I1352*H1352,2)</f>
        <v>0</v>
      </c>
      <c r="K1352" s="135" t="s">
        <v>1</v>
      </c>
      <c r="L1352" s="33"/>
      <c r="M1352" s="140" t="s">
        <v>1</v>
      </c>
      <c r="N1352" s="141" t="s">
        <v>46</v>
      </c>
      <c r="P1352" s="142">
        <f>O1352*H1352</f>
        <v>0</v>
      </c>
      <c r="Q1352" s="142">
        <v>0</v>
      </c>
      <c r="R1352" s="142">
        <f>Q1352*H1352</f>
        <v>0</v>
      </c>
      <c r="S1352" s="142">
        <v>0</v>
      </c>
      <c r="T1352" s="143">
        <f>S1352*H1352</f>
        <v>0</v>
      </c>
      <c r="AR1352" s="144" t="s">
        <v>146</v>
      </c>
      <c r="AT1352" s="144" t="s">
        <v>141</v>
      </c>
      <c r="AU1352" s="144" t="s">
        <v>91</v>
      </c>
      <c r="AY1352" s="18" t="s">
        <v>139</v>
      </c>
      <c r="BE1352" s="145">
        <f>IF(N1352="základní",J1352,0)</f>
        <v>0</v>
      </c>
      <c r="BF1352" s="145">
        <f>IF(N1352="snížená",J1352,0)</f>
        <v>0</v>
      </c>
      <c r="BG1352" s="145">
        <f>IF(N1352="zákl. přenesená",J1352,0)</f>
        <v>0</v>
      </c>
      <c r="BH1352" s="145">
        <f>IF(N1352="sníž. přenesená",J1352,0)</f>
        <v>0</v>
      </c>
      <c r="BI1352" s="145">
        <f>IF(N1352="nulová",J1352,0)</f>
        <v>0</v>
      </c>
      <c r="BJ1352" s="18" t="s">
        <v>89</v>
      </c>
      <c r="BK1352" s="145">
        <f>ROUND(I1352*H1352,2)</f>
        <v>0</v>
      </c>
      <c r="BL1352" s="18" t="s">
        <v>146</v>
      </c>
      <c r="BM1352" s="144" t="s">
        <v>1705</v>
      </c>
    </row>
    <row r="1353" spans="2:65" s="1" customFormat="1" ht="58.5">
      <c r="B1353" s="33"/>
      <c r="D1353" s="147" t="s">
        <v>306</v>
      </c>
      <c r="F1353" s="174" t="s">
        <v>1706</v>
      </c>
      <c r="I1353" s="175"/>
      <c r="L1353" s="33"/>
      <c r="M1353" s="176"/>
      <c r="T1353" s="57"/>
      <c r="AT1353" s="18" t="s">
        <v>306</v>
      </c>
      <c r="AU1353" s="18" t="s">
        <v>91</v>
      </c>
    </row>
    <row r="1354" spans="2:65" s="12" customFormat="1" ht="11.25">
      <c r="B1354" s="146"/>
      <c r="D1354" s="147" t="s">
        <v>148</v>
      </c>
      <c r="E1354" s="148" t="s">
        <v>1</v>
      </c>
      <c r="F1354" s="149" t="s">
        <v>1392</v>
      </c>
      <c r="H1354" s="148" t="s">
        <v>1</v>
      </c>
      <c r="I1354" s="150"/>
      <c r="L1354" s="146"/>
      <c r="M1354" s="151"/>
      <c r="T1354" s="152"/>
      <c r="AT1354" s="148" t="s">
        <v>148</v>
      </c>
      <c r="AU1354" s="148" t="s">
        <v>91</v>
      </c>
      <c r="AV1354" s="12" t="s">
        <v>89</v>
      </c>
      <c r="AW1354" s="12" t="s">
        <v>36</v>
      </c>
      <c r="AX1354" s="12" t="s">
        <v>81</v>
      </c>
      <c r="AY1354" s="148" t="s">
        <v>139</v>
      </c>
    </row>
    <row r="1355" spans="2:65" s="12" customFormat="1" ht="11.25">
      <c r="B1355" s="146"/>
      <c r="D1355" s="147" t="s">
        <v>148</v>
      </c>
      <c r="E1355" s="148" t="s">
        <v>1</v>
      </c>
      <c r="F1355" s="149" t="s">
        <v>1016</v>
      </c>
      <c r="H1355" s="148" t="s">
        <v>1</v>
      </c>
      <c r="I1355" s="150"/>
      <c r="L1355" s="146"/>
      <c r="M1355" s="151"/>
      <c r="T1355" s="152"/>
      <c r="AT1355" s="148" t="s">
        <v>148</v>
      </c>
      <c r="AU1355" s="148" t="s">
        <v>91</v>
      </c>
      <c r="AV1355" s="12" t="s">
        <v>89</v>
      </c>
      <c r="AW1355" s="12" t="s">
        <v>36</v>
      </c>
      <c r="AX1355" s="12" t="s">
        <v>81</v>
      </c>
      <c r="AY1355" s="148" t="s">
        <v>139</v>
      </c>
    </row>
    <row r="1356" spans="2:65" s="13" customFormat="1" ht="11.25">
      <c r="B1356" s="153"/>
      <c r="D1356" s="147" t="s">
        <v>148</v>
      </c>
      <c r="E1356" s="154" t="s">
        <v>1</v>
      </c>
      <c r="F1356" s="155" t="s">
        <v>1707</v>
      </c>
      <c r="H1356" s="156">
        <v>1</v>
      </c>
      <c r="I1356" s="157"/>
      <c r="L1356" s="153"/>
      <c r="M1356" s="158"/>
      <c r="T1356" s="159"/>
      <c r="AT1356" s="154" t="s">
        <v>148</v>
      </c>
      <c r="AU1356" s="154" t="s">
        <v>91</v>
      </c>
      <c r="AV1356" s="13" t="s">
        <v>91</v>
      </c>
      <c r="AW1356" s="13" t="s">
        <v>36</v>
      </c>
      <c r="AX1356" s="13" t="s">
        <v>89</v>
      </c>
      <c r="AY1356" s="154" t="s">
        <v>139</v>
      </c>
    </row>
    <row r="1357" spans="2:65" s="1" customFormat="1" ht="21.75" customHeight="1">
      <c r="B1357" s="33"/>
      <c r="C1357" s="133" t="s">
        <v>1708</v>
      </c>
      <c r="D1357" s="133" t="s">
        <v>141</v>
      </c>
      <c r="E1357" s="134" t="s">
        <v>1709</v>
      </c>
      <c r="F1357" s="135" t="s">
        <v>1710</v>
      </c>
      <c r="G1357" s="136" t="s">
        <v>263</v>
      </c>
      <c r="H1357" s="137">
        <v>2.88</v>
      </c>
      <c r="I1357" s="138"/>
      <c r="J1357" s="139">
        <f>ROUND(I1357*H1357,2)</f>
        <v>0</v>
      </c>
      <c r="K1357" s="135" t="s">
        <v>145</v>
      </c>
      <c r="L1357" s="33"/>
      <c r="M1357" s="140" t="s">
        <v>1</v>
      </c>
      <c r="N1357" s="141" t="s">
        <v>46</v>
      </c>
      <c r="P1357" s="142">
        <f>O1357*H1357</f>
        <v>0</v>
      </c>
      <c r="Q1357" s="142">
        <v>4.2000000000000002E-4</v>
      </c>
      <c r="R1357" s="142">
        <f>Q1357*H1357</f>
        <v>1.2095999999999999E-3</v>
      </c>
      <c r="S1357" s="142">
        <v>0</v>
      </c>
      <c r="T1357" s="143">
        <f>S1357*H1357</f>
        <v>0</v>
      </c>
      <c r="AR1357" s="144" t="s">
        <v>146</v>
      </c>
      <c r="AT1357" s="144" t="s">
        <v>141</v>
      </c>
      <c r="AU1357" s="144" t="s">
        <v>91</v>
      </c>
      <c r="AY1357" s="18" t="s">
        <v>139</v>
      </c>
      <c r="BE1357" s="145">
        <f>IF(N1357="základní",J1357,0)</f>
        <v>0</v>
      </c>
      <c r="BF1357" s="145">
        <f>IF(N1357="snížená",J1357,0)</f>
        <v>0</v>
      </c>
      <c r="BG1357" s="145">
        <f>IF(N1357="zákl. přenesená",J1357,0)</f>
        <v>0</v>
      </c>
      <c r="BH1357" s="145">
        <f>IF(N1357="sníž. přenesená",J1357,0)</f>
        <v>0</v>
      </c>
      <c r="BI1357" s="145">
        <f>IF(N1357="nulová",J1357,0)</f>
        <v>0</v>
      </c>
      <c r="BJ1357" s="18" t="s">
        <v>89</v>
      </c>
      <c r="BK1357" s="145">
        <f>ROUND(I1357*H1357,2)</f>
        <v>0</v>
      </c>
      <c r="BL1357" s="18" t="s">
        <v>146</v>
      </c>
      <c r="BM1357" s="144" t="s">
        <v>1711</v>
      </c>
    </row>
    <row r="1358" spans="2:65" s="12" customFormat="1" ht="11.25">
      <c r="B1358" s="146"/>
      <c r="D1358" s="147" t="s">
        <v>148</v>
      </c>
      <c r="E1358" s="148" t="s">
        <v>1</v>
      </c>
      <c r="F1358" s="149" t="s">
        <v>1264</v>
      </c>
      <c r="H1358" s="148" t="s">
        <v>1</v>
      </c>
      <c r="I1358" s="150"/>
      <c r="L1358" s="146"/>
      <c r="M1358" s="151"/>
      <c r="T1358" s="152"/>
      <c r="AT1358" s="148" t="s">
        <v>148</v>
      </c>
      <c r="AU1358" s="148" t="s">
        <v>91</v>
      </c>
      <c r="AV1358" s="12" t="s">
        <v>89</v>
      </c>
      <c r="AW1358" s="12" t="s">
        <v>36</v>
      </c>
      <c r="AX1358" s="12" t="s">
        <v>81</v>
      </c>
      <c r="AY1358" s="148" t="s">
        <v>139</v>
      </c>
    </row>
    <row r="1359" spans="2:65" s="12" customFormat="1" ht="11.25">
      <c r="B1359" s="146"/>
      <c r="D1359" s="147" t="s">
        <v>148</v>
      </c>
      <c r="E1359" s="148" t="s">
        <v>1</v>
      </c>
      <c r="F1359" s="149" t="s">
        <v>1016</v>
      </c>
      <c r="H1359" s="148" t="s">
        <v>1</v>
      </c>
      <c r="I1359" s="150"/>
      <c r="L1359" s="146"/>
      <c r="M1359" s="151"/>
      <c r="T1359" s="152"/>
      <c r="AT1359" s="148" t="s">
        <v>148</v>
      </c>
      <c r="AU1359" s="148" t="s">
        <v>91</v>
      </c>
      <c r="AV1359" s="12" t="s">
        <v>89</v>
      </c>
      <c r="AW1359" s="12" t="s">
        <v>36</v>
      </c>
      <c r="AX1359" s="12" t="s">
        <v>81</v>
      </c>
      <c r="AY1359" s="148" t="s">
        <v>139</v>
      </c>
    </row>
    <row r="1360" spans="2:65" s="13" customFormat="1" ht="22.5">
      <c r="B1360" s="153"/>
      <c r="D1360" s="147" t="s">
        <v>148</v>
      </c>
      <c r="E1360" s="154" t="s">
        <v>1</v>
      </c>
      <c r="F1360" s="155" t="s">
        <v>1712</v>
      </c>
      <c r="H1360" s="156">
        <v>2.88</v>
      </c>
      <c r="I1360" s="157"/>
      <c r="L1360" s="153"/>
      <c r="M1360" s="158"/>
      <c r="T1360" s="159"/>
      <c r="AT1360" s="154" t="s">
        <v>148</v>
      </c>
      <c r="AU1360" s="154" t="s">
        <v>91</v>
      </c>
      <c r="AV1360" s="13" t="s">
        <v>91</v>
      </c>
      <c r="AW1360" s="13" t="s">
        <v>36</v>
      </c>
      <c r="AX1360" s="13" t="s">
        <v>81</v>
      </c>
      <c r="AY1360" s="154" t="s">
        <v>139</v>
      </c>
    </row>
    <row r="1361" spans="2:65" s="14" customFormat="1" ht="11.25">
      <c r="B1361" s="160"/>
      <c r="D1361" s="147" t="s">
        <v>148</v>
      </c>
      <c r="E1361" s="161" t="s">
        <v>1</v>
      </c>
      <c r="F1361" s="162" t="s">
        <v>151</v>
      </c>
      <c r="H1361" s="163">
        <v>2.88</v>
      </c>
      <c r="I1361" s="164"/>
      <c r="L1361" s="160"/>
      <c r="M1361" s="165"/>
      <c r="T1361" s="166"/>
      <c r="AT1361" s="161" t="s">
        <v>148</v>
      </c>
      <c r="AU1361" s="161" t="s">
        <v>91</v>
      </c>
      <c r="AV1361" s="14" t="s">
        <v>146</v>
      </c>
      <c r="AW1361" s="14" t="s">
        <v>36</v>
      </c>
      <c r="AX1361" s="14" t="s">
        <v>89</v>
      </c>
      <c r="AY1361" s="161" t="s">
        <v>139</v>
      </c>
    </row>
    <row r="1362" spans="2:65" s="1" customFormat="1" ht="37.9" customHeight="1">
      <c r="B1362" s="33"/>
      <c r="C1362" s="133" t="s">
        <v>1713</v>
      </c>
      <c r="D1362" s="133" t="s">
        <v>141</v>
      </c>
      <c r="E1362" s="134" t="s">
        <v>1714</v>
      </c>
      <c r="F1362" s="135" t="s">
        <v>1715</v>
      </c>
      <c r="G1362" s="136" t="s">
        <v>160</v>
      </c>
      <c r="H1362" s="137">
        <v>9.6</v>
      </c>
      <c r="I1362" s="138"/>
      <c r="J1362" s="139">
        <f>ROUND(I1362*H1362,2)</f>
        <v>0</v>
      </c>
      <c r="K1362" s="135" t="s">
        <v>145</v>
      </c>
      <c r="L1362" s="33"/>
      <c r="M1362" s="140" t="s">
        <v>1</v>
      </c>
      <c r="N1362" s="141" t="s">
        <v>46</v>
      </c>
      <c r="P1362" s="142">
        <f>O1362*H1362</f>
        <v>0</v>
      </c>
      <c r="Q1362" s="142">
        <v>5.1999999999999998E-3</v>
      </c>
      <c r="R1362" s="142">
        <f>Q1362*H1362</f>
        <v>4.9919999999999999E-2</v>
      </c>
      <c r="S1362" s="142">
        <v>0</v>
      </c>
      <c r="T1362" s="143">
        <f>S1362*H1362</f>
        <v>0</v>
      </c>
      <c r="AR1362" s="144" t="s">
        <v>146</v>
      </c>
      <c r="AT1362" s="144" t="s">
        <v>141</v>
      </c>
      <c r="AU1362" s="144" t="s">
        <v>91</v>
      </c>
      <c r="AY1362" s="18" t="s">
        <v>139</v>
      </c>
      <c r="BE1362" s="145">
        <f>IF(N1362="základní",J1362,0)</f>
        <v>0</v>
      </c>
      <c r="BF1362" s="145">
        <f>IF(N1362="snížená",J1362,0)</f>
        <v>0</v>
      </c>
      <c r="BG1362" s="145">
        <f>IF(N1362="zákl. přenesená",J1362,0)</f>
        <v>0</v>
      </c>
      <c r="BH1362" s="145">
        <f>IF(N1362="sníž. přenesená",J1362,0)</f>
        <v>0</v>
      </c>
      <c r="BI1362" s="145">
        <f>IF(N1362="nulová",J1362,0)</f>
        <v>0</v>
      </c>
      <c r="BJ1362" s="18" t="s">
        <v>89</v>
      </c>
      <c r="BK1362" s="145">
        <f>ROUND(I1362*H1362,2)</f>
        <v>0</v>
      </c>
      <c r="BL1362" s="18" t="s">
        <v>146</v>
      </c>
      <c r="BM1362" s="144" t="s">
        <v>1716</v>
      </c>
    </row>
    <row r="1363" spans="2:65" s="12" customFormat="1" ht="11.25">
      <c r="B1363" s="146"/>
      <c r="D1363" s="147" t="s">
        <v>148</v>
      </c>
      <c r="E1363" s="148" t="s">
        <v>1</v>
      </c>
      <c r="F1363" s="149" t="s">
        <v>1264</v>
      </c>
      <c r="H1363" s="148" t="s">
        <v>1</v>
      </c>
      <c r="I1363" s="150"/>
      <c r="L1363" s="146"/>
      <c r="M1363" s="151"/>
      <c r="T1363" s="152"/>
      <c r="AT1363" s="148" t="s">
        <v>148</v>
      </c>
      <c r="AU1363" s="148" t="s">
        <v>91</v>
      </c>
      <c r="AV1363" s="12" t="s">
        <v>89</v>
      </c>
      <c r="AW1363" s="12" t="s">
        <v>36</v>
      </c>
      <c r="AX1363" s="12" t="s">
        <v>81</v>
      </c>
      <c r="AY1363" s="148" t="s">
        <v>139</v>
      </c>
    </row>
    <row r="1364" spans="2:65" s="12" customFormat="1" ht="11.25">
      <c r="B1364" s="146"/>
      <c r="D1364" s="147" t="s">
        <v>148</v>
      </c>
      <c r="E1364" s="148" t="s">
        <v>1</v>
      </c>
      <c r="F1364" s="149" t="s">
        <v>1016</v>
      </c>
      <c r="H1364" s="148" t="s">
        <v>1</v>
      </c>
      <c r="I1364" s="150"/>
      <c r="L1364" s="146"/>
      <c r="M1364" s="151"/>
      <c r="T1364" s="152"/>
      <c r="AT1364" s="148" t="s">
        <v>148</v>
      </c>
      <c r="AU1364" s="148" t="s">
        <v>91</v>
      </c>
      <c r="AV1364" s="12" t="s">
        <v>89</v>
      </c>
      <c r="AW1364" s="12" t="s">
        <v>36</v>
      </c>
      <c r="AX1364" s="12" t="s">
        <v>81</v>
      </c>
      <c r="AY1364" s="148" t="s">
        <v>139</v>
      </c>
    </row>
    <row r="1365" spans="2:65" s="13" customFormat="1" ht="22.5">
      <c r="B1365" s="153"/>
      <c r="D1365" s="147" t="s">
        <v>148</v>
      </c>
      <c r="E1365" s="154" t="s">
        <v>1</v>
      </c>
      <c r="F1365" s="155" t="s">
        <v>1717</v>
      </c>
      <c r="H1365" s="156">
        <v>9.6</v>
      </c>
      <c r="I1365" s="157"/>
      <c r="L1365" s="153"/>
      <c r="M1365" s="158"/>
      <c r="T1365" s="159"/>
      <c r="AT1365" s="154" t="s">
        <v>148</v>
      </c>
      <c r="AU1365" s="154" t="s">
        <v>91</v>
      </c>
      <c r="AV1365" s="13" t="s">
        <v>91</v>
      </c>
      <c r="AW1365" s="13" t="s">
        <v>36</v>
      </c>
      <c r="AX1365" s="13" t="s">
        <v>81</v>
      </c>
      <c r="AY1365" s="154" t="s">
        <v>139</v>
      </c>
    </row>
    <row r="1366" spans="2:65" s="14" customFormat="1" ht="11.25">
      <c r="B1366" s="160"/>
      <c r="D1366" s="147" t="s">
        <v>148</v>
      </c>
      <c r="E1366" s="161" t="s">
        <v>1</v>
      </c>
      <c r="F1366" s="162" t="s">
        <v>151</v>
      </c>
      <c r="H1366" s="163">
        <v>9.6</v>
      </c>
      <c r="I1366" s="164"/>
      <c r="L1366" s="160"/>
      <c r="M1366" s="165"/>
      <c r="T1366" s="166"/>
      <c r="AT1366" s="161" t="s">
        <v>148</v>
      </c>
      <c r="AU1366" s="161" t="s">
        <v>91</v>
      </c>
      <c r="AV1366" s="14" t="s">
        <v>146</v>
      </c>
      <c r="AW1366" s="14" t="s">
        <v>36</v>
      </c>
      <c r="AX1366" s="14" t="s">
        <v>89</v>
      </c>
      <c r="AY1366" s="161" t="s">
        <v>139</v>
      </c>
    </row>
    <row r="1367" spans="2:65" s="1" customFormat="1" ht="24.2" customHeight="1">
      <c r="B1367" s="33"/>
      <c r="C1367" s="133" t="s">
        <v>1718</v>
      </c>
      <c r="D1367" s="133" t="s">
        <v>141</v>
      </c>
      <c r="E1367" s="134" t="s">
        <v>1719</v>
      </c>
      <c r="F1367" s="135" t="s">
        <v>1720</v>
      </c>
      <c r="G1367" s="136" t="s">
        <v>498</v>
      </c>
      <c r="H1367" s="137">
        <v>1</v>
      </c>
      <c r="I1367" s="138"/>
      <c r="J1367" s="139">
        <f>ROUND(I1367*H1367,2)</f>
        <v>0</v>
      </c>
      <c r="K1367" s="135" t="s">
        <v>145</v>
      </c>
      <c r="L1367" s="33"/>
      <c r="M1367" s="140" t="s">
        <v>1</v>
      </c>
      <c r="N1367" s="141" t="s">
        <v>46</v>
      </c>
      <c r="P1367" s="142">
        <f>O1367*H1367</f>
        <v>0</v>
      </c>
      <c r="Q1367" s="142">
        <v>0</v>
      </c>
      <c r="R1367" s="142">
        <f>Q1367*H1367</f>
        <v>0</v>
      </c>
      <c r="S1367" s="142">
        <v>0.1</v>
      </c>
      <c r="T1367" s="143">
        <f>S1367*H1367</f>
        <v>0.1</v>
      </c>
      <c r="AR1367" s="144" t="s">
        <v>146</v>
      </c>
      <c r="AT1367" s="144" t="s">
        <v>141</v>
      </c>
      <c r="AU1367" s="144" t="s">
        <v>91</v>
      </c>
      <c r="AY1367" s="18" t="s">
        <v>139</v>
      </c>
      <c r="BE1367" s="145">
        <f>IF(N1367="základní",J1367,0)</f>
        <v>0</v>
      </c>
      <c r="BF1367" s="145">
        <f>IF(N1367="snížená",J1367,0)</f>
        <v>0</v>
      </c>
      <c r="BG1367" s="145">
        <f>IF(N1367="zákl. přenesená",J1367,0)</f>
        <v>0</v>
      </c>
      <c r="BH1367" s="145">
        <f>IF(N1367="sníž. přenesená",J1367,0)</f>
        <v>0</v>
      </c>
      <c r="BI1367" s="145">
        <f>IF(N1367="nulová",J1367,0)</f>
        <v>0</v>
      </c>
      <c r="BJ1367" s="18" t="s">
        <v>89</v>
      </c>
      <c r="BK1367" s="145">
        <f>ROUND(I1367*H1367,2)</f>
        <v>0</v>
      </c>
      <c r="BL1367" s="18" t="s">
        <v>146</v>
      </c>
      <c r="BM1367" s="144" t="s">
        <v>1721</v>
      </c>
    </row>
    <row r="1368" spans="2:65" s="12" customFormat="1" ht="11.25">
      <c r="B1368" s="146"/>
      <c r="D1368" s="147" t="s">
        <v>148</v>
      </c>
      <c r="E1368" s="148" t="s">
        <v>1</v>
      </c>
      <c r="F1368" s="149" t="s">
        <v>1722</v>
      </c>
      <c r="H1368" s="148" t="s">
        <v>1</v>
      </c>
      <c r="I1368" s="150"/>
      <c r="L1368" s="146"/>
      <c r="M1368" s="151"/>
      <c r="T1368" s="152"/>
      <c r="AT1368" s="148" t="s">
        <v>148</v>
      </c>
      <c r="AU1368" s="148" t="s">
        <v>91</v>
      </c>
      <c r="AV1368" s="12" t="s">
        <v>89</v>
      </c>
      <c r="AW1368" s="12" t="s">
        <v>36</v>
      </c>
      <c r="AX1368" s="12" t="s">
        <v>81</v>
      </c>
      <c r="AY1368" s="148" t="s">
        <v>139</v>
      </c>
    </row>
    <row r="1369" spans="2:65" s="12" customFormat="1" ht="11.25">
      <c r="B1369" s="146"/>
      <c r="D1369" s="147" t="s">
        <v>148</v>
      </c>
      <c r="E1369" s="148" t="s">
        <v>1</v>
      </c>
      <c r="F1369" s="149" t="s">
        <v>1016</v>
      </c>
      <c r="H1369" s="148" t="s">
        <v>1</v>
      </c>
      <c r="I1369" s="150"/>
      <c r="L1369" s="146"/>
      <c r="M1369" s="151"/>
      <c r="T1369" s="152"/>
      <c r="AT1369" s="148" t="s">
        <v>148</v>
      </c>
      <c r="AU1369" s="148" t="s">
        <v>91</v>
      </c>
      <c r="AV1369" s="12" t="s">
        <v>89</v>
      </c>
      <c r="AW1369" s="12" t="s">
        <v>36</v>
      </c>
      <c r="AX1369" s="12" t="s">
        <v>81</v>
      </c>
      <c r="AY1369" s="148" t="s">
        <v>139</v>
      </c>
    </row>
    <row r="1370" spans="2:65" s="13" customFormat="1" ht="11.25">
      <c r="B1370" s="153"/>
      <c r="D1370" s="147" t="s">
        <v>148</v>
      </c>
      <c r="E1370" s="154" t="s">
        <v>1</v>
      </c>
      <c r="F1370" s="155" t="s">
        <v>1723</v>
      </c>
      <c r="H1370" s="156">
        <v>1</v>
      </c>
      <c r="I1370" s="157"/>
      <c r="L1370" s="153"/>
      <c r="M1370" s="158"/>
      <c r="T1370" s="159"/>
      <c r="AT1370" s="154" t="s">
        <v>148</v>
      </c>
      <c r="AU1370" s="154" t="s">
        <v>91</v>
      </c>
      <c r="AV1370" s="13" t="s">
        <v>91</v>
      </c>
      <c r="AW1370" s="13" t="s">
        <v>36</v>
      </c>
      <c r="AX1370" s="13" t="s">
        <v>81</v>
      </c>
      <c r="AY1370" s="154" t="s">
        <v>139</v>
      </c>
    </row>
    <row r="1371" spans="2:65" s="14" customFormat="1" ht="11.25">
      <c r="B1371" s="160"/>
      <c r="D1371" s="147" t="s">
        <v>148</v>
      </c>
      <c r="E1371" s="161" t="s">
        <v>1</v>
      </c>
      <c r="F1371" s="162" t="s">
        <v>151</v>
      </c>
      <c r="H1371" s="163">
        <v>1</v>
      </c>
      <c r="I1371" s="164"/>
      <c r="L1371" s="160"/>
      <c r="M1371" s="165"/>
      <c r="T1371" s="166"/>
      <c r="AT1371" s="161" t="s">
        <v>148</v>
      </c>
      <c r="AU1371" s="161" t="s">
        <v>91</v>
      </c>
      <c r="AV1371" s="14" t="s">
        <v>146</v>
      </c>
      <c r="AW1371" s="14" t="s">
        <v>36</v>
      </c>
      <c r="AX1371" s="14" t="s">
        <v>89</v>
      </c>
      <c r="AY1371" s="161" t="s">
        <v>139</v>
      </c>
    </row>
    <row r="1372" spans="2:65" s="1" customFormat="1" ht="21.75" customHeight="1">
      <c r="B1372" s="33"/>
      <c r="C1372" s="133" t="s">
        <v>1724</v>
      </c>
      <c r="D1372" s="133" t="s">
        <v>141</v>
      </c>
      <c r="E1372" s="134" t="s">
        <v>1725</v>
      </c>
      <c r="F1372" s="135" t="s">
        <v>1726</v>
      </c>
      <c r="G1372" s="136" t="s">
        <v>160</v>
      </c>
      <c r="H1372" s="137">
        <v>1.57</v>
      </c>
      <c r="I1372" s="138"/>
      <c r="J1372" s="139">
        <f>ROUND(I1372*H1372,2)</f>
        <v>0</v>
      </c>
      <c r="K1372" s="135" t="s">
        <v>145</v>
      </c>
      <c r="L1372" s="33"/>
      <c r="M1372" s="140" t="s">
        <v>1</v>
      </c>
      <c r="N1372" s="141" t="s">
        <v>46</v>
      </c>
      <c r="P1372" s="142">
        <f>O1372*H1372</f>
        <v>0</v>
      </c>
      <c r="Q1372" s="142">
        <v>0</v>
      </c>
      <c r="R1372" s="142">
        <f>Q1372*H1372</f>
        <v>0</v>
      </c>
      <c r="S1372" s="142">
        <v>4.786E-2</v>
      </c>
      <c r="T1372" s="143">
        <f>S1372*H1372</f>
        <v>7.5140200000000004E-2</v>
      </c>
      <c r="AR1372" s="144" t="s">
        <v>146</v>
      </c>
      <c r="AT1372" s="144" t="s">
        <v>141</v>
      </c>
      <c r="AU1372" s="144" t="s">
        <v>91</v>
      </c>
      <c r="AY1372" s="18" t="s">
        <v>139</v>
      </c>
      <c r="BE1372" s="145">
        <f>IF(N1372="základní",J1372,0)</f>
        <v>0</v>
      </c>
      <c r="BF1372" s="145">
        <f>IF(N1372="snížená",J1372,0)</f>
        <v>0</v>
      </c>
      <c r="BG1372" s="145">
        <f>IF(N1372="zákl. přenesená",J1372,0)</f>
        <v>0</v>
      </c>
      <c r="BH1372" s="145">
        <f>IF(N1372="sníž. přenesená",J1372,0)</f>
        <v>0</v>
      </c>
      <c r="BI1372" s="145">
        <f>IF(N1372="nulová",J1372,0)</f>
        <v>0</v>
      </c>
      <c r="BJ1372" s="18" t="s">
        <v>89</v>
      </c>
      <c r="BK1372" s="145">
        <f>ROUND(I1372*H1372,2)</f>
        <v>0</v>
      </c>
      <c r="BL1372" s="18" t="s">
        <v>146</v>
      </c>
      <c r="BM1372" s="144" t="s">
        <v>1727</v>
      </c>
    </row>
    <row r="1373" spans="2:65" s="12" customFormat="1" ht="11.25">
      <c r="B1373" s="146"/>
      <c r="D1373" s="147" t="s">
        <v>148</v>
      </c>
      <c r="E1373" s="148" t="s">
        <v>1</v>
      </c>
      <c r="F1373" s="149" t="s">
        <v>1722</v>
      </c>
      <c r="H1373" s="148" t="s">
        <v>1</v>
      </c>
      <c r="I1373" s="150"/>
      <c r="L1373" s="146"/>
      <c r="M1373" s="151"/>
      <c r="T1373" s="152"/>
      <c r="AT1373" s="148" t="s">
        <v>148</v>
      </c>
      <c r="AU1373" s="148" t="s">
        <v>91</v>
      </c>
      <c r="AV1373" s="12" t="s">
        <v>89</v>
      </c>
      <c r="AW1373" s="12" t="s">
        <v>36</v>
      </c>
      <c r="AX1373" s="12" t="s">
        <v>81</v>
      </c>
      <c r="AY1373" s="148" t="s">
        <v>139</v>
      </c>
    </row>
    <row r="1374" spans="2:65" s="12" customFormat="1" ht="11.25">
      <c r="B1374" s="146"/>
      <c r="D1374" s="147" t="s">
        <v>148</v>
      </c>
      <c r="E1374" s="148" t="s">
        <v>1</v>
      </c>
      <c r="F1374" s="149" t="s">
        <v>1016</v>
      </c>
      <c r="H1374" s="148" t="s">
        <v>1</v>
      </c>
      <c r="I1374" s="150"/>
      <c r="L1374" s="146"/>
      <c r="M1374" s="151"/>
      <c r="T1374" s="152"/>
      <c r="AT1374" s="148" t="s">
        <v>148</v>
      </c>
      <c r="AU1374" s="148" t="s">
        <v>91</v>
      </c>
      <c r="AV1374" s="12" t="s">
        <v>89</v>
      </c>
      <c r="AW1374" s="12" t="s">
        <v>36</v>
      </c>
      <c r="AX1374" s="12" t="s">
        <v>81</v>
      </c>
      <c r="AY1374" s="148" t="s">
        <v>139</v>
      </c>
    </row>
    <row r="1375" spans="2:65" s="13" customFormat="1" ht="22.5">
      <c r="B1375" s="153"/>
      <c r="D1375" s="147" t="s">
        <v>148</v>
      </c>
      <c r="E1375" s="154" t="s">
        <v>1</v>
      </c>
      <c r="F1375" s="155" t="s">
        <v>1728</v>
      </c>
      <c r="H1375" s="156">
        <v>1.57</v>
      </c>
      <c r="I1375" s="157"/>
      <c r="L1375" s="153"/>
      <c r="M1375" s="158"/>
      <c r="T1375" s="159"/>
      <c r="AT1375" s="154" t="s">
        <v>148</v>
      </c>
      <c r="AU1375" s="154" t="s">
        <v>91</v>
      </c>
      <c r="AV1375" s="13" t="s">
        <v>91</v>
      </c>
      <c r="AW1375" s="13" t="s">
        <v>36</v>
      </c>
      <c r="AX1375" s="13" t="s">
        <v>81</v>
      </c>
      <c r="AY1375" s="154" t="s">
        <v>139</v>
      </c>
    </row>
    <row r="1376" spans="2:65" s="14" customFormat="1" ht="11.25">
      <c r="B1376" s="160"/>
      <c r="D1376" s="147" t="s">
        <v>148</v>
      </c>
      <c r="E1376" s="161" t="s">
        <v>1</v>
      </c>
      <c r="F1376" s="162" t="s">
        <v>151</v>
      </c>
      <c r="H1376" s="163">
        <v>1.57</v>
      </c>
      <c r="I1376" s="164"/>
      <c r="L1376" s="160"/>
      <c r="M1376" s="165"/>
      <c r="T1376" s="166"/>
      <c r="AT1376" s="161" t="s">
        <v>148</v>
      </c>
      <c r="AU1376" s="161" t="s">
        <v>91</v>
      </c>
      <c r="AV1376" s="14" t="s">
        <v>146</v>
      </c>
      <c r="AW1376" s="14" t="s">
        <v>36</v>
      </c>
      <c r="AX1376" s="14" t="s">
        <v>89</v>
      </c>
      <c r="AY1376" s="161" t="s">
        <v>139</v>
      </c>
    </row>
    <row r="1377" spans="2:65" s="1" customFormat="1" ht="24.2" customHeight="1">
      <c r="B1377" s="33"/>
      <c r="C1377" s="133" t="s">
        <v>1729</v>
      </c>
      <c r="D1377" s="133" t="s">
        <v>141</v>
      </c>
      <c r="E1377" s="134" t="s">
        <v>1730</v>
      </c>
      <c r="F1377" s="135" t="s">
        <v>1731</v>
      </c>
      <c r="G1377" s="136" t="s">
        <v>498</v>
      </c>
      <c r="H1377" s="137">
        <v>2</v>
      </c>
      <c r="I1377" s="138"/>
      <c r="J1377" s="139">
        <f>ROUND(I1377*H1377,2)</f>
        <v>0</v>
      </c>
      <c r="K1377" s="135" t="s">
        <v>145</v>
      </c>
      <c r="L1377" s="33"/>
      <c r="M1377" s="140" t="s">
        <v>1</v>
      </c>
      <c r="N1377" s="141" t="s">
        <v>46</v>
      </c>
      <c r="P1377" s="142">
        <f>O1377*H1377</f>
        <v>0</v>
      </c>
      <c r="Q1377" s="142">
        <v>0</v>
      </c>
      <c r="R1377" s="142">
        <f>Q1377*H1377</f>
        <v>0</v>
      </c>
      <c r="S1377" s="142">
        <v>2.3599999999999999E-2</v>
      </c>
      <c r="T1377" s="143">
        <f>S1377*H1377</f>
        <v>4.7199999999999999E-2</v>
      </c>
      <c r="AR1377" s="144" t="s">
        <v>146</v>
      </c>
      <c r="AT1377" s="144" t="s">
        <v>141</v>
      </c>
      <c r="AU1377" s="144" t="s">
        <v>91</v>
      </c>
      <c r="AY1377" s="18" t="s">
        <v>139</v>
      </c>
      <c r="BE1377" s="145">
        <f>IF(N1377="základní",J1377,0)</f>
        <v>0</v>
      </c>
      <c r="BF1377" s="145">
        <f>IF(N1377="snížená",J1377,0)</f>
        <v>0</v>
      </c>
      <c r="BG1377" s="145">
        <f>IF(N1377="zákl. přenesená",J1377,0)</f>
        <v>0</v>
      </c>
      <c r="BH1377" s="145">
        <f>IF(N1377="sníž. přenesená",J1377,0)</f>
        <v>0</v>
      </c>
      <c r="BI1377" s="145">
        <f>IF(N1377="nulová",J1377,0)</f>
        <v>0</v>
      </c>
      <c r="BJ1377" s="18" t="s">
        <v>89</v>
      </c>
      <c r="BK1377" s="145">
        <f>ROUND(I1377*H1377,2)</f>
        <v>0</v>
      </c>
      <c r="BL1377" s="18" t="s">
        <v>146</v>
      </c>
      <c r="BM1377" s="144" t="s">
        <v>1732</v>
      </c>
    </row>
    <row r="1378" spans="2:65" s="12" customFormat="1" ht="11.25">
      <c r="B1378" s="146"/>
      <c r="D1378" s="147" t="s">
        <v>148</v>
      </c>
      <c r="E1378" s="148" t="s">
        <v>1</v>
      </c>
      <c r="F1378" s="149" t="s">
        <v>1722</v>
      </c>
      <c r="H1378" s="148" t="s">
        <v>1</v>
      </c>
      <c r="I1378" s="150"/>
      <c r="L1378" s="146"/>
      <c r="M1378" s="151"/>
      <c r="T1378" s="152"/>
      <c r="AT1378" s="148" t="s">
        <v>148</v>
      </c>
      <c r="AU1378" s="148" t="s">
        <v>91</v>
      </c>
      <c r="AV1378" s="12" t="s">
        <v>89</v>
      </c>
      <c r="AW1378" s="12" t="s">
        <v>36</v>
      </c>
      <c r="AX1378" s="12" t="s">
        <v>81</v>
      </c>
      <c r="AY1378" s="148" t="s">
        <v>139</v>
      </c>
    </row>
    <row r="1379" spans="2:65" s="12" customFormat="1" ht="11.25">
      <c r="B1379" s="146"/>
      <c r="D1379" s="147" t="s">
        <v>148</v>
      </c>
      <c r="E1379" s="148" t="s">
        <v>1</v>
      </c>
      <c r="F1379" s="149" t="s">
        <v>1016</v>
      </c>
      <c r="H1379" s="148" t="s">
        <v>1</v>
      </c>
      <c r="I1379" s="150"/>
      <c r="L1379" s="146"/>
      <c r="M1379" s="151"/>
      <c r="T1379" s="152"/>
      <c r="AT1379" s="148" t="s">
        <v>148</v>
      </c>
      <c r="AU1379" s="148" t="s">
        <v>91</v>
      </c>
      <c r="AV1379" s="12" t="s">
        <v>89</v>
      </c>
      <c r="AW1379" s="12" t="s">
        <v>36</v>
      </c>
      <c r="AX1379" s="12" t="s">
        <v>81</v>
      </c>
      <c r="AY1379" s="148" t="s">
        <v>139</v>
      </c>
    </row>
    <row r="1380" spans="2:65" s="13" customFormat="1" ht="11.25">
      <c r="B1380" s="153"/>
      <c r="D1380" s="147" t="s">
        <v>148</v>
      </c>
      <c r="E1380" s="154" t="s">
        <v>1</v>
      </c>
      <c r="F1380" s="155" t="s">
        <v>1733</v>
      </c>
      <c r="H1380" s="156">
        <v>2</v>
      </c>
      <c r="I1380" s="157"/>
      <c r="L1380" s="153"/>
      <c r="M1380" s="158"/>
      <c r="T1380" s="159"/>
      <c r="AT1380" s="154" t="s">
        <v>148</v>
      </c>
      <c r="AU1380" s="154" t="s">
        <v>91</v>
      </c>
      <c r="AV1380" s="13" t="s">
        <v>91</v>
      </c>
      <c r="AW1380" s="13" t="s">
        <v>36</v>
      </c>
      <c r="AX1380" s="13" t="s">
        <v>81</v>
      </c>
      <c r="AY1380" s="154" t="s">
        <v>139</v>
      </c>
    </row>
    <row r="1381" spans="2:65" s="14" customFormat="1" ht="11.25">
      <c r="B1381" s="160"/>
      <c r="D1381" s="147" t="s">
        <v>148</v>
      </c>
      <c r="E1381" s="161" t="s">
        <v>1</v>
      </c>
      <c r="F1381" s="162" t="s">
        <v>151</v>
      </c>
      <c r="H1381" s="163">
        <v>2</v>
      </c>
      <c r="I1381" s="164"/>
      <c r="L1381" s="160"/>
      <c r="M1381" s="165"/>
      <c r="T1381" s="166"/>
      <c r="AT1381" s="161" t="s">
        <v>148</v>
      </c>
      <c r="AU1381" s="161" t="s">
        <v>91</v>
      </c>
      <c r="AV1381" s="14" t="s">
        <v>146</v>
      </c>
      <c r="AW1381" s="14" t="s">
        <v>36</v>
      </c>
      <c r="AX1381" s="14" t="s">
        <v>89</v>
      </c>
      <c r="AY1381" s="161" t="s">
        <v>139</v>
      </c>
    </row>
    <row r="1382" spans="2:65" s="1" customFormat="1" ht="16.5" customHeight="1">
      <c r="B1382" s="33"/>
      <c r="C1382" s="133" t="s">
        <v>1734</v>
      </c>
      <c r="D1382" s="133" t="s">
        <v>141</v>
      </c>
      <c r="E1382" s="134" t="s">
        <v>1735</v>
      </c>
      <c r="F1382" s="135" t="s">
        <v>1736</v>
      </c>
      <c r="G1382" s="136" t="s">
        <v>498</v>
      </c>
      <c r="H1382" s="137">
        <v>1</v>
      </c>
      <c r="I1382" s="138"/>
      <c r="J1382" s="139">
        <f>ROUND(I1382*H1382,2)</f>
        <v>0</v>
      </c>
      <c r="K1382" s="135" t="s">
        <v>145</v>
      </c>
      <c r="L1382" s="33"/>
      <c r="M1382" s="140" t="s">
        <v>1</v>
      </c>
      <c r="N1382" s="141" t="s">
        <v>46</v>
      </c>
      <c r="P1382" s="142">
        <f>O1382*H1382</f>
        <v>0</v>
      </c>
      <c r="Q1382" s="142">
        <v>0</v>
      </c>
      <c r="R1382" s="142">
        <f>Q1382*H1382</f>
        <v>0</v>
      </c>
      <c r="S1382" s="142">
        <v>2.742E-2</v>
      </c>
      <c r="T1382" s="143">
        <f>S1382*H1382</f>
        <v>2.742E-2</v>
      </c>
      <c r="AR1382" s="144" t="s">
        <v>146</v>
      </c>
      <c r="AT1382" s="144" t="s">
        <v>141</v>
      </c>
      <c r="AU1382" s="144" t="s">
        <v>91</v>
      </c>
      <c r="AY1382" s="18" t="s">
        <v>139</v>
      </c>
      <c r="BE1382" s="145">
        <f>IF(N1382="základní",J1382,0)</f>
        <v>0</v>
      </c>
      <c r="BF1382" s="145">
        <f>IF(N1382="snížená",J1382,0)</f>
        <v>0</v>
      </c>
      <c r="BG1382" s="145">
        <f>IF(N1382="zákl. přenesená",J1382,0)</f>
        <v>0</v>
      </c>
      <c r="BH1382" s="145">
        <f>IF(N1382="sníž. přenesená",J1382,0)</f>
        <v>0</v>
      </c>
      <c r="BI1382" s="145">
        <f>IF(N1382="nulová",J1382,0)</f>
        <v>0</v>
      </c>
      <c r="BJ1382" s="18" t="s">
        <v>89</v>
      </c>
      <c r="BK1382" s="145">
        <f>ROUND(I1382*H1382,2)</f>
        <v>0</v>
      </c>
      <c r="BL1382" s="18" t="s">
        <v>146</v>
      </c>
      <c r="BM1382" s="144" t="s">
        <v>1737</v>
      </c>
    </row>
    <row r="1383" spans="2:65" s="12" customFormat="1" ht="11.25">
      <c r="B1383" s="146"/>
      <c r="D1383" s="147" t="s">
        <v>148</v>
      </c>
      <c r="E1383" s="148" t="s">
        <v>1</v>
      </c>
      <c r="F1383" s="149" t="s">
        <v>1355</v>
      </c>
      <c r="H1383" s="148" t="s">
        <v>1</v>
      </c>
      <c r="I1383" s="150"/>
      <c r="L1383" s="146"/>
      <c r="M1383" s="151"/>
      <c r="T1383" s="152"/>
      <c r="AT1383" s="148" t="s">
        <v>148</v>
      </c>
      <c r="AU1383" s="148" t="s">
        <v>91</v>
      </c>
      <c r="AV1383" s="12" t="s">
        <v>89</v>
      </c>
      <c r="AW1383" s="12" t="s">
        <v>36</v>
      </c>
      <c r="AX1383" s="12" t="s">
        <v>81</v>
      </c>
      <c r="AY1383" s="148" t="s">
        <v>139</v>
      </c>
    </row>
    <row r="1384" spans="2:65" s="12" customFormat="1" ht="11.25">
      <c r="B1384" s="146"/>
      <c r="D1384" s="147" t="s">
        <v>148</v>
      </c>
      <c r="E1384" s="148" t="s">
        <v>1</v>
      </c>
      <c r="F1384" s="149" t="s">
        <v>1016</v>
      </c>
      <c r="H1384" s="148" t="s">
        <v>1</v>
      </c>
      <c r="I1384" s="150"/>
      <c r="L1384" s="146"/>
      <c r="M1384" s="151"/>
      <c r="T1384" s="152"/>
      <c r="AT1384" s="148" t="s">
        <v>148</v>
      </c>
      <c r="AU1384" s="148" t="s">
        <v>91</v>
      </c>
      <c r="AV1384" s="12" t="s">
        <v>89</v>
      </c>
      <c r="AW1384" s="12" t="s">
        <v>36</v>
      </c>
      <c r="AX1384" s="12" t="s">
        <v>81</v>
      </c>
      <c r="AY1384" s="148" t="s">
        <v>139</v>
      </c>
    </row>
    <row r="1385" spans="2:65" s="13" customFormat="1" ht="11.25">
      <c r="B1385" s="153"/>
      <c r="D1385" s="147" t="s">
        <v>148</v>
      </c>
      <c r="E1385" s="154" t="s">
        <v>1</v>
      </c>
      <c r="F1385" s="155" t="s">
        <v>1738</v>
      </c>
      <c r="H1385" s="156">
        <v>1</v>
      </c>
      <c r="I1385" s="157"/>
      <c r="L1385" s="153"/>
      <c r="M1385" s="158"/>
      <c r="T1385" s="159"/>
      <c r="AT1385" s="154" t="s">
        <v>148</v>
      </c>
      <c r="AU1385" s="154" t="s">
        <v>91</v>
      </c>
      <c r="AV1385" s="13" t="s">
        <v>91</v>
      </c>
      <c r="AW1385" s="13" t="s">
        <v>36</v>
      </c>
      <c r="AX1385" s="13" t="s">
        <v>81</v>
      </c>
      <c r="AY1385" s="154" t="s">
        <v>139</v>
      </c>
    </row>
    <row r="1386" spans="2:65" s="14" customFormat="1" ht="11.25">
      <c r="B1386" s="160"/>
      <c r="D1386" s="147" t="s">
        <v>148</v>
      </c>
      <c r="E1386" s="161" t="s">
        <v>1</v>
      </c>
      <c r="F1386" s="162" t="s">
        <v>151</v>
      </c>
      <c r="H1386" s="163">
        <v>1</v>
      </c>
      <c r="I1386" s="164"/>
      <c r="L1386" s="160"/>
      <c r="M1386" s="165"/>
      <c r="T1386" s="166"/>
      <c r="AT1386" s="161" t="s">
        <v>148</v>
      </c>
      <c r="AU1386" s="161" t="s">
        <v>91</v>
      </c>
      <c r="AV1386" s="14" t="s">
        <v>146</v>
      </c>
      <c r="AW1386" s="14" t="s">
        <v>36</v>
      </c>
      <c r="AX1386" s="14" t="s">
        <v>89</v>
      </c>
      <c r="AY1386" s="161" t="s">
        <v>139</v>
      </c>
    </row>
    <row r="1387" spans="2:65" s="1" customFormat="1" ht="24.2" customHeight="1">
      <c r="B1387" s="33"/>
      <c r="C1387" s="133" t="s">
        <v>1739</v>
      </c>
      <c r="D1387" s="133" t="s">
        <v>141</v>
      </c>
      <c r="E1387" s="134" t="s">
        <v>1740</v>
      </c>
      <c r="F1387" s="135" t="s">
        <v>1741</v>
      </c>
      <c r="G1387" s="136" t="s">
        <v>498</v>
      </c>
      <c r="H1387" s="137">
        <v>3</v>
      </c>
      <c r="I1387" s="138"/>
      <c r="J1387" s="139">
        <f>ROUND(I1387*H1387,2)</f>
        <v>0</v>
      </c>
      <c r="K1387" s="135" t="s">
        <v>145</v>
      </c>
      <c r="L1387" s="33"/>
      <c r="M1387" s="140" t="s">
        <v>1</v>
      </c>
      <c r="N1387" s="141" t="s">
        <v>46</v>
      </c>
      <c r="P1387" s="142">
        <f>O1387*H1387</f>
        <v>0</v>
      </c>
      <c r="Q1387" s="142">
        <v>0</v>
      </c>
      <c r="R1387" s="142">
        <f>Q1387*H1387</f>
        <v>0</v>
      </c>
      <c r="S1387" s="142">
        <v>3.3079999999999998E-2</v>
      </c>
      <c r="T1387" s="143">
        <f>S1387*H1387</f>
        <v>9.9239999999999995E-2</v>
      </c>
      <c r="AR1387" s="144" t="s">
        <v>146</v>
      </c>
      <c r="AT1387" s="144" t="s">
        <v>141</v>
      </c>
      <c r="AU1387" s="144" t="s">
        <v>91</v>
      </c>
      <c r="AY1387" s="18" t="s">
        <v>139</v>
      </c>
      <c r="BE1387" s="145">
        <f>IF(N1387="základní",J1387,0)</f>
        <v>0</v>
      </c>
      <c r="BF1387" s="145">
        <f>IF(N1387="snížená",J1387,0)</f>
        <v>0</v>
      </c>
      <c r="BG1387" s="145">
        <f>IF(N1387="zákl. přenesená",J1387,0)</f>
        <v>0</v>
      </c>
      <c r="BH1387" s="145">
        <f>IF(N1387="sníž. přenesená",J1387,0)</f>
        <v>0</v>
      </c>
      <c r="BI1387" s="145">
        <f>IF(N1387="nulová",J1387,0)</f>
        <v>0</v>
      </c>
      <c r="BJ1387" s="18" t="s">
        <v>89</v>
      </c>
      <c r="BK1387" s="145">
        <f>ROUND(I1387*H1387,2)</f>
        <v>0</v>
      </c>
      <c r="BL1387" s="18" t="s">
        <v>146</v>
      </c>
      <c r="BM1387" s="144" t="s">
        <v>1742</v>
      </c>
    </row>
    <row r="1388" spans="2:65" s="12" customFormat="1" ht="11.25">
      <c r="B1388" s="146"/>
      <c r="D1388" s="147" t="s">
        <v>148</v>
      </c>
      <c r="E1388" s="148" t="s">
        <v>1</v>
      </c>
      <c r="F1388" s="149" t="s">
        <v>1355</v>
      </c>
      <c r="H1388" s="148" t="s">
        <v>1</v>
      </c>
      <c r="I1388" s="150"/>
      <c r="L1388" s="146"/>
      <c r="M1388" s="151"/>
      <c r="T1388" s="152"/>
      <c r="AT1388" s="148" t="s">
        <v>148</v>
      </c>
      <c r="AU1388" s="148" t="s">
        <v>91</v>
      </c>
      <c r="AV1388" s="12" t="s">
        <v>89</v>
      </c>
      <c r="AW1388" s="12" t="s">
        <v>36</v>
      </c>
      <c r="AX1388" s="12" t="s">
        <v>81</v>
      </c>
      <c r="AY1388" s="148" t="s">
        <v>139</v>
      </c>
    </row>
    <row r="1389" spans="2:65" s="12" customFormat="1" ht="11.25">
      <c r="B1389" s="146"/>
      <c r="D1389" s="147" t="s">
        <v>148</v>
      </c>
      <c r="E1389" s="148" t="s">
        <v>1</v>
      </c>
      <c r="F1389" s="149" t="s">
        <v>1016</v>
      </c>
      <c r="H1389" s="148" t="s">
        <v>1</v>
      </c>
      <c r="I1389" s="150"/>
      <c r="L1389" s="146"/>
      <c r="M1389" s="151"/>
      <c r="T1389" s="152"/>
      <c r="AT1389" s="148" t="s">
        <v>148</v>
      </c>
      <c r="AU1389" s="148" t="s">
        <v>91</v>
      </c>
      <c r="AV1389" s="12" t="s">
        <v>89</v>
      </c>
      <c r="AW1389" s="12" t="s">
        <v>36</v>
      </c>
      <c r="AX1389" s="12" t="s">
        <v>81</v>
      </c>
      <c r="AY1389" s="148" t="s">
        <v>139</v>
      </c>
    </row>
    <row r="1390" spans="2:65" s="13" customFormat="1" ht="22.5">
      <c r="B1390" s="153"/>
      <c r="D1390" s="147" t="s">
        <v>148</v>
      </c>
      <c r="E1390" s="154" t="s">
        <v>1</v>
      </c>
      <c r="F1390" s="155" t="s">
        <v>1743</v>
      </c>
      <c r="H1390" s="156">
        <v>1</v>
      </c>
      <c r="I1390" s="157"/>
      <c r="L1390" s="153"/>
      <c r="M1390" s="158"/>
      <c r="T1390" s="159"/>
      <c r="AT1390" s="154" t="s">
        <v>148</v>
      </c>
      <c r="AU1390" s="154" t="s">
        <v>91</v>
      </c>
      <c r="AV1390" s="13" t="s">
        <v>91</v>
      </c>
      <c r="AW1390" s="13" t="s">
        <v>36</v>
      </c>
      <c r="AX1390" s="13" t="s">
        <v>81</v>
      </c>
      <c r="AY1390" s="154" t="s">
        <v>139</v>
      </c>
    </row>
    <row r="1391" spans="2:65" s="13" customFormat="1" ht="11.25">
      <c r="B1391" s="153"/>
      <c r="D1391" s="147" t="s">
        <v>148</v>
      </c>
      <c r="E1391" s="154" t="s">
        <v>1</v>
      </c>
      <c r="F1391" s="155" t="s">
        <v>1587</v>
      </c>
      <c r="H1391" s="156">
        <v>1</v>
      </c>
      <c r="I1391" s="157"/>
      <c r="L1391" s="153"/>
      <c r="M1391" s="158"/>
      <c r="T1391" s="159"/>
      <c r="AT1391" s="154" t="s">
        <v>148</v>
      </c>
      <c r="AU1391" s="154" t="s">
        <v>91</v>
      </c>
      <c r="AV1391" s="13" t="s">
        <v>91</v>
      </c>
      <c r="AW1391" s="13" t="s">
        <v>36</v>
      </c>
      <c r="AX1391" s="13" t="s">
        <v>81</v>
      </c>
      <c r="AY1391" s="154" t="s">
        <v>139</v>
      </c>
    </row>
    <row r="1392" spans="2:65" s="13" customFormat="1" ht="11.25">
      <c r="B1392" s="153"/>
      <c r="D1392" s="147" t="s">
        <v>148</v>
      </c>
      <c r="E1392" s="154" t="s">
        <v>1</v>
      </c>
      <c r="F1392" s="155" t="s">
        <v>1744</v>
      </c>
      <c r="H1392" s="156">
        <v>1</v>
      </c>
      <c r="I1392" s="157"/>
      <c r="L1392" s="153"/>
      <c r="M1392" s="158"/>
      <c r="T1392" s="159"/>
      <c r="AT1392" s="154" t="s">
        <v>148</v>
      </c>
      <c r="AU1392" s="154" t="s">
        <v>91</v>
      </c>
      <c r="AV1392" s="13" t="s">
        <v>91</v>
      </c>
      <c r="AW1392" s="13" t="s">
        <v>36</v>
      </c>
      <c r="AX1392" s="13" t="s">
        <v>81</v>
      </c>
      <c r="AY1392" s="154" t="s">
        <v>139</v>
      </c>
    </row>
    <row r="1393" spans="2:65" s="14" customFormat="1" ht="11.25">
      <c r="B1393" s="160"/>
      <c r="D1393" s="147" t="s">
        <v>148</v>
      </c>
      <c r="E1393" s="161" t="s">
        <v>1</v>
      </c>
      <c r="F1393" s="162" t="s">
        <v>151</v>
      </c>
      <c r="H1393" s="163">
        <v>3</v>
      </c>
      <c r="I1393" s="164"/>
      <c r="L1393" s="160"/>
      <c r="M1393" s="165"/>
      <c r="T1393" s="166"/>
      <c r="AT1393" s="161" t="s">
        <v>148</v>
      </c>
      <c r="AU1393" s="161" t="s">
        <v>91</v>
      </c>
      <c r="AV1393" s="14" t="s">
        <v>146</v>
      </c>
      <c r="AW1393" s="14" t="s">
        <v>36</v>
      </c>
      <c r="AX1393" s="14" t="s">
        <v>89</v>
      </c>
      <c r="AY1393" s="161" t="s">
        <v>139</v>
      </c>
    </row>
    <row r="1394" spans="2:65" s="1" customFormat="1" ht="24.2" customHeight="1">
      <c r="B1394" s="33"/>
      <c r="C1394" s="133" t="s">
        <v>1745</v>
      </c>
      <c r="D1394" s="133" t="s">
        <v>141</v>
      </c>
      <c r="E1394" s="134" t="s">
        <v>1746</v>
      </c>
      <c r="F1394" s="135" t="s">
        <v>1747</v>
      </c>
      <c r="G1394" s="136" t="s">
        <v>498</v>
      </c>
      <c r="H1394" s="137">
        <v>5</v>
      </c>
      <c r="I1394" s="138"/>
      <c r="J1394" s="139">
        <f>ROUND(I1394*H1394,2)</f>
        <v>0</v>
      </c>
      <c r="K1394" s="135" t="s">
        <v>1</v>
      </c>
      <c r="L1394" s="33"/>
      <c r="M1394" s="140" t="s">
        <v>1</v>
      </c>
      <c r="N1394" s="141" t="s">
        <v>46</v>
      </c>
      <c r="P1394" s="142">
        <f>O1394*H1394</f>
        <v>0</v>
      </c>
      <c r="Q1394" s="142">
        <v>1.299E-2</v>
      </c>
      <c r="R1394" s="142">
        <f>Q1394*H1394</f>
        <v>6.4949999999999994E-2</v>
      </c>
      <c r="S1394" s="142">
        <v>4.0000000000000001E-3</v>
      </c>
      <c r="T1394" s="143">
        <f>S1394*H1394</f>
        <v>0.02</v>
      </c>
      <c r="AR1394" s="144" t="s">
        <v>146</v>
      </c>
      <c r="AT1394" s="144" t="s">
        <v>141</v>
      </c>
      <c r="AU1394" s="144" t="s">
        <v>91</v>
      </c>
      <c r="AY1394" s="18" t="s">
        <v>139</v>
      </c>
      <c r="BE1394" s="145">
        <f>IF(N1394="základní",J1394,0)</f>
        <v>0</v>
      </c>
      <c r="BF1394" s="145">
        <f>IF(N1394="snížená",J1394,0)</f>
        <v>0</v>
      </c>
      <c r="BG1394" s="145">
        <f>IF(N1394="zákl. přenesená",J1394,0)</f>
        <v>0</v>
      </c>
      <c r="BH1394" s="145">
        <f>IF(N1394="sníž. přenesená",J1394,0)</f>
        <v>0</v>
      </c>
      <c r="BI1394" s="145">
        <f>IF(N1394="nulová",J1394,0)</f>
        <v>0</v>
      </c>
      <c r="BJ1394" s="18" t="s">
        <v>89</v>
      </c>
      <c r="BK1394" s="145">
        <f>ROUND(I1394*H1394,2)</f>
        <v>0</v>
      </c>
      <c r="BL1394" s="18" t="s">
        <v>146</v>
      </c>
      <c r="BM1394" s="144" t="s">
        <v>1748</v>
      </c>
    </row>
    <row r="1395" spans="2:65" s="12" customFormat="1" ht="11.25">
      <c r="B1395" s="146"/>
      <c r="D1395" s="147" t="s">
        <v>148</v>
      </c>
      <c r="E1395" s="148" t="s">
        <v>1</v>
      </c>
      <c r="F1395" s="149" t="s">
        <v>1722</v>
      </c>
      <c r="H1395" s="148" t="s">
        <v>1</v>
      </c>
      <c r="I1395" s="150"/>
      <c r="L1395" s="146"/>
      <c r="M1395" s="151"/>
      <c r="T1395" s="152"/>
      <c r="AT1395" s="148" t="s">
        <v>148</v>
      </c>
      <c r="AU1395" s="148" t="s">
        <v>91</v>
      </c>
      <c r="AV1395" s="12" t="s">
        <v>89</v>
      </c>
      <c r="AW1395" s="12" t="s">
        <v>36</v>
      </c>
      <c r="AX1395" s="12" t="s">
        <v>81</v>
      </c>
      <c r="AY1395" s="148" t="s">
        <v>139</v>
      </c>
    </row>
    <row r="1396" spans="2:65" s="12" customFormat="1" ht="11.25">
      <c r="B1396" s="146"/>
      <c r="D1396" s="147" t="s">
        <v>148</v>
      </c>
      <c r="E1396" s="148" t="s">
        <v>1</v>
      </c>
      <c r="F1396" s="149" t="s">
        <v>1016</v>
      </c>
      <c r="H1396" s="148" t="s">
        <v>1</v>
      </c>
      <c r="I1396" s="150"/>
      <c r="L1396" s="146"/>
      <c r="M1396" s="151"/>
      <c r="T1396" s="152"/>
      <c r="AT1396" s="148" t="s">
        <v>148</v>
      </c>
      <c r="AU1396" s="148" t="s">
        <v>91</v>
      </c>
      <c r="AV1396" s="12" t="s">
        <v>89</v>
      </c>
      <c r="AW1396" s="12" t="s">
        <v>36</v>
      </c>
      <c r="AX1396" s="12" t="s">
        <v>81</v>
      </c>
      <c r="AY1396" s="148" t="s">
        <v>139</v>
      </c>
    </row>
    <row r="1397" spans="2:65" s="13" customFormat="1" ht="11.25">
      <c r="B1397" s="153"/>
      <c r="D1397" s="147" t="s">
        <v>148</v>
      </c>
      <c r="E1397" s="154" t="s">
        <v>1</v>
      </c>
      <c r="F1397" s="155" t="s">
        <v>1749</v>
      </c>
      <c r="H1397" s="156">
        <v>5</v>
      </c>
      <c r="I1397" s="157"/>
      <c r="L1397" s="153"/>
      <c r="M1397" s="158"/>
      <c r="T1397" s="159"/>
      <c r="AT1397" s="154" t="s">
        <v>148</v>
      </c>
      <c r="AU1397" s="154" t="s">
        <v>91</v>
      </c>
      <c r="AV1397" s="13" t="s">
        <v>91</v>
      </c>
      <c r="AW1397" s="13" t="s">
        <v>36</v>
      </c>
      <c r="AX1397" s="13" t="s">
        <v>81</v>
      </c>
      <c r="AY1397" s="154" t="s">
        <v>139</v>
      </c>
    </row>
    <row r="1398" spans="2:65" s="14" customFormat="1" ht="11.25">
      <c r="B1398" s="160"/>
      <c r="D1398" s="147" t="s">
        <v>148</v>
      </c>
      <c r="E1398" s="161" t="s">
        <v>1</v>
      </c>
      <c r="F1398" s="162" t="s">
        <v>151</v>
      </c>
      <c r="H1398" s="163">
        <v>5</v>
      </c>
      <c r="I1398" s="164"/>
      <c r="L1398" s="160"/>
      <c r="M1398" s="165"/>
      <c r="T1398" s="166"/>
      <c r="AT1398" s="161" t="s">
        <v>148</v>
      </c>
      <c r="AU1398" s="161" t="s">
        <v>91</v>
      </c>
      <c r="AV1398" s="14" t="s">
        <v>146</v>
      </c>
      <c r="AW1398" s="14" t="s">
        <v>36</v>
      </c>
      <c r="AX1398" s="14" t="s">
        <v>89</v>
      </c>
      <c r="AY1398" s="161" t="s">
        <v>139</v>
      </c>
    </row>
    <row r="1399" spans="2:65" s="1" customFormat="1" ht="24.2" customHeight="1">
      <c r="B1399" s="33"/>
      <c r="C1399" s="133" t="s">
        <v>1750</v>
      </c>
      <c r="D1399" s="133" t="s">
        <v>141</v>
      </c>
      <c r="E1399" s="134" t="s">
        <v>1751</v>
      </c>
      <c r="F1399" s="135" t="s">
        <v>1752</v>
      </c>
      <c r="G1399" s="136" t="s">
        <v>498</v>
      </c>
      <c r="H1399" s="137">
        <v>1</v>
      </c>
      <c r="I1399" s="138"/>
      <c r="J1399" s="139">
        <f>ROUND(I1399*H1399,2)</f>
        <v>0</v>
      </c>
      <c r="K1399" s="135" t="s">
        <v>1</v>
      </c>
      <c r="L1399" s="33"/>
      <c r="M1399" s="140" t="s">
        <v>1</v>
      </c>
      <c r="N1399" s="141" t="s">
        <v>46</v>
      </c>
      <c r="P1399" s="142">
        <f>O1399*H1399</f>
        <v>0</v>
      </c>
      <c r="Q1399" s="142">
        <v>1.2460000000000001E-2</v>
      </c>
      <c r="R1399" s="142">
        <f>Q1399*H1399</f>
        <v>1.2460000000000001E-2</v>
      </c>
      <c r="S1399" s="142">
        <v>8.0000000000000002E-3</v>
      </c>
      <c r="T1399" s="143">
        <f>S1399*H1399</f>
        <v>8.0000000000000002E-3</v>
      </c>
      <c r="AR1399" s="144" t="s">
        <v>146</v>
      </c>
      <c r="AT1399" s="144" t="s">
        <v>141</v>
      </c>
      <c r="AU1399" s="144" t="s">
        <v>91</v>
      </c>
      <c r="AY1399" s="18" t="s">
        <v>139</v>
      </c>
      <c r="BE1399" s="145">
        <f>IF(N1399="základní",J1399,0)</f>
        <v>0</v>
      </c>
      <c r="BF1399" s="145">
        <f>IF(N1399="snížená",J1399,0)</f>
        <v>0</v>
      </c>
      <c r="BG1399" s="145">
        <f>IF(N1399="zákl. přenesená",J1399,0)</f>
        <v>0</v>
      </c>
      <c r="BH1399" s="145">
        <f>IF(N1399="sníž. přenesená",J1399,0)</f>
        <v>0</v>
      </c>
      <c r="BI1399" s="145">
        <f>IF(N1399="nulová",J1399,0)</f>
        <v>0</v>
      </c>
      <c r="BJ1399" s="18" t="s">
        <v>89</v>
      </c>
      <c r="BK1399" s="145">
        <f>ROUND(I1399*H1399,2)</f>
        <v>0</v>
      </c>
      <c r="BL1399" s="18" t="s">
        <v>146</v>
      </c>
      <c r="BM1399" s="144" t="s">
        <v>1753</v>
      </c>
    </row>
    <row r="1400" spans="2:65" s="12" customFormat="1" ht="11.25">
      <c r="B1400" s="146"/>
      <c r="D1400" s="147" t="s">
        <v>148</v>
      </c>
      <c r="E1400" s="148" t="s">
        <v>1</v>
      </c>
      <c r="F1400" s="149" t="s">
        <v>1722</v>
      </c>
      <c r="H1400" s="148" t="s">
        <v>1</v>
      </c>
      <c r="I1400" s="150"/>
      <c r="L1400" s="146"/>
      <c r="M1400" s="151"/>
      <c r="T1400" s="152"/>
      <c r="AT1400" s="148" t="s">
        <v>148</v>
      </c>
      <c r="AU1400" s="148" t="s">
        <v>91</v>
      </c>
      <c r="AV1400" s="12" t="s">
        <v>89</v>
      </c>
      <c r="AW1400" s="12" t="s">
        <v>36</v>
      </c>
      <c r="AX1400" s="12" t="s">
        <v>81</v>
      </c>
      <c r="AY1400" s="148" t="s">
        <v>139</v>
      </c>
    </row>
    <row r="1401" spans="2:65" s="12" customFormat="1" ht="11.25">
      <c r="B1401" s="146"/>
      <c r="D1401" s="147" t="s">
        <v>148</v>
      </c>
      <c r="E1401" s="148" t="s">
        <v>1</v>
      </c>
      <c r="F1401" s="149" t="s">
        <v>1016</v>
      </c>
      <c r="H1401" s="148" t="s">
        <v>1</v>
      </c>
      <c r="I1401" s="150"/>
      <c r="L1401" s="146"/>
      <c r="M1401" s="151"/>
      <c r="T1401" s="152"/>
      <c r="AT1401" s="148" t="s">
        <v>148</v>
      </c>
      <c r="AU1401" s="148" t="s">
        <v>91</v>
      </c>
      <c r="AV1401" s="12" t="s">
        <v>89</v>
      </c>
      <c r="AW1401" s="12" t="s">
        <v>36</v>
      </c>
      <c r="AX1401" s="12" t="s">
        <v>81</v>
      </c>
      <c r="AY1401" s="148" t="s">
        <v>139</v>
      </c>
    </row>
    <row r="1402" spans="2:65" s="13" customFormat="1" ht="11.25">
      <c r="B1402" s="153"/>
      <c r="D1402" s="147" t="s">
        <v>148</v>
      </c>
      <c r="E1402" s="154" t="s">
        <v>1</v>
      </c>
      <c r="F1402" s="155" t="s">
        <v>1754</v>
      </c>
      <c r="H1402" s="156">
        <v>1</v>
      </c>
      <c r="I1402" s="157"/>
      <c r="L1402" s="153"/>
      <c r="M1402" s="158"/>
      <c r="T1402" s="159"/>
      <c r="AT1402" s="154" t="s">
        <v>148</v>
      </c>
      <c r="AU1402" s="154" t="s">
        <v>91</v>
      </c>
      <c r="AV1402" s="13" t="s">
        <v>91</v>
      </c>
      <c r="AW1402" s="13" t="s">
        <v>36</v>
      </c>
      <c r="AX1402" s="13" t="s">
        <v>81</v>
      </c>
      <c r="AY1402" s="154" t="s">
        <v>139</v>
      </c>
    </row>
    <row r="1403" spans="2:65" s="14" customFormat="1" ht="11.25">
      <c r="B1403" s="160"/>
      <c r="D1403" s="147" t="s">
        <v>148</v>
      </c>
      <c r="E1403" s="161" t="s">
        <v>1</v>
      </c>
      <c r="F1403" s="162" t="s">
        <v>151</v>
      </c>
      <c r="H1403" s="163">
        <v>1</v>
      </c>
      <c r="I1403" s="164"/>
      <c r="L1403" s="160"/>
      <c r="M1403" s="165"/>
      <c r="T1403" s="166"/>
      <c r="AT1403" s="161" t="s">
        <v>148</v>
      </c>
      <c r="AU1403" s="161" t="s">
        <v>91</v>
      </c>
      <c r="AV1403" s="14" t="s">
        <v>146</v>
      </c>
      <c r="AW1403" s="14" t="s">
        <v>36</v>
      </c>
      <c r="AX1403" s="14" t="s">
        <v>89</v>
      </c>
      <c r="AY1403" s="161" t="s">
        <v>139</v>
      </c>
    </row>
    <row r="1404" spans="2:65" s="1" customFormat="1" ht="24.2" customHeight="1">
      <c r="B1404" s="33"/>
      <c r="C1404" s="133" t="s">
        <v>1755</v>
      </c>
      <c r="D1404" s="133" t="s">
        <v>141</v>
      </c>
      <c r="E1404" s="134" t="s">
        <v>1756</v>
      </c>
      <c r="F1404" s="135" t="s">
        <v>1757</v>
      </c>
      <c r="G1404" s="136" t="s">
        <v>203</v>
      </c>
      <c r="H1404" s="137">
        <v>1.665</v>
      </c>
      <c r="I1404" s="138"/>
      <c r="J1404" s="139">
        <f>ROUND(I1404*H1404,2)</f>
        <v>0</v>
      </c>
      <c r="K1404" s="135" t="s">
        <v>145</v>
      </c>
      <c r="L1404" s="33"/>
      <c r="M1404" s="140" t="s">
        <v>1</v>
      </c>
      <c r="N1404" s="141" t="s">
        <v>46</v>
      </c>
      <c r="P1404" s="142">
        <f>O1404*H1404</f>
        <v>0</v>
      </c>
      <c r="Q1404" s="142">
        <v>0</v>
      </c>
      <c r="R1404" s="142">
        <f>Q1404*H1404</f>
        <v>0</v>
      </c>
      <c r="S1404" s="142">
        <v>0.6</v>
      </c>
      <c r="T1404" s="143">
        <f>S1404*H1404</f>
        <v>0.999</v>
      </c>
      <c r="AR1404" s="144" t="s">
        <v>146</v>
      </c>
      <c r="AT1404" s="144" t="s">
        <v>141</v>
      </c>
      <c r="AU1404" s="144" t="s">
        <v>91</v>
      </c>
      <c r="AY1404" s="18" t="s">
        <v>139</v>
      </c>
      <c r="BE1404" s="145">
        <f>IF(N1404="základní",J1404,0)</f>
        <v>0</v>
      </c>
      <c r="BF1404" s="145">
        <f>IF(N1404="snížená",J1404,0)</f>
        <v>0</v>
      </c>
      <c r="BG1404" s="145">
        <f>IF(N1404="zákl. přenesená",J1404,0)</f>
        <v>0</v>
      </c>
      <c r="BH1404" s="145">
        <f>IF(N1404="sníž. přenesená",J1404,0)</f>
        <v>0</v>
      </c>
      <c r="BI1404" s="145">
        <f>IF(N1404="nulová",J1404,0)</f>
        <v>0</v>
      </c>
      <c r="BJ1404" s="18" t="s">
        <v>89</v>
      </c>
      <c r="BK1404" s="145">
        <f>ROUND(I1404*H1404,2)</f>
        <v>0</v>
      </c>
      <c r="BL1404" s="18" t="s">
        <v>146</v>
      </c>
      <c r="BM1404" s="144" t="s">
        <v>1758</v>
      </c>
    </row>
    <row r="1405" spans="2:65" s="12" customFormat="1" ht="11.25">
      <c r="B1405" s="146"/>
      <c r="D1405" s="147" t="s">
        <v>148</v>
      </c>
      <c r="E1405" s="148" t="s">
        <v>1</v>
      </c>
      <c r="F1405" s="149" t="s">
        <v>1722</v>
      </c>
      <c r="H1405" s="148" t="s">
        <v>1</v>
      </c>
      <c r="I1405" s="150"/>
      <c r="L1405" s="146"/>
      <c r="M1405" s="151"/>
      <c r="T1405" s="152"/>
      <c r="AT1405" s="148" t="s">
        <v>148</v>
      </c>
      <c r="AU1405" s="148" t="s">
        <v>91</v>
      </c>
      <c r="AV1405" s="12" t="s">
        <v>89</v>
      </c>
      <c r="AW1405" s="12" t="s">
        <v>36</v>
      </c>
      <c r="AX1405" s="12" t="s">
        <v>81</v>
      </c>
      <c r="AY1405" s="148" t="s">
        <v>139</v>
      </c>
    </row>
    <row r="1406" spans="2:65" s="12" customFormat="1" ht="11.25">
      <c r="B1406" s="146"/>
      <c r="D1406" s="147" t="s">
        <v>148</v>
      </c>
      <c r="E1406" s="148" t="s">
        <v>1</v>
      </c>
      <c r="F1406" s="149" t="s">
        <v>1016</v>
      </c>
      <c r="H1406" s="148" t="s">
        <v>1</v>
      </c>
      <c r="I1406" s="150"/>
      <c r="L1406" s="146"/>
      <c r="M1406" s="151"/>
      <c r="T1406" s="152"/>
      <c r="AT1406" s="148" t="s">
        <v>148</v>
      </c>
      <c r="AU1406" s="148" t="s">
        <v>91</v>
      </c>
      <c r="AV1406" s="12" t="s">
        <v>89</v>
      </c>
      <c r="AW1406" s="12" t="s">
        <v>36</v>
      </c>
      <c r="AX1406" s="12" t="s">
        <v>81</v>
      </c>
      <c r="AY1406" s="148" t="s">
        <v>139</v>
      </c>
    </row>
    <row r="1407" spans="2:65" s="13" customFormat="1" ht="22.5">
      <c r="B1407" s="153"/>
      <c r="D1407" s="147" t="s">
        <v>148</v>
      </c>
      <c r="E1407" s="154" t="s">
        <v>1</v>
      </c>
      <c r="F1407" s="155" t="s">
        <v>1759</v>
      </c>
      <c r="H1407" s="156">
        <v>0.125</v>
      </c>
      <c r="I1407" s="157"/>
      <c r="L1407" s="153"/>
      <c r="M1407" s="158"/>
      <c r="T1407" s="159"/>
      <c r="AT1407" s="154" t="s">
        <v>148</v>
      </c>
      <c r="AU1407" s="154" t="s">
        <v>91</v>
      </c>
      <c r="AV1407" s="13" t="s">
        <v>91</v>
      </c>
      <c r="AW1407" s="13" t="s">
        <v>36</v>
      </c>
      <c r="AX1407" s="13" t="s">
        <v>81</v>
      </c>
      <c r="AY1407" s="154" t="s">
        <v>139</v>
      </c>
    </row>
    <row r="1408" spans="2:65" s="13" customFormat="1" ht="11.25">
      <c r="B1408" s="153"/>
      <c r="D1408" s="147" t="s">
        <v>148</v>
      </c>
      <c r="E1408" s="154" t="s">
        <v>1</v>
      </c>
      <c r="F1408" s="155" t="s">
        <v>1760</v>
      </c>
      <c r="H1408" s="156">
        <v>1.036</v>
      </c>
      <c r="I1408" s="157"/>
      <c r="L1408" s="153"/>
      <c r="M1408" s="158"/>
      <c r="T1408" s="159"/>
      <c r="AT1408" s="154" t="s">
        <v>148</v>
      </c>
      <c r="AU1408" s="154" t="s">
        <v>91</v>
      </c>
      <c r="AV1408" s="13" t="s">
        <v>91</v>
      </c>
      <c r="AW1408" s="13" t="s">
        <v>36</v>
      </c>
      <c r="AX1408" s="13" t="s">
        <v>81</v>
      </c>
      <c r="AY1408" s="154" t="s">
        <v>139</v>
      </c>
    </row>
    <row r="1409" spans="2:65" s="13" customFormat="1" ht="22.5">
      <c r="B1409" s="153"/>
      <c r="D1409" s="147" t="s">
        <v>148</v>
      </c>
      <c r="E1409" s="154" t="s">
        <v>1</v>
      </c>
      <c r="F1409" s="155" t="s">
        <v>1761</v>
      </c>
      <c r="H1409" s="156">
        <v>0.504</v>
      </c>
      <c r="I1409" s="157"/>
      <c r="L1409" s="153"/>
      <c r="M1409" s="158"/>
      <c r="T1409" s="159"/>
      <c r="AT1409" s="154" t="s">
        <v>148</v>
      </c>
      <c r="AU1409" s="154" t="s">
        <v>91</v>
      </c>
      <c r="AV1409" s="13" t="s">
        <v>91</v>
      </c>
      <c r="AW1409" s="13" t="s">
        <v>36</v>
      </c>
      <c r="AX1409" s="13" t="s">
        <v>81</v>
      </c>
      <c r="AY1409" s="154" t="s">
        <v>139</v>
      </c>
    </row>
    <row r="1410" spans="2:65" s="14" customFormat="1" ht="11.25">
      <c r="B1410" s="160"/>
      <c r="D1410" s="147" t="s">
        <v>148</v>
      </c>
      <c r="E1410" s="161" t="s">
        <v>1</v>
      </c>
      <c r="F1410" s="162" t="s">
        <v>151</v>
      </c>
      <c r="H1410" s="163">
        <v>1.665</v>
      </c>
      <c r="I1410" s="164"/>
      <c r="L1410" s="160"/>
      <c r="M1410" s="165"/>
      <c r="T1410" s="166"/>
      <c r="AT1410" s="161" t="s">
        <v>148</v>
      </c>
      <c r="AU1410" s="161" t="s">
        <v>91</v>
      </c>
      <c r="AV1410" s="14" t="s">
        <v>146</v>
      </c>
      <c r="AW1410" s="14" t="s">
        <v>36</v>
      </c>
      <c r="AX1410" s="14" t="s">
        <v>89</v>
      </c>
      <c r="AY1410" s="161" t="s">
        <v>139</v>
      </c>
    </row>
    <row r="1411" spans="2:65" s="1" customFormat="1" ht="33" customHeight="1">
      <c r="B1411" s="33"/>
      <c r="C1411" s="133" t="s">
        <v>1762</v>
      </c>
      <c r="D1411" s="133" t="s">
        <v>141</v>
      </c>
      <c r="E1411" s="134" t="s">
        <v>1763</v>
      </c>
      <c r="F1411" s="135" t="s">
        <v>1764</v>
      </c>
      <c r="G1411" s="136" t="s">
        <v>299</v>
      </c>
      <c r="H1411" s="137">
        <v>3.7999999999999999E-2</v>
      </c>
      <c r="I1411" s="138"/>
      <c r="J1411" s="139">
        <f>ROUND(I1411*H1411,2)</f>
        <v>0</v>
      </c>
      <c r="K1411" s="135" t="s">
        <v>145</v>
      </c>
      <c r="L1411" s="33"/>
      <c r="M1411" s="140" t="s">
        <v>1</v>
      </c>
      <c r="N1411" s="141" t="s">
        <v>46</v>
      </c>
      <c r="P1411" s="142">
        <f>O1411*H1411</f>
        <v>0</v>
      </c>
      <c r="Q1411" s="142">
        <v>0</v>
      </c>
      <c r="R1411" s="142">
        <f>Q1411*H1411</f>
        <v>0</v>
      </c>
      <c r="S1411" s="142">
        <v>1.258</v>
      </c>
      <c r="T1411" s="143">
        <f>S1411*H1411</f>
        <v>4.7803999999999999E-2</v>
      </c>
      <c r="AR1411" s="144" t="s">
        <v>146</v>
      </c>
      <c r="AT1411" s="144" t="s">
        <v>141</v>
      </c>
      <c r="AU1411" s="144" t="s">
        <v>91</v>
      </c>
      <c r="AY1411" s="18" t="s">
        <v>139</v>
      </c>
      <c r="BE1411" s="145">
        <f>IF(N1411="základní",J1411,0)</f>
        <v>0</v>
      </c>
      <c r="BF1411" s="145">
        <f>IF(N1411="snížená",J1411,0)</f>
        <v>0</v>
      </c>
      <c r="BG1411" s="145">
        <f>IF(N1411="zákl. přenesená",J1411,0)</f>
        <v>0</v>
      </c>
      <c r="BH1411" s="145">
        <f>IF(N1411="sníž. přenesená",J1411,0)</f>
        <v>0</v>
      </c>
      <c r="BI1411" s="145">
        <f>IF(N1411="nulová",J1411,0)</f>
        <v>0</v>
      </c>
      <c r="BJ1411" s="18" t="s">
        <v>89</v>
      </c>
      <c r="BK1411" s="145">
        <f>ROUND(I1411*H1411,2)</f>
        <v>0</v>
      </c>
      <c r="BL1411" s="18" t="s">
        <v>146</v>
      </c>
      <c r="BM1411" s="144" t="s">
        <v>1765</v>
      </c>
    </row>
    <row r="1412" spans="2:65" s="12" customFormat="1" ht="11.25">
      <c r="B1412" s="146"/>
      <c r="D1412" s="147" t="s">
        <v>148</v>
      </c>
      <c r="E1412" s="148" t="s">
        <v>1</v>
      </c>
      <c r="F1412" s="149" t="s">
        <v>1722</v>
      </c>
      <c r="H1412" s="148" t="s">
        <v>1</v>
      </c>
      <c r="I1412" s="150"/>
      <c r="L1412" s="146"/>
      <c r="M1412" s="151"/>
      <c r="T1412" s="152"/>
      <c r="AT1412" s="148" t="s">
        <v>148</v>
      </c>
      <c r="AU1412" s="148" t="s">
        <v>91</v>
      </c>
      <c r="AV1412" s="12" t="s">
        <v>89</v>
      </c>
      <c r="AW1412" s="12" t="s">
        <v>36</v>
      </c>
      <c r="AX1412" s="12" t="s">
        <v>81</v>
      </c>
      <c r="AY1412" s="148" t="s">
        <v>139</v>
      </c>
    </row>
    <row r="1413" spans="2:65" s="12" customFormat="1" ht="11.25">
      <c r="B1413" s="146"/>
      <c r="D1413" s="147" t="s">
        <v>148</v>
      </c>
      <c r="E1413" s="148" t="s">
        <v>1</v>
      </c>
      <c r="F1413" s="149" t="s">
        <v>1016</v>
      </c>
      <c r="H1413" s="148" t="s">
        <v>1</v>
      </c>
      <c r="I1413" s="150"/>
      <c r="L1413" s="146"/>
      <c r="M1413" s="151"/>
      <c r="T1413" s="152"/>
      <c r="AT1413" s="148" t="s">
        <v>148</v>
      </c>
      <c r="AU1413" s="148" t="s">
        <v>91</v>
      </c>
      <c r="AV1413" s="12" t="s">
        <v>89</v>
      </c>
      <c r="AW1413" s="12" t="s">
        <v>36</v>
      </c>
      <c r="AX1413" s="12" t="s">
        <v>81</v>
      </c>
      <c r="AY1413" s="148" t="s">
        <v>139</v>
      </c>
    </row>
    <row r="1414" spans="2:65" s="13" customFormat="1" ht="11.25">
      <c r="B1414" s="153"/>
      <c r="D1414" s="147" t="s">
        <v>148</v>
      </c>
      <c r="E1414" s="154" t="s">
        <v>1</v>
      </c>
      <c r="F1414" s="155" t="s">
        <v>1766</v>
      </c>
      <c r="H1414" s="156">
        <v>3.7999999999999999E-2</v>
      </c>
      <c r="I1414" s="157"/>
      <c r="L1414" s="153"/>
      <c r="M1414" s="158"/>
      <c r="T1414" s="159"/>
      <c r="AT1414" s="154" t="s">
        <v>148</v>
      </c>
      <c r="AU1414" s="154" t="s">
        <v>91</v>
      </c>
      <c r="AV1414" s="13" t="s">
        <v>91</v>
      </c>
      <c r="AW1414" s="13" t="s">
        <v>36</v>
      </c>
      <c r="AX1414" s="13" t="s">
        <v>81</v>
      </c>
      <c r="AY1414" s="154" t="s">
        <v>139</v>
      </c>
    </row>
    <row r="1415" spans="2:65" s="14" customFormat="1" ht="11.25">
      <c r="B1415" s="160"/>
      <c r="D1415" s="147" t="s">
        <v>148</v>
      </c>
      <c r="E1415" s="161" t="s">
        <v>1</v>
      </c>
      <c r="F1415" s="162" t="s">
        <v>151</v>
      </c>
      <c r="H1415" s="163">
        <v>3.7999999999999999E-2</v>
      </c>
      <c r="I1415" s="164"/>
      <c r="L1415" s="160"/>
      <c r="M1415" s="165"/>
      <c r="T1415" s="166"/>
      <c r="AT1415" s="161" t="s">
        <v>148</v>
      </c>
      <c r="AU1415" s="161" t="s">
        <v>91</v>
      </c>
      <c r="AV1415" s="14" t="s">
        <v>146</v>
      </c>
      <c r="AW1415" s="14" t="s">
        <v>36</v>
      </c>
      <c r="AX1415" s="14" t="s">
        <v>89</v>
      </c>
      <c r="AY1415" s="161" t="s">
        <v>139</v>
      </c>
    </row>
    <row r="1416" spans="2:65" s="1" customFormat="1" ht="24.2" customHeight="1">
      <c r="B1416" s="33"/>
      <c r="C1416" s="133" t="s">
        <v>1767</v>
      </c>
      <c r="D1416" s="133" t="s">
        <v>141</v>
      </c>
      <c r="E1416" s="134" t="s">
        <v>1768</v>
      </c>
      <c r="F1416" s="135" t="s">
        <v>1769</v>
      </c>
      <c r="G1416" s="136" t="s">
        <v>160</v>
      </c>
      <c r="H1416" s="137">
        <v>0.6</v>
      </c>
      <c r="I1416" s="138"/>
      <c r="J1416" s="139">
        <f>ROUND(I1416*H1416,2)</f>
        <v>0</v>
      </c>
      <c r="K1416" s="135" t="s">
        <v>145</v>
      </c>
      <c r="L1416" s="33"/>
      <c r="M1416" s="140" t="s">
        <v>1</v>
      </c>
      <c r="N1416" s="141" t="s">
        <v>46</v>
      </c>
      <c r="P1416" s="142">
        <f>O1416*H1416</f>
        <v>0</v>
      </c>
      <c r="Q1416" s="142">
        <v>3.3E-3</v>
      </c>
      <c r="R1416" s="142">
        <f>Q1416*H1416</f>
        <v>1.98E-3</v>
      </c>
      <c r="S1416" s="142">
        <v>0.11</v>
      </c>
      <c r="T1416" s="143">
        <f>S1416*H1416</f>
        <v>6.6000000000000003E-2</v>
      </c>
      <c r="AR1416" s="144" t="s">
        <v>146</v>
      </c>
      <c r="AT1416" s="144" t="s">
        <v>141</v>
      </c>
      <c r="AU1416" s="144" t="s">
        <v>91</v>
      </c>
      <c r="AY1416" s="18" t="s">
        <v>139</v>
      </c>
      <c r="BE1416" s="145">
        <f>IF(N1416="základní",J1416,0)</f>
        <v>0</v>
      </c>
      <c r="BF1416" s="145">
        <f>IF(N1416="snížená",J1416,0)</f>
        <v>0</v>
      </c>
      <c r="BG1416" s="145">
        <f>IF(N1416="zákl. přenesená",J1416,0)</f>
        <v>0</v>
      </c>
      <c r="BH1416" s="145">
        <f>IF(N1416="sníž. přenesená",J1416,0)</f>
        <v>0</v>
      </c>
      <c r="BI1416" s="145">
        <f>IF(N1416="nulová",J1416,0)</f>
        <v>0</v>
      </c>
      <c r="BJ1416" s="18" t="s">
        <v>89</v>
      </c>
      <c r="BK1416" s="145">
        <f>ROUND(I1416*H1416,2)</f>
        <v>0</v>
      </c>
      <c r="BL1416" s="18" t="s">
        <v>146</v>
      </c>
      <c r="BM1416" s="144" t="s">
        <v>1770</v>
      </c>
    </row>
    <row r="1417" spans="2:65" s="12" customFormat="1" ht="11.25">
      <c r="B1417" s="146"/>
      <c r="D1417" s="147" t="s">
        <v>148</v>
      </c>
      <c r="E1417" s="148" t="s">
        <v>1</v>
      </c>
      <c r="F1417" s="149" t="s">
        <v>1722</v>
      </c>
      <c r="H1417" s="148" t="s">
        <v>1</v>
      </c>
      <c r="I1417" s="150"/>
      <c r="L1417" s="146"/>
      <c r="M1417" s="151"/>
      <c r="T1417" s="152"/>
      <c r="AT1417" s="148" t="s">
        <v>148</v>
      </c>
      <c r="AU1417" s="148" t="s">
        <v>91</v>
      </c>
      <c r="AV1417" s="12" t="s">
        <v>89</v>
      </c>
      <c r="AW1417" s="12" t="s">
        <v>36</v>
      </c>
      <c r="AX1417" s="12" t="s">
        <v>81</v>
      </c>
      <c r="AY1417" s="148" t="s">
        <v>139</v>
      </c>
    </row>
    <row r="1418" spans="2:65" s="12" customFormat="1" ht="11.25">
      <c r="B1418" s="146"/>
      <c r="D1418" s="147" t="s">
        <v>148</v>
      </c>
      <c r="E1418" s="148" t="s">
        <v>1</v>
      </c>
      <c r="F1418" s="149" t="s">
        <v>1016</v>
      </c>
      <c r="H1418" s="148" t="s">
        <v>1</v>
      </c>
      <c r="I1418" s="150"/>
      <c r="L1418" s="146"/>
      <c r="M1418" s="151"/>
      <c r="T1418" s="152"/>
      <c r="AT1418" s="148" t="s">
        <v>148</v>
      </c>
      <c r="AU1418" s="148" t="s">
        <v>91</v>
      </c>
      <c r="AV1418" s="12" t="s">
        <v>89</v>
      </c>
      <c r="AW1418" s="12" t="s">
        <v>36</v>
      </c>
      <c r="AX1418" s="12" t="s">
        <v>81</v>
      </c>
      <c r="AY1418" s="148" t="s">
        <v>139</v>
      </c>
    </row>
    <row r="1419" spans="2:65" s="13" customFormat="1" ht="11.25">
      <c r="B1419" s="153"/>
      <c r="D1419" s="147" t="s">
        <v>148</v>
      </c>
      <c r="E1419" s="154" t="s">
        <v>1</v>
      </c>
      <c r="F1419" s="155" t="s">
        <v>1771</v>
      </c>
      <c r="H1419" s="156">
        <v>0.6</v>
      </c>
      <c r="I1419" s="157"/>
      <c r="L1419" s="153"/>
      <c r="M1419" s="158"/>
      <c r="T1419" s="159"/>
      <c r="AT1419" s="154" t="s">
        <v>148</v>
      </c>
      <c r="AU1419" s="154" t="s">
        <v>91</v>
      </c>
      <c r="AV1419" s="13" t="s">
        <v>91</v>
      </c>
      <c r="AW1419" s="13" t="s">
        <v>36</v>
      </c>
      <c r="AX1419" s="13" t="s">
        <v>81</v>
      </c>
      <c r="AY1419" s="154" t="s">
        <v>139</v>
      </c>
    </row>
    <row r="1420" spans="2:65" s="14" customFormat="1" ht="11.25">
      <c r="B1420" s="160"/>
      <c r="D1420" s="147" t="s">
        <v>148</v>
      </c>
      <c r="E1420" s="161" t="s">
        <v>1</v>
      </c>
      <c r="F1420" s="162" t="s">
        <v>151</v>
      </c>
      <c r="H1420" s="163">
        <v>0.6</v>
      </c>
      <c r="I1420" s="164"/>
      <c r="L1420" s="160"/>
      <c r="M1420" s="165"/>
      <c r="T1420" s="166"/>
      <c r="AT1420" s="161" t="s">
        <v>148</v>
      </c>
      <c r="AU1420" s="161" t="s">
        <v>91</v>
      </c>
      <c r="AV1420" s="14" t="s">
        <v>146</v>
      </c>
      <c r="AW1420" s="14" t="s">
        <v>36</v>
      </c>
      <c r="AX1420" s="14" t="s">
        <v>89</v>
      </c>
      <c r="AY1420" s="161" t="s">
        <v>139</v>
      </c>
    </row>
    <row r="1421" spans="2:65" s="1" customFormat="1" ht="33" customHeight="1">
      <c r="B1421" s="33"/>
      <c r="C1421" s="133" t="s">
        <v>1772</v>
      </c>
      <c r="D1421" s="133" t="s">
        <v>141</v>
      </c>
      <c r="E1421" s="134" t="s">
        <v>890</v>
      </c>
      <c r="F1421" s="135" t="s">
        <v>891</v>
      </c>
      <c r="G1421" s="136" t="s">
        <v>299</v>
      </c>
      <c r="H1421" s="137">
        <v>1.462</v>
      </c>
      <c r="I1421" s="138"/>
      <c r="J1421" s="139">
        <f>ROUND(I1421*H1421,2)</f>
        <v>0</v>
      </c>
      <c r="K1421" s="135" t="s">
        <v>145</v>
      </c>
      <c r="L1421" s="33"/>
      <c r="M1421" s="140" t="s">
        <v>1</v>
      </c>
      <c r="N1421" s="141" t="s">
        <v>46</v>
      </c>
      <c r="P1421" s="142">
        <f>O1421*H1421</f>
        <v>0</v>
      </c>
      <c r="Q1421" s="142">
        <v>0</v>
      </c>
      <c r="R1421" s="142">
        <f>Q1421*H1421</f>
        <v>0</v>
      </c>
      <c r="S1421" s="142">
        <v>0</v>
      </c>
      <c r="T1421" s="143">
        <f>S1421*H1421</f>
        <v>0</v>
      </c>
      <c r="AR1421" s="144" t="s">
        <v>146</v>
      </c>
      <c r="AT1421" s="144" t="s">
        <v>141</v>
      </c>
      <c r="AU1421" s="144" t="s">
        <v>91</v>
      </c>
      <c r="AY1421" s="18" t="s">
        <v>139</v>
      </c>
      <c r="BE1421" s="145">
        <f>IF(N1421="základní",J1421,0)</f>
        <v>0</v>
      </c>
      <c r="BF1421" s="145">
        <f>IF(N1421="snížená",J1421,0)</f>
        <v>0</v>
      </c>
      <c r="BG1421" s="145">
        <f>IF(N1421="zákl. přenesená",J1421,0)</f>
        <v>0</v>
      </c>
      <c r="BH1421" s="145">
        <f>IF(N1421="sníž. přenesená",J1421,0)</f>
        <v>0</v>
      </c>
      <c r="BI1421" s="145">
        <f>IF(N1421="nulová",J1421,0)</f>
        <v>0</v>
      </c>
      <c r="BJ1421" s="18" t="s">
        <v>89</v>
      </c>
      <c r="BK1421" s="145">
        <f>ROUND(I1421*H1421,2)</f>
        <v>0</v>
      </c>
      <c r="BL1421" s="18" t="s">
        <v>146</v>
      </c>
      <c r="BM1421" s="144" t="s">
        <v>1773</v>
      </c>
    </row>
    <row r="1422" spans="2:65" s="13" customFormat="1" ht="11.25">
      <c r="B1422" s="153"/>
      <c r="D1422" s="147" t="s">
        <v>148</v>
      </c>
      <c r="E1422" s="154" t="s">
        <v>1</v>
      </c>
      <c r="F1422" s="155" t="s">
        <v>1774</v>
      </c>
      <c r="H1422" s="156">
        <v>1.462</v>
      </c>
      <c r="I1422" s="157"/>
      <c r="L1422" s="153"/>
      <c r="M1422" s="158"/>
      <c r="T1422" s="159"/>
      <c r="AT1422" s="154" t="s">
        <v>148</v>
      </c>
      <c r="AU1422" s="154" t="s">
        <v>91</v>
      </c>
      <c r="AV1422" s="13" t="s">
        <v>91</v>
      </c>
      <c r="AW1422" s="13" t="s">
        <v>36</v>
      </c>
      <c r="AX1422" s="13" t="s">
        <v>81</v>
      </c>
      <c r="AY1422" s="154" t="s">
        <v>139</v>
      </c>
    </row>
    <row r="1423" spans="2:65" s="14" customFormat="1" ht="11.25">
      <c r="B1423" s="160"/>
      <c r="D1423" s="147" t="s">
        <v>148</v>
      </c>
      <c r="E1423" s="161" t="s">
        <v>1</v>
      </c>
      <c r="F1423" s="162" t="s">
        <v>151</v>
      </c>
      <c r="H1423" s="163">
        <v>1.462</v>
      </c>
      <c r="I1423" s="164"/>
      <c r="L1423" s="160"/>
      <c r="M1423" s="165"/>
      <c r="T1423" s="166"/>
      <c r="AT1423" s="161" t="s">
        <v>148</v>
      </c>
      <c r="AU1423" s="161" t="s">
        <v>91</v>
      </c>
      <c r="AV1423" s="14" t="s">
        <v>146</v>
      </c>
      <c r="AW1423" s="14" t="s">
        <v>36</v>
      </c>
      <c r="AX1423" s="14" t="s">
        <v>89</v>
      </c>
      <c r="AY1423" s="161" t="s">
        <v>139</v>
      </c>
    </row>
    <row r="1424" spans="2:65" s="1" customFormat="1" ht="44.25" customHeight="1">
      <c r="B1424" s="33"/>
      <c r="C1424" s="133" t="s">
        <v>1775</v>
      </c>
      <c r="D1424" s="133" t="s">
        <v>141</v>
      </c>
      <c r="E1424" s="134" t="s">
        <v>895</v>
      </c>
      <c r="F1424" s="135" t="s">
        <v>896</v>
      </c>
      <c r="G1424" s="136" t="s">
        <v>299</v>
      </c>
      <c r="H1424" s="137">
        <v>36.549999999999997</v>
      </c>
      <c r="I1424" s="138"/>
      <c r="J1424" s="139">
        <f>ROUND(I1424*H1424,2)</f>
        <v>0</v>
      </c>
      <c r="K1424" s="135" t="s">
        <v>145</v>
      </c>
      <c r="L1424" s="33"/>
      <c r="M1424" s="140" t="s">
        <v>1</v>
      </c>
      <c r="N1424" s="141" t="s">
        <v>46</v>
      </c>
      <c r="P1424" s="142">
        <f>O1424*H1424</f>
        <v>0</v>
      </c>
      <c r="Q1424" s="142">
        <v>0</v>
      </c>
      <c r="R1424" s="142">
        <f>Q1424*H1424</f>
        <v>0</v>
      </c>
      <c r="S1424" s="142">
        <v>0</v>
      </c>
      <c r="T1424" s="143">
        <f>S1424*H1424</f>
        <v>0</v>
      </c>
      <c r="AR1424" s="144" t="s">
        <v>146</v>
      </c>
      <c r="AT1424" s="144" t="s">
        <v>141</v>
      </c>
      <c r="AU1424" s="144" t="s">
        <v>91</v>
      </c>
      <c r="AY1424" s="18" t="s">
        <v>139</v>
      </c>
      <c r="BE1424" s="145">
        <f>IF(N1424="základní",J1424,0)</f>
        <v>0</v>
      </c>
      <c r="BF1424" s="145">
        <f>IF(N1424="snížená",J1424,0)</f>
        <v>0</v>
      </c>
      <c r="BG1424" s="145">
        <f>IF(N1424="zákl. přenesená",J1424,0)</f>
        <v>0</v>
      </c>
      <c r="BH1424" s="145">
        <f>IF(N1424="sníž. přenesená",J1424,0)</f>
        <v>0</v>
      </c>
      <c r="BI1424" s="145">
        <f>IF(N1424="nulová",J1424,0)</f>
        <v>0</v>
      </c>
      <c r="BJ1424" s="18" t="s">
        <v>89</v>
      </c>
      <c r="BK1424" s="145">
        <f>ROUND(I1424*H1424,2)</f>
        <v>0</v>
      </c>
      <c r="BL1424" s="18" t="s">
        <v>146</v>
      </c>
      <c r="BM1424" s="144" t="s">
        <v>1776</v>
      </c>
    </row>
    <row r="1425" spans="2:65" s="12" customFormat="1" ht="11.25">
      <c r="B1425" s="146"/>
      <c r="D1425" s="147" t="s">
        <v>148</v>
      </c>
      <c r="E1425" s="148" t="s">
        <v>1</v>
      </c>
      <c r="F1425" s="149" t="s">
        <v>289</v>
      </c>
      <c r="H1425" s="148" t="s">
        <v>1</v>
      </c>
      <c r="I1425" s="150"/>
      <c r="L1425" s="146"/>
      <c r="M1425" s="151"/>
      <c r="T1425" s="152"/>
      <c r="AT1425" s="148" t="s">
        <v>148</v>
      </c>
      <c r="AU1425" s="148" t="s">
        <v>91</v>
      </c>
      <c r="AV1425" s="12" t="s">
        <v>89</v>
      </c>
      <c r="AW1425" s="12" t="s">
        <v>36</v>
      </c>
      <c r="AX1425" s="12" t="s">
        <v>81</v>
      </c>
      <c r="AY1425" s="148" t="s">
        <v>139</v>
      </c>
    </row>
    <row r="1426" spans="2:65" s="13" customFormat="1" ht="11.25">
      <c r="B1426" s="153"/>
      <c r="D1426" s="147" t="s">
        <v>148</v>
      </c>
      <c r="E1426" s="154" t="s">
        <v>1</v>
      </c>
      <c r="F1426" s="155" t="s">
        <v>1777</v>
      </c>
      <c r="H1426" s="156">
        <v>36.549999999999997</v>
      </c>
      <c r="I1426" s="157"/>
      <c r="L1426" s="153"/>
      <c r="M1426" s="158"/>
      <c r="T1426" s="159"/>
      <c r="AT1426" s="154" t="s">
        <v>148</v>
      </c>
      <c r="AU1426" s="154" t="s">
        <v>91</v>
      </c>
      <c r="AV1426" s="13" t="s">
        <v>91</v>
      </c>
      <c r="AW1426" s="13" t="s">
        <v>36</v>
      </c>
      <c r="AX1426" s="13" t="s">
        <v>81</v>
      </c>
      <c r="AY1426" s="154" t="s">
        <v>139</v>
      </c>
    </row>
    <row r="1427" spans="2:65" s="14" customFormat="1" ht="11.25">
      <c r="B1427" s="160"/>
      <c r="D1427" s="147" t="s">
        <v>148</v>
      </c>
      <c r="E1427" s="161" t="s">
        <v>1</v>
      </c>
      <c r="F1427" s="162" t="s">
        <v>151</v>
      </c>
      <c r="H1427" s="163">
        <v>36.549999999999997</v>
      </c>
      <c r="I1427" s="164"/>
      <c r="L1427" s="160"/>
      <c r="M1427" s="165"/>
      <c r="T1427" s="166"/>
      <c r="AT1427" s="161" t="s">
        <v>148</v>
      </c>
      <c r="AU1427" s="161" t="s">
        <v>91</v>
      </c>
      <c r="AV1427" s="14" t="s">
        <v>146</v>
      </c>
      <c r="AW1427" s="14" t="s">
        <v>36</v>
      </c>
      <c r="AX1427" s="14" t="s">
        <v>89</v>
      </c>
      <c r="AY1427" s="161" t="s">
        <v>139</v>
      </c>
    </row>
    <row r="1428" spans="2:65" s="1" customFormat="1" ht="37.9" customHeight="1">
      <c r="B1428" s="33"/>
      <c r="C1428" s="133" t="s">
        <v>1778</v>
      </c>
      <c r="D1428" s="133" t="s">
        <v>141</v>
      </c>
      <c r="E1428" s="134" t="s">
        <v>1779</v>
      </c>
      <c r="F1428" s="135" t="s">
        <v>1780</v>
      </c>
      <c r="G1428" s="136" t="s">
        <v>299</v>
      </c>
      <c r="H1428" s="137">
        <v>0.999</v>
      </c>
      <c r="I1428" s="138"/>
      <c r="J1428" s="139">
        <f>ROUND(I1428*H1428,2)</f>
        <v>0</v>
      </c>
      <c r="K1428" s="135" t="s">
        <v>145</v>
      </c>
      <c r="L1428" s="33"/>
      <c r="M1428" s="140" t="s">
        <v>1</v>
      </c>
      <c r="N1428" s="141" t="s">
        <v>46</v>
      </c>
      <c r="P1428" s="142">
        <f>O1428*H1428</f>
        <v>0</v>
      </c>
      <c r="Q1428" s="142">
        <v>0</v>
      </c>
      <c r="R1428" s="142">
        <f>Q1428*H1428</f>
        <v>0</v>
      </c>
      <c r="S1428" s="142">
        <v>0</v>
      </c>
      <c r="T1428" s="143">
        <f>S1428*H1428</f>
        <v>0</v>
      </c>
      <c r="AR1428" s="144" t="s">
        <v>146</v>
      </c>
      <c r="AT1428" s="144" t="s">
        <v>141</v>
      </c>
      <c r="AU1428" s="144" t="s">
        <v>91</v>
      </c>
      <c r="AY1428" s="18" t="s">
        <v>139</v>
      </c>
      <c r="BE1428" s="145">
        <f>IF(N1428="základní",J1428,0)</f>
        <v>0</v>
      </c>
      <c r="BF1428" s="145">
        <f>IF(N1428="snížená",J1428,0)</f>
        <v>0</v>
      </c>
      <c r="BG1428" s="145">
        <f>IF(N1428="zákl. přenesená",J1428,0)</f>
        <v>0</v>
      </c>
      <c r="BH1428" s="145">
        <f>IF(N1428="sníž. přenesená",J1428,0)</f>
        <v>0</v>
      </c>
      <c r="BI1428" s="145">
        <f>IF(N1428="nulová",J1428,0)</f>
        <v>0</v>
      </c>
      <c r="BJ1428" s="18" t="s">
        <v>89</v>
      </c>
      <c r="BK1428" s="145">
        <f>ROUND(I1428*H1428,2)</f>
        <v>0</v>
      </c>
      <c r="BL1428" s="18" t="s">
        <v>146</v>
      </c>
      <c r="BM1428" s="144" t="s">
        <v>1781</v>
      </c>
    </row>
    <row r="1429" spans="2:65" s="13" customFormat="1" ht="11.25">
      <c r="B1429" s="153"/>
      <c r="D1429" s="147" t="s">
        <v>148</v>
      </c>
      <c r="E1429" s="154" t="s">
        <v>1</v>
      </c>
      <c r="F1429" s="155" t="s">
        <v>1782</v>
      </c>
      <c r="H1429" s="156">
        <v>0.999</v>
      </c>
      <c r="I1429" s="157"/>
      <c r="L1429" s="153"/>
      <c r="M1429" s="158"/>
      <c r="T1429" s="159"/>
      <c r="AT1429" s="154" t="s">
        <v>148</v>
      </c>
      <c r="AU1429" s="154" t="s">
        <v>91</v>
      </c>
      <c r="AV1429" s="13" t="s">
        <v>91</v>
      </c>
      <c r="AW1429" s="13" t="s">
        <v>36</v>
      </c>
      <c r="AX1429" s="13" t="s">
        <v>81</v>
      </c>
      <c r="AY1429" s="154" t="s">
        <v>139</v>
      </c>
    </row>
    <row r="1430" spans="2:65" s="14" customFormat="1" ht="11.25">
      <c r="B1430" s="160"/>
      <c r="D1430" s="147" t="s">
        <v>148</v>
      </c>
      <c r="E1430" s="161" t="s">
        <v>1</v>
      </c>
      <c r="F1430" s="162" t="s">
        <v>151</v>
      </c>
      <c r="H1430" s="163">
        <v>0.999</v>
      </c>
      <c r="I1430" s="164"/>
      <c r="L1430" s="160"/>
      <c r="M1430" s="165"/>
      <c r="T1430" s="166"/>
      <c r="AT1430" s="161" t="s">
        <v>148</v>
      </c>
      <c r="AU1430" s="161" t="s">
        <v>91</v>
      </c>
      <c r="AV1430" s="14" t="s">
        <v>146</v>
      </c>
      <c r="AW1430" s="14" t="s">
        <v>36</v>
      </c>
      <c r="AX1430" s="14" t="s">
        <v>89</v>
      </c>
      <c r="AY1430" s="161" t="s">
        <v>139</v>
      </c>
    </row>
    <row r="1431" spans="2:65" s="1" customFormat="1" ht="44.25" customHeight="1">
      <c r="B1431" s="33"/>
      <c r="C1431" s="133" t="s">
        <v>1783</v>
      </c>
      <c r="D1431" s="133" t="s">
        <v>141</v>
      </c>
      <c r="E1431" s="134" t="s">
        <v>1784</v>
      </c>
      <c r="F1431" s="135" t="s">
        <v>1785</v>
      </c>
      <c r="G1431" s="136" t="s">
        <v>299</v>
      </c>
      <c r="H1431" s="137">
        <v>0.46300000000000002</v>
      </c>
      <c r="I1431" s="138"/>
      <c r="J1431" s="139">
        <f>ROUND(I1431*H1431,2)</f>
        <v>0</v>
      </c>
      <c r="K1431" s="135" t="s">
        <v>145</v>
      </c>
      <c r="L1431" s="33"/>
      <c r="M1431" s="140" t="s">
        <v>1</v>
      </c>
      <c r="N1431" s="141" t="s">
        <v>46</v>
      </c>
      <c r="P1431" s="142">
        <f>O1431*H1431</f>
        <v>0</v>
      </c>
      <c r="Q1431" s="142">
        <v>0</v>
      </c>
      <c r="R1431" s="142">
        <f>Q1431*H1431</f>
        <v>0</v>
      </c>
      <c r="S1431" s="142">
        <v>0</v>
      </c>
      <c r="T1431" s="143">
        <f>S1431*H1431</f>
        <v>0</v>
      </c>
      <c r="AR1431" s="144" t="s">
        <v>146</v>
      </c>
      <c r="AT1431" s="144" t="s">
        <v>141</v>
      </c>
      <c r="AU1431" s="144" t="s">
        <v>91</v>
      </c>
      <c r="AY1431" s="18" t="s">
        <v>139</v>
      </c>
      <c r="BE1431" s="145">
        <f>IF(N1431="základní",J1431,0)</f>
        <v>0</v>
      </c>
      <c r="BF1431" s="145">
        <f>IF(N1431="snížená",J1431,0)</f>
        <v>0</v>
      </c>
      <c r="BG1431" s="145">
        <f>IF(N1431="zákl. přenesená",J1431,0)</f>
        <v>0</v>
      </c>
      <c r="BH1431" s="145">
        <f>IF(N1431="sníž. přenesená",J1431,0)</f>
        <v>0</v>
      </c>
      <c r="BI1431" s="145">
        <f>IF(N1431="nulová",J1431,0)</f>
        <v>0</v>
      </c>
      <c r="BJ1431" s="18" t="s">
        <v>89</v>
      </c>
      <c r="BK1431" s="145">
        <f>ROUND(I1431*H1431,2)</f>
        <v>0</v>
      </c>
      <c r="BL1431" s="18" t="s">
        <v>146</v>
      </c>
      <c r="BM1431" s="144" t="s">
        <v>1786</v>
      </c>
    </row>
    <row r="1432" spans="2:65" s="13" customFormat="1" ht="11.25">
      <c r="B1432" s="153"/>
      <c r="D1432" s="147" t="s">
        <v>148</v>
      </c>
      <c r="E1432" s="154" t="s">
        <v>1</v>
      </c>
      <c r="F1432" s="155" t="s">
        <v>1787</v>
      </c>
      <c r="H1432" s="156">
        <v>0.46300000000000002</v>
      </c>
      <c r="I1432" s="157"/>
      <c r="L1432" s="153"/>
      <c r="M1432" s="158"/>
      <c r="T1432" s="159"/>
      <c r="AT1432" s="154" t="s">
        <v>148</v>
      </c>
      <c r="AU1432" s="154" t="s">
        <v>91</v>
      </c>
      <c r="AV1432" s="13" t="s">
        <v>91</v>
      </c>
      <c r="AW1432" s="13" t="s">
        <v>36</v>
      </c>
      <c r="AX1432" s="13" t="s">
        <v>81</v>
      </c>
      <c r="AY1432" s="154" t="s">
        <v>139</v>
      </c>
    </row>
    <row r="1433" spans="2:65" s="14" customFormat="1" ht="11.25">
      <c r="B1433" s="160"/>
      <c r="D1433" s="147" t="s">
        <v>148</v>
      </c>
      <c r="E1433" s="161" t="s">
        <v>1</v>
      </c>
      <c r="F1433" s="162" t="s">
        <v>151</v>
      </c>
      <c r="H1433" s="163">
        <v>0.46300000000000002</v>
      </c>
      <c r="I1433" s="164"/>
      <c r="L1433" s="160"/>
      <c r="M1433" s="165"/>
      <c r="T1433" s="166"/>
      <c r="AT1433" s="161" t="s">
        <v>148</v>
      </c>
      <c r="AU1433" s="161" t="s">
        <v>91</v>
      </c>
      <c r="AV1433" s="14" t="s">
        <v>146</v>
      </c>
      <c r="AW1433" s="14" t="s">
        <v>36</v>
      </c>
      <c r="AX1433" s="14" t="s">
        <v>89</v>
      </c>
      <c r="AY1433" s="161" t="s">
        <v>139</v>
      </c>
    </row>
    <row r="1434" spans="2:65" s="11" customFormat="1" ht="20.85" customHeight="1">
      <c r="B1434" s="121"/>
      <c r="D1434" s="122" t="s">
        <v>80</v>
      </c>
      <c r="E1434" s="131" t="s">
        <v>740</v>
      </c>
      <c r="F1434" s="131" t="s">
        <v>917</v>
      </c>
      <c r="I1434" s="124"/>
      <c r="J1434" s="132">
        <f>BK1434</f>
        <v>0</v>
      </c>
      <c r="L1434" s="121"/>
      <c r="M1434" s="126"/>
      <c r="P1434" s="127">
        <f>SUM(P1435:P1463)</f>
        <v>0</v>
      </c>
      <c r="R1434" s="127">
        <f>SUM(R1435:R1463)</f>
        <v>0</v>
      </c>
      <c r="T1434" s="128">
        <f>SUM(T1435:T1463)</f>
        <v>0.60050000000000003</v>
      </c>
      <c r="AR1434" s="122" t="s">
        <v>89</v>
      </c>
      <c r="AT1434" s="129" t="s">
        <v>80</v>
      </c>
      <c r="AU1434" s="129" t="s">
        <v>91</v>
      </c>
      <c r="AY1434" s="122" t="s">
        <v>139</v>
      </c>
      <c r="BK1434" s="130">
        <f>SUM(BK1435:BK1463)</f>
        <v>0</v>
      </c>
    </row>
    <row r="1435" spans="2:65" s="1" customFormat="1" ht="21.75" customHeight="1">
      <c r="B1435" s="33"/>
      <c r="C1435" s="133" t="s">
        <v>1788</v>
      </c>
      <c r="D1435" s="133" t="s">
        <v>141</v>
      </c>
      <c r="E1435" s="134" t="s">
        <v>919</v>
      </c>
      <c r="F1435" s="135" t="s">
        <v>920</v>
      </c>
      <c r="G1435" s="136" t="s">
        <v>160</v>
      </c>
      <c r="H1435" s="137">
        <v>1</v>
      </c>
      <c r="I1435" s="138"/>
      <c r="J1435" s="139">
        <f>ROUND(I1435*H1435,2)</f>
        <v>0</v>
      </c>
      <c r="K1435" s="135" t="s">
        <v>145</v>
      </c>
      <c r="L1435" s="33"/>
      <c r="M1435" s="140" t="s">
        <v>1</v>
      </c>
      <c r="N1435" s="141" t="s">
        <v>46</v>
      </c>
      <c r="P1435" s="142">
        <f>O1435*H1435</f>
        <v>0</v>
      </c>
      <c r="Q1435" s="142">
        <v>0</v>
      </c>
      <c r="R1435" s="142">
        <f>Q1435*H1435</f>
        <v>0</v>
      </c>
      <c r="S1435" s="142">
        <v>4.3999999999999997E-2</v>
      </c>
      <c r="T1435" s="143">
        <f>S1435*H1435</f>
        <v>4.3999999999999997E-2</v>
      </c>
      <c r="AR1435" s="144" t="s">
        <v>146</v>
      </c>
      <c r="AT1435" s="144" t="s">
        <v>141</v>
      </c>
      <c r="AU1435" s="144" t="s">
        <v>157</v>
      </c>
      <c r="AY1435" s="18" t="s">
        <v>139</v>
      </c>
      <c r="BE1435" s="145">
        <f>IF(N1435="základní",J1435,0)</f>
        <v>0</v>
      </c>
      <c r="BF1435" s="145">
        <f>IF(N1435="snížená",J1435,0)</f>
        <v>0</v>
      </c>
      <c r="BG1435" s="145">
        <f>IF(N1435="zákl. přenesená",J1435,0)</f>
        <v>0</v>
      </c>
      <c r="BH1435" s="145">
        <f>IF(N1435="sníž. přenesená",J1435,0)</f>
        <v>0</v>
      </c>
      <c r="BI1435" s="145">
        <f>IF(N1435="nulová",J1435,0)</f>
        <v>0</v>
      </c>
      <c r="BJ1435" s="18" t="s">
        <v>89</v>
      </c>
      <c r="BK1435" s="145">
        <f>ROUND(I1435*H1435,2)</f>
        <v>0</v>
      </c>
      <c r="BL1435" s="18" t="s">
        <v>146</v>
      </c>
      <c r="BM1435" s="144" t="s">
        <v>1789</v>
      </c>
    </row>
    <row r="1436" spans="2:65" s="12" customFormat="1" ht="11.25">
      <c r="B1436" s="146"/>
      <c r="D1436" s="147" t="s">
        <v>148</v>
      </c>
      <c r="E1436" s="148" t="s">
        <v>1</v>
      </c>
      <c r="F1436" s="149" t="s">
        <v>922</v>
      </c>
      <c r="H1436" s="148" t="s">
        <v>1</v>
      </c>
      <c r="I1436" s="150"/>
      <c r="L1436" s="146"/>
      <c r="M1436" s="151"/>
      <c r="T1436" s="152"/>
      <c r="AT1436" s="148" t="s">
        <v>148</v>
      </c>
      <c r="AU1436" s="148" t="s">
        <v>157</v>
      </c>
      <c r="AV1436" s="12" t="s">
        <v>89</v>
      </c>
      <c r="AW1436" s="12" t="s">
        <v>36</v>
      </c>
      <c r="AX1436" s="12" t="s">
        <v>81</v>
      </c>
      <c r="AY1436" s="148" t="s">
        <v>139</v>
      </c>
    </row>
    <row r="1437" spans="2:65" s="13" customFormat="1" ht="22.5">
      <c r="B1437" s="153"/>
      <c r="D1437" s="147" t="s">
        <v>148</v>
      </c>
      <c r="E1437" s="154" t="s">
        <v>1</v>
      </c>
      <c r="F1437" s="155" t="s">
        <v>1790</v>
      </c>
      <c r="H1437" s="156">
        <v>1</v>
      </c>
      <c r="I1437" s="157"/>
      <c r="L1437" s="153"/>
      <c r="M1437" s="158"/>
      <c r="T1437" s="159"/>
      <c r="AT1437" s="154" t="s">
        <v>148</v>
      </c>
      <c r="AU1437" s="154" t="s">
        <v>157</v>
      </c>
      <c r="AV1437" s="13" t="s">
        <v>91</v>
      </c>
      <c r="AW1437" s="13" t="s">
        <v>36</v>
      </c>
      <c r="AX1437" s="13" t="s">
        <v>81</v>
      </c>
      <c r="AY1437" s="154" t="s">
        <v>139</v>
      </c>
    </row>
    <row r="1438" spans="2:65" s="14" customFormat="1" ht="11.25">
      <c r="B1438" s="160"/>
      <c r="D1438" s="147" t="s">
        <v>148</v>
      </c>
      <c r="E1438" s="161" t="s">
        <v>1</v>
      </c>
      <c r="F1438" s="162" t="s">
        <v>151</v>
      </c>
      <c r="H1438" s="163">
        <v>1</v>
      </c>
      <c r="I1438" s="164"/>
      <c r="L1438" s="160"/>
      <c r="M1438" s="165"/>
      <c r="T1438" s="166"/>
      <c r="AT1438" s="161" t="s">
        <v>148</v>
      </c>
      <c r="AU1438" s="161" t="s">
        <v>157</v>
      </c>
      <c r="AV1438" s="14" t="s">
        <v>146</v>
      </c>
      <c r="AW1438" s="14" t="s">
        <v>36</v>
      </c>
      <c r="AX1438" s="14" t="s">
        <v>89</v>
      </c>
      <c r="AY1438" s="161" t="s">
        <v>139</v>
      </c>
    </row>
    <row r="1439" spans="2:65" s="1" customFormat="1" ht="24.2" customHeight="1">
      <c r="B1439" s="33"/>
      <c r="C1439" s="133" t="s">
        <v>1791</v>
      </c>
      <c r="D1439" s="133" t="s">
        <v>141</v>
      </c>
      <c r="E1439" s="134" t="s">
        <v>925</v>
      </c>
      <c r="F1439" s="135" t="s">
        <v>926</v>
      </c>
      <c r="G1439" s="136" t="s">
        <v>160</v>
      </c>
      <c r="H1439" s="137">
        <v>3</v>
      </c>
      <c r="I1439" s="138"/>
      <c r="J1439" s="139">
        <f>ROUND(I1439*H1439,2)</f>
        <v>0</v>
      </c>
      <c r="K1439" s="135" t="s">
        <v>145</v>
      </c>
      <c r="L1439" s="33"/>
      <c r="M1439" s="140" t="s">
        <v>1</v>
      </c>
      <c r="N1439" s="141" t="s">
        <v>46</v>
      </c>
      <c r="P1439" s="142">
        <f>O1439*H1439</f>
        <v>0</v>
      </c>
      <c r="Q1439" s="142">
        <v>0</v>
      </c>
      <c r="R1439" s="142">
        <f>Q1439*H1439</f>
        <v>0</v>
      </c>
      <c r="S1439" s="142">
        <v>9.7000000000000003E-2</v>
      </c>
      <c r="T1439" s="143">
        <f>S1439*H1439</f>
        <v>0.29100000000000004</v>
      </c>
      <c r="AR1439" s="144" t="s">
        <v>146</v>
      </c>
      <c r="AT1439" s="144" t="s">
        <v>141</v>
      </c>
      <c r="AU1439" s="144" t="s">
        <v>157</v>
      </c>
      <c r="AY1439" s="18" t="s">
        <v>139</v>
      </c>
      <c r="BE1439" s="145">
        <f>IF(N1439="základní",J1439,0)</f>
        <v>0</v>
      </c>
      <c r="BF1439" s="145">
        <f>IF(N1439="snížená",J1439,0)</f>
        <v>0</v>
      </c>
      <c r="BG1439" s="145">
        <f>IF(N1439="zákl. přenesená",J1439,0)</f>
        <v>0</v>
      </c>
      <c r="BH1439" s="145">
        <f>IF(N1439="sníž. přenesená",J1439,0)</f>
        <v>0</v>
      </c>
      <c r="BI1439" s="145">
        <f>IF(N1439="nulová",J1439,0)</f>
        <v>0</v>
      </c>
      <c r="BJ1439" s="18" t="s">
        <v>89</v>
      </c>
      <c r="BK1439" s="145">
        <f>ROUND(I1439*H1439,2)</f>
        <v>0</v>
      </c>
      <c r="BL1439" s="18" t="s">
        <v>146</v>
      </c>
      <c r="BM1439" s="144" t="s">
        <v>1792</v>
      </c>
    </row>
    <row r="1440" spans="2:65" s="12" customFormat="1" ht="11.25">
      <c r="B1440" s="146"/>
      <c r="D1440" s="147" t="s">
        <v>148</v>
      </c>
      <c r="E1440" s="148" t="s">
        <v>1</v>
      </c>
      <c r="F1440" s="149" t="s">
        <v>922</v>
      </c>
      <c r="H1440" s="148" t="s">
        <v>1</v>
      </c>
      <c r="I1440" s="150"/>
      <c r="L1440" s="146"/>
      <c r="M1440" s="151"/>
      <c r="T1440" s="152"/>
      <c r="AT1440" s="148" t="s">
        <v>148</v>
      </c>
      <c r="AU1440" s="148" t="s">
        <v>157</v>
      </c>
      <c r="AV1440" s="12" t="s">
        <v>89</v>
      </c>
      <c r="AW1440" s="12" t="s">
        <v>36</v>
      </c>
      <c r="AX1440" s="12" t="s">
        <v>81</v>
      </c>
      <c r="AY1440" s="148" t="s">
        <v>139</v>
      </c>
    </row>
    <row r="1441" spans="2:65" s="13" customFormat="1" ht="22.5">
      <c r="B1441" s="153"/>
      <c r="D1441" s="147" t="s">
        <v>148</v>
      </c>
      <c r="E1441" s="154" t="s">
        <v>1</v>
      </c>
      <c r="F1441" s="155" t="s">
        <v>1793</v>
      </c>
      <c r="H1441" s="156">
        <v>3</v>
      </c>
      <c r="I1441" s="157"/>
      <c r="L1441" s="153"/>
      <c r="M1441" s="158"/>
      <c r="T1441" s="159"/>
      <c r="AT1441" s="154" t="s">
        <v>148</v>
      </c>
      <c r="AU1441" s="154" t="s">
        <v>157</v>
      </c>
      <c r="AV1441" s="13" t="s">
        <v>91</v>
      </c>
      <c r="AW1441" s="13" t="s">
        <v>36</v>
      </c>
      <c r="AX1441" s="13" t="s">
        <v>81</v>
      </c>
      <c r="AY1441" s="154" t="s">
        <v>139</v>
      </c>
    </row>
    <row r="1442" spans="2:65" s="14" customFormat="1" ht="11.25">
      <c r="B1442" s="160"/>
      <c r="D1442" s="147" t="s">
        <v>148</v>
      </c>
      <c r="E1442" s="161" t="s">
        <v>1</v>
      </c>
      <c r="F1442" s="162" t="s">
        <v>151</v>
      </c>
      <c r="H1442" s="163">
        <v>3</v>
      </c>
      <c r="I1442" s="164"/>
      <c r="L1442" s="160"/>
      <c r="M1442" s="165"/>
      <c r="T1442" s="166"/>
      <c r="AT1442" s="161" t="s">
        <v>148</v>
      </c>
      <c r="AU1442" s="161" t="s">
        <v>157</v>
      </c>
      <c r="AV1442" s="14" t="s">
        <v>146</v>
      </c>
      <c r="AW1442" s="14" t="s">
        <v>36</v>
      </c>
      <c r="AX1442" s="14" t="s">
        <v>89</v>
      </c>
      <c r="AY1442" s="161" t="s">
        <v>139</v>
      </c>
    </row>
    <row r="1443" spans="2:65" s="1" customFormat="1" ht="33" customHeight="1">
      <c r="B1443" s="33"/>
      <c r="C1443" s="133" t="s">
        <v>1794</v>
      </c>
      <c r="D1443" s="133" t="s">
        <v>141</v>
      </c>
      <c r="E1443" s="134" t="s">
        <v>1795</v>
      </c>
      <c r="F1443" s="135" t="s">
        <v>1796</v>
      </c>
      <c r="G1443" s="136" t="s">
        <v>160</v>
      </c>
      <c r="H1443" s="137">
        <v>59</v>
      </c>
      <c r="I1443" s="138"/>
      <c r="J1443" s="139">
        <f>ROUND(I1443*H1443,2)</f>
        <v>0</v>
      </c>
      <c r="K1443" s="135" t="s">
        <v>1</v>
      </c>
      <c r="L1443" s="33"/>
      <c r="M1443" s="140" t="s">
        <v>1</v>
      </c>
      <c r="N1443" s="141" t="s">
        <v>46</v>
      </c>
      <c r="P1443" s="142">
        <f>O1443*H1443</f>
        <v>0</v>
      </c>
      <c r="Q1443" s="142">
        <v>0</v>
      </c>
      <c r="R1443" s="142">
        <f>Q1443*H1443</f>
        <v>0</v>
      </c>
      <c r="S1443" s="142">
        <v>4.4999999999999997E-3</v>
      </c>
      <c r="T1443" s="143">
        <f>S1443*H1443</f>
        <v>0.26549999999999996</v>
      </c>
      <c r="AR1443" s="144" t="s">
        <v>146</v>
      </c>
      <c r="AT1443" s="144" t="s">
        <v>141</v>
      </c>
      <c r="AU1443" s="144" t="s">
        <v>157</v>
      </c>
      <c r="AY1443" s="18" t="s">
        <v>139</v>
      </c>
      <c r="BE1443" s="145">
        <f>IF(N1443="základní",J1443,0)</f>
        <v>0</v>
      </c>
      <c r="BF1443" s="145">
        <f>IF(N1443="snížená",J1443,0)</f>
        <v>0</v>
      </c>
      <c r="BG1443" s="145">
        <f>IF(N1443="zákl. přenesená",J1443,0)</f>
        <v>0</v>
      </c>
      <c r="BH1443" s="145">
        <f>IF(N1443="sníž. přenesená",J1443,0)</f>
        <v>0</v>
      </c>
      <c r="BI1443" s="145">
        <f>IF(N1443="nulová",J1443,0)</f>
        <v>0</v>
      </c>
      <c r="BJ1443" s="18" t="s">
        <v>89</v>
      </c>
      <c r="BK1443" s="145">
        <f>ROUND(I1443*H1443,2)</f>
        <v>0</v>
      </c>
      <c r="BL1443" s="18" t="s">
        <v>146</v>
      </c>
      <c r="BM1443" s="144" t="s">
        <v>1797</v>
      </c>
    </row>
    <row r="1444" spans="2:65" s="1" customFormat="1" ht="19.5">
      <c r="B1444" s="33"/>
      <c r="D1444" s="147" t="s">
        <v>306</v>
      </c>
      <c r="F1444" s="174" t="s">
        <v>1798</v>
      </c>
      <c r="I1444" s="175"/>
      <c r="L1444" s="33"/>
      <c r="M1444" s="176"/>
      <c r="T1444" s="57"/>
      <c r="AT1444" s="18" t="s">
        <v>306</v>
      </c>
      <c r="AU1444" s="18" t="s">
        <v>157</v>
      </c>
    </row>
    <row r="1445" spans="2:65" s="13" customFormat="1" ht="22.5">
      <c r="B1445" s="153"/>
      <c r="D1445" s="147" t="s">
        <v>148</v>
      </c>
      <c r="E1445" s="154" t="s">
        <v>1</v>
      </c>
      <c r="F1445" s="155" t="s">
        <v>1799</v>
      </c>
      <c r="H1445" s="156">
        <v>59</v>
      </c>
      <c r="I1445" s="157"/>
      <c r="L1445" s="153"/>
      <c r="M1445" s="158"/>
      <c r="T1445" s="159"/>
      <c r="AT1445" s="154" t="s">
        <v>148</v>
      </c>
      <c r="AU1445" s="154" t="s">
        <v>157</v>
      </c>
      <c r="AV1445" s="13" t="s">
        <v>91</v>
      </c>
      <c r="AW1445" s="13" t="s">
        <v>36</v>
      </c>
      <c r="AX1445" s="13" t="s">
        <v>81</v>
      </c>
      <c r="AY1445" s="154" t="s">
        <v>139</v>
      </c>
    </row>
    <row r="1446" spans="2:65" s="14" customFormat="1" ht="11.25">
      <c r="B1446" s="160"/>
      <c r="D1446" s="147" t="s">
        <v>148</v>
      </c>
      <c r="E1446" s="161" t="s">
        <v>1</v>
      </c>
      <c r="F1446" s="162" t="s">
        <v>151</v>
      </c>
      <c r="H1446" s="163">
        <v>59</v>
      </c>
      <c r="I1446" s="164"/>
      <c r="L1446" s="160"/>
      <c r="M1446" s="165"/>
      <c r="T1446" s="166"/>
      <c r="AT1446" s="161" t="s">
        <v>148</v>
      </c>
      <c r="AU1446" s="161" t="s">
        <v>157</v>
      </c>
      <c r="AV1446" s="14" t="s">
        <v>146</v>
      </c>
      <c r="AW1446" s="14" t="s">
        <v>36</v>
      </c>
      <c r="AX1446" s="14" t="s">
        <v>89</v>
      </c>
      <c r="AY1446" s="161" t="s">
        <v>139</v>
      </c>
    </row>
    <row r="1447" spans="2:65" s="1" customFormat="1" ht="24.2" customHeight="1">
      <c r="B1447" s="33"/>
      <c r="C1447" s="133" t="s">
        <v>1800</v>
      </c>
      <c r="D1447" s="133" t="s">
        <v>141</v>
      </c>
      <c r="E1447" s="134" t="s">
        <v>930</v>
      </c>
      <c r="F1447" s="135" t="s">
        <v>931</v>
      </c>
      <c r="G1447" s="136" t="s">
        <v>299</v>
      </c>
      <c r="H1447" s="137">
        <v>0.60099999999999998</v>
      </c>
      <c r="I1447" s="138"/>
      <c r="J1447" s="139">
        <f>ROUND(I1447*H1447,2)</f>
        <v>0</v>
      </c>
      <c r="K1447" s="135" t="s">
        <v>145</v>
      </c>
      <c r="L1447" s="33"/>
      <c r="M1447" s="140" t="s">
        <v>1</v>
      </c>
      <c r="N1447" s="141" t="s">
        <v>46</v>
      </c>
      <c r="P1447" s="142">
        <f>O1447*H1447</f>
        <v>0</v>
      </c>
      <c r="Q1447" s="142">
        <v>0</v>
      </c>
      <c r="R1447" s="142">
        <f>Q1447*H1447</f>
        <v>0</v>
      </c>
      <c r="S1447" s="142">
        <v>0</v>
      </c>
      <c r="T1447" s="143">
        <f>S1447*H1447</f>
        <v>0</v>
      </c>
      <c r="AR1447" s="144" t="s">
        <v>146</v>
      </c>
      <c r="AT1447" s="144" t="s">
        <v>141</v>
      </c>
      <c r="AU1447" s="144" t="s">
        <v>157</v>
      </c>
      <c r="AY1447" s="18" t="s">
        <v>139</v>
      </c>
      <c r="BE1447" s="145">
        <f>IF(N1447="základní",J1447,0)</f>
        <v>0</v>
      </c>
      <c r="BF1447" s="145">
        <f>IF(N1447="snížená",J1447,0)</f>
        <v>0</v>
      </c>
      <c r="BG1447" s="145">
        <f>IF(N1447="zákl. přenesená",J1447,0)</f>
        <v>0</v>
      </c>
      <c r="BH1447" s="145">
        <f>IF(N1447="sníž. přenesená",J1447,0)</f>
        <v>0</v>
      </c>
      <c r="BI1447" s="145">
        <f>IF(N1447="nulová",J1447,0)</f>
        <v>0</v>
      </c>
      <c r="BJ1447" s="18" t="s">
        <v>89</v>
      </c>
      <c r="BK1447" s="145">
        <f>ROUND(I1447*H1447,2)</f>
        <v>0</v>
      </c>
      <c r="BL1447" s="18" t="s">
        <v>146</v>
      </c>
      <c r="BM1447" s="144" t="s">
        <v>1801</v>
      </c>
    </row>
    <row r="1448" spans="2:65" s="1" customFormat="1" ht="29.25">
      <c r="B1448" s="33"/>
      <c r="D1448" s="147" t="s">
        <v>306</v>
      </c>
      <c r="F1448" s="174" t="s">
        <v>933</v>
      </c>
      <c r="I1448" s="175"/>
      <c r="L1448" s="33"/>
      <c r="M1448" s="176"/>
      <c r="T1448" s="57"/>
      <c r="AT1448" s="18" t="s">
        <v>306</v>
      </c>
      <c r="AU1448" s="18" t="s">
        <v>157</v>
      </c>
    </row>
    <row r="1449" spans="2:65" s="12" customFormat="1" ht="22.5">
      <c r="B1449" s="146"/>
      <c r="D1449" s="147" t="s">
        <v>148</v>
      </c>
      <c r="E1449" s="148" t="s">
        <v>1</v>
      </c>
      <c r="F1449" s="149" t="s">
        <v>934</v>
      </c>
      <c r="H1449" s="148" t="s">
        <v>1</v>
      </c>
      <c r="I1449" s="150"/>
      <c r="L1449" s="146"/>
      <c r="M1449" s="151"/>
      <c r="T1449" s="152"/>
      <c r="AT1449" s="148" t="s">
        <v>148</v>
      </c>
      <c r="AU1449" s="148" t="s">
        <v>157</v>
      </c>
      <c r="AV1449" s="12" t="s">
        <v>89</v>
      </c>
      <c r="AW1449" s="12" t="s">
        <v>36</v>
      </c>
      <c r="AX1449" s="12" t="s">
        <v>81</v>
      </c>
      <c r="AY1449" s="148" t="s">
        <v>139</v>
      </c>
    </row>
    <row r="1450" spans="2:65" s="13" customFormat="1" ht="11.25">
      <c r="B1450" s="153"/>
      <c r="D1450" s="147" t="s">
        <v>148</v>
      </c>
      <c r="E1450" s="154" t="s">
        <v>1</v>
      </c>
      <c r="F1450" s="155" t="s">
        <v>1802</v>
      </c>
      <c r="H1450" s="156">
        <v>4.3999999999999997E-2</v>
      </c>
      <c r="I1450" s="157"/>
      <c r="L1450" s="153"/>
      <c r="M1450" s="158"/>
      <c r="T1450" s="159"/>
      <c r="AT1450" s="154" t="s">
        <v>148</v>
      </c>
      <c r="AU1450" s="154" t="s">
        <v>157</v>
      </c>
      <c r="AV1450" s="13" t="s">
        <v>91</v>
      </c>
      <c r="AW1450" s="13" t="s">
        <v>36</v>
      </c>
      <c r="AX1450" s="13" t="s">
        <v>81</v>
      </c>
      <c r="AY1450" s="154" t="s">
        <v>139</v>
      </c>
    </row>
    <row r="1451" spans="2:65" s="13" customFormat="1" ht="11.25">
      <c r="B1451" s="153"/>
      <c r="D1451" s="147" t="s">
        <v>148</v>
      </c>
      <c r="E1451" s="154" t="s">
        <v>1</v>
      </c>
      <c r="F1451" s="155" t="s">
        <v>1803</v>
      </c>
      <c r="H1451" s="156">
        <v>0.29099999999999998</v>
      </c>
      <c r="I1451" s="157"/>
      <c r="L1451" s="153"/>
      <c r="M1451" s="158"/>
      <c r="T1451" s="159"/>
      <c r="AT1451" s="154" t="s">
        <v>148</v>
      </c>
      <c r="AU1451" s="154" t="s">
        <v>157</v>
      </c>
      <c r="AV1451" s="13" t="s">
        <v>91</v>
      </c>
      <c r="AW1451" s="13" t="s">
        <v>36</v>
      </c>
      <c r="AX1451" s="13" t="s">
        <v>81</v>
      </c>
      <c r="AY1451" s="154" t="s">
        <v>139</v>
      </c>
    </row>
    <row r="1452" spans="2:65" s="15" customFormat="1" ht="11.25">
      <c r="B1452" s="167"/>
      <c r="D1452" s="147" t="s">
        <v>148</v>
      </c>
      <c r="E1452" s="168" t="s">
        <v>1</v>
      </c>
      <c r="F1452" s="169" t="s">
        <v>253</v>
      </c>
      <c r="H1452" s="170">
        <v>0.33500000000000002</v>
      </c>
      <c r="I1452" s="171"/>
      <c r="L1452" s="167"/>
      <c r="M1452" s="172"/>
      <c r="T1452" s="173"/>
      <c r="AT1452" s="168" t="s">
        <v>148</v>
      </c>
      <c r="AU1452" s="168" t="s">
        <v>157</v>
      </c>
      <c r="AV1452" s="15" t="s">
        <v>157</v>
      </c>
      <c r="AW1452" s="15" t="s">
        <v>36</v>
      </c>
      <c r="AX1452" s="15" t="s">
        <v>81</v>
      </c>
      <c r="AY1452" s="168" t="s">
        <v>139</v>
      </c>
    </row>
    <row r="1453" spans="2:65" s="13" customFormat="1" ht="11.25">
      <c r="B1453" s="153"/>
      <c r="D1453" s="147" t="s">
        <v>148</v>
      </c>
      <c r="E1453" s="154" t="s">
        <v>1</v>
      </c>
      <c r="F1453" s="155" t="s">
        <v>1804</v>
      </c>
      <c r="H1453" s="156">
        <v>0.26600000000000001</v>
      </c>
      <c r="I1453" s="157"/>
      <c r="L1453" s="153"/>
      <c r="M1453" s="158"/>
      <c r="T1453" s="159"/>
      <c r="AT1453" s="154" t="s">
        <v>148</v>
      </c>
      <c r="AU1453" s="154" t="s">
        <v>157</v>
      </c>
      <c r="AV1453" s="13" t="s">
        <v>91</v>
      </c>
      <c r="AW1453" s="13" t="s">
        <v>36</v>
      </c>
      <c r="AX1453" s="13" t="s">
        <v>81</v>
      </c>
      <c r="AY1453" s="154" t="s">
        <v>139</v>
      </c>
    </row>
    <row r="1454" spans="2:65" s="15" customFormat="1" ht="11.25">
      <c r="B1454" s="167"/>
      <c r="D1454" s="147" t="s">
        <v>148</v>
      </c>
      <c r="E1454" s="168" t="s">
        <v>1</v>
      </c>
      <c r="F1454" s="169" t="s">
        <v>253</v>
      </c>
      <c r="H1454" s="170">
        <v>0.26600000000000001</v>
      </c>
      <c r="I1454" s="171"/>
      <c r="L1454" s="167"/>
      <c r="M1454" s="172"/>
      <c r="T1454" s="173"/>
      <c r="AT1454" s="168" t="s">
        <v>148</v>
      </c>
      <c r="AU1454" s="168" t="s">
        <v>157</v>
      </c>
      <c r="AV1454" s="15" t="s">
        <v>157</v>
      </c>
      <c r="AW1454" s="15" t="s">
        <v>36</v>
      </c>
      <c r="AX1454" s="15" t="s">
        <v>81</v>
      </c>
      <c r="AY1454" s="168" t="s">
        <v>139</v>
      </c>
    </row>
    <row r="1455" spans="2:65" s="14" customFormat="1" ht="11.25">
      <c r="B1455" s="160"/>
      <c r="D1455" s="147" t="s">
        <v>148</v>
      </c>
      <c r="E1455" s="161" t="s">
        <v>1</v>
      </c>
      <c r="F1455" s="162" t="s">
        <v>151</v>
      </c>
      <c r="H1455" s="163">
        <v>0.60099999999999998</v>
      </c>
      <c r="I1455" s="164"/>
      <c r="L1455" s="160"/>
      <c r="M1455" s="165"/>
      <c r="T1455" s="166"/>
      <c r="AT1455" s="161" t="s">
        <v>148</v>
      </c>
      <c r="AU1455" s="161" t="s">
        <v>157</v>
      </c>
      <c r="AV1455" s="14" t="s">
        <v>146</v>
      </c>
      <c r="AW1455" s="14" t="s">
        <v>36</v>
      </c>
      <c r="AX1455" s="14" t="s">
        <v>89</v>
      </c>
      <c r="AY1455" s="161" t="s">
        <v>139</v>
      </c>
    </row>
    <row r="1456" spans="2:65" s="1" customFormat="1" ht="24.2" customHeight="1">
      <c r="B1456" s="33"/>
      <c r="C1456" s="133" t="s">
        <v>1805</v>
      </c>
      <c r="D1456" s="133" t="s">
        <v>141</v>
      </c>
      <c r="E1456" s="134" t="s">
        <v>938</v>
      </c>
      <c r="F1456" s="135" t="s">
        <v>939</v>
      </c>
      <c r="G1456" s="136" t="s">
        <v>299</v>
      </c>
      <c r="H1456" s="137">
        <v>7.99</v>
      </c>
      <c r="I1456" s="138"/>
      <c r="J1456" s="139">
        <f>ROUND(I1456*H1456,2)</f>
        <v>0</v>
      </c>
      <c r="K1456" s="135" t="s">
        <v>145</v>
      </c>
      <c r="L1456" s="33"/>
      <c r="M1456" s="140" t="s">
        <v>1</v>
      </c>
      <c r="N1456" s="141" t="s">
        <v>46</v>
      </c>
      <c r="P1456" s="142">
        <f>O1456*H1456</f>
        <v>0</v>
      </c>
      <c r="Q1456" s="142">
        <v>0</v>
      </c>
      <c r="R1456" s="142">
        <f>Q1456*H1456</f>
        <v>0</v>
      </c>
      <c r="S1456" s="142">
        <v>0</v>
      </c>
      <c r="T1456" s="143">
        <f>S1456*H1456</f>
        <v>0</v>
      </c>
      <c r="AR1456" s="144" t="s">
        <v>146</v>
      </c>
      <c r="AT1456" s="144" t="s">
        <v>141</v>
      </c>
      <c r="AU1456" s="144" t="s">
        <v>157</v>
      </c>
      <c r="AY1456" s="18" t="s">
        <v>139</v>
      </c>
      <c r="BE1456" s="145">
        <f>IF(N1456="základní",J1456,0)</f>
        <v>0</v>
      </c>
      <c r="BF1456" s="145">
        <f>IF(N1456="snížená",J1456,0)</f>
        <v>0</v>
      </c>
      <c r="BG1456" s="145">
        <f>IF(N1456="zákl. přenesená",J1456,0)</f>
        <v>0</v>
      </c>
      <c r="BH1456" s="145">
        <f>IF(N1456="sníž. přenesená",J1456,0)</f>
        <v>0</v>
      </c>
      <c r="BI1456" s="145">
        <f>IF(N1456="nulová",J1456,0)</f>
        <v>0</v>
      </c>
      <c r="BJ1456" s="18" t="s">
        <v>89</v>
      </c>
      <c r="BK1456" s="145">
        <f>ROUND(I1456*H1456,2)</f>
        <v>0</v>
      </c>
      <c r="BL1456" s="18" t="s">
        <v>146</v>
      </c>
      <c r="BM1456" s="144" t="s">
        <v>1806</v>
      </c>
    </row>
    <row r="1457" spans="2:65" s="12" customFormat="1" ht="11.25">
      <c r="B1457" s="146"/>
      <c r="D1457" s="147" t="s">
        <v>148</v>
      </c>
      <c r="E1457" s="148" t="s">
        <v>1</v>
      </c>
      <c r="F1457" s="149" t="s">
        <v>941</v>
      </c>
      <c r="H1457" s="148" t="s">
        <v>1</v>
      </c>
      <c r="I1457" s="150"/>
      <c r="L1457" s="146"/>
      <c r="M1457" s="151"/>
      <c r="T1457" s="152"/>
      <c r="AT1457" s="148" t="s">
        <v>148</v>
      </c>
      <c r="AU1457" s="148" t="s">
        <v>157</v>
      </c>
      <c r="AV1457" s="12" t="s">
        <v>89</v>
      </c>
      <c r="AW1457" s="12" t="s">
        <v>36</v>
      </c>
      <c r="AX1457" s="12" t="s">
        <v>81</v>
      </c>
      <c r="AY1457" s="148" t="s">
        <v>139</v>
      </c>
    </row>
    <row r="1458" spans="2:65" s="13" customFormat="1" ht="11.25">
      <c r="B1458" s="153"/>
      <c r="D1458" s="147" t="s">
        <v>148</v>
      </c>
      <c r="E1458" s="154" t="s">
        <v>1</v>
      </c>
      <c r="F1458" s="155" t="s">
        <v>1807</v>
      </c>
      <c r="H1458" s="156">
        <v>1.34</v>
      </c>
      <c r="I1458" s="157"/>
      <c r="L1458" s="153"/>
      <c r="M1458" s="158"/>
      <c r="T1458" s="159"/>
      <c r="AT1458" s="154" t="s">
        <v>148</v>
      </c>
      <c r="AU1458" s="154" t="s">
        <v>157</v>
      </c>
      <c r="AV1458" s="13" t="s">
        <v>91</v>
      </c>
      <c r="AW1458" s="13" t="s">
        <v>36</v>
      </c>
      <c r="AX1458" s="13" t="s">
        <v>81</v>
      </c>
      <c r="AY1458" s="154" t="s">
        <v>139</v>
      </c>
    </row>
    <row r="1459" spans="2:65" s="12" customFormat="1" ht="11.25">
      <c r="B1459" s="146"/>
      <c r="D1459" s="147" t="s">
        <v>148</v>
      </c>
      <c r="E1459" s="148" t="s">
        <v>1</v>
      </c>
      <c r="F1459" s="149" t="s">
        <v>1808</v>
      </c>
      <c r="H1459" s="148" t="s">
        <v>1</v>
      </c>
      <c r="I1459" s="150"/>
      <c r="L1459" s="146"/>
      <c r="M1459" s="151"/>
      <c r="T1459" s="152"/>
      <c r="AT1459" s="148" t="s">
        <v>148</v>
      </c>
      <c r="AU1459" s="148" t="s">
        <v>157</v>
      </c>
      <c r="AV1459" s="12" t="s">
        <v>89</v>
      </c>
      <c r="AW1459" s="12" t="s">
        <v>36</v>
      </c>
      <c r="AX1459" s="12" t="s">
        <v>81</v>
      </c>
      <c r="AY1459" s="148" t="s">
        <v>139</v>
      </c>
    </row>
    <row r="1460" spans="2:65" s="13" customFormat="1" ht="11.25">
      <c r="B1460" s="153"/>
      <c r="D1460" s="147" t="s">
        <v>148</v>
      </c>
      <c r="E1460" s="154" t="s">
        <v>1</v>
      </c>
      <c r="F1460" s="155" t="s">
        <v>1809</v>
      </c>
      <c r="H1460" s="156">
        <v>6.65</v>
      </c>
      <c r="I1460" s="157"/>
      <c r="L1460" s="153"/>
      <c r="M1460" s="158"/>
      <c r="T1460" s="159"/>
      <c r="AT1460" s="154" t="s">
        <v>148</v>
      </c>
      <c r="AU1460" s="154" t="s">
        <v>157</v>
      </c>
      <c r="AV1460" s="13" t="s">
        <v>91</v>
      </c>
      <c r="AW1460" s="13" t="s">
        <v>36</v>
      </c>
      <c r="AX1460" s="13" t="s">
        <v>81</v>
      </c>
      <c r="AY1460" s="154" t="s">
        <v>139</v>
      </c>
    </row>
    <row r="1461" spans="2:65" s="14" customFormat="1" ht="11.25">
      <c r="B1461" s="160"/>
      <c r="D1461" s="147" t="s">
        <v>148</v>
      </c>
      <c r="E1461" s="161" t="s">
        <v>1</v>
      </c>
      <c r="F1461" s="162" t="s">
        <v>151</v>
      </c>
      <c r="H1461" s="163">
        <v>7.99</v>
      </c>
      <c r="I1461" s="164"/>
      <c r="L1461" s="160"/>
      <c r="M1461" s="165"/>
      <c r="T1461" s="166"/>
      <c r="AT1461" s="161" t="s">
        <v>148</v>
      </c>
      <c r="AU1461" s="161" t="s">
        <v>157</v>
      </c>
      <c r="AV1461" s="14" t="s">
        <v>146</v>
      </c>
      <c r="AW1461" s="14" t="s">
        <v>36</v>
      </c>
      <c r="AX1461" s="14" t="s">
        <v>89</v>
      </c>
      <c r="AY1461" s="161" t="s">
        <v>139</v>
      </c>
    </row>
    <row r="1462" spans="2:65" s="1" customFormat="1" ht="44.25" customHeight="1">
      <c r="B1462" s="33"/>
      <c r="C1462" s="133" t="s">
        <v>1810</v>
      </c>
      <c r="D1462" s="133" t="s">
        <v>141</v>
      </c>
      <c r="E1462" s="134" t="s">
        <v>1784</v>
      </c>
      <c r="F1462" s="135" t="s">
        <v>1785</v>
      </c>
      <c r="G1462" s="136" t="s">
        <v>299</v>
      </c>
      <c r="H1462" s="137">
        <v>0.26600000000000001</v>
      </c>
      <c r="I1462" s="138"/>
      <c r="J1462" s="139">
        <f>ROUND(I1462*H1462,2)</f>
        <v>0</v>
      </c>
      <c r="K1462" s="135" t="s">
        <v>145</v>
      </c>
      <c r="L1462" s="33"/>
      <c r="M1462" s="140" t="s">
        <v>1</v>
      </c>
      <c r="N1462" s="141" t="s">
        <v>46</v>
      </c>
      <c r="P1462" s="142">
        <f>O1462*H1462</f>
        <v>0</v>
      </c>
      <c r="Q1462" s="142">
        <v>0</v>
      </c>
      <c r="R1462" s="142">
        <f>Q1462*H1462</f>
        <v>0</v>
      </c>
      <c r="S1462" s="142">
        <v>0</v>
      </c>
      <c r="T1462" s="143">
        <f>S1462*H1462</f>
        <v>0</v>
      </c>
      <c r="AR1462" s="144" t="s">
        <v>146</v>
      </c>
      <c r="AT1462" s="144" t="s">
        <v>141</v>
      </c>
      <c r="AU1462" s="144" t="s">
        <v>157</v>
      </c>
      <c r="AY1462" s="18" t="s">
        <v>139</v>
      </c>
      <c r="BE1462" s="145">
        <f>IF(N1462="základní",J1462,0)</f>
        <v>0</v>
      </c>
      <c r="BF1462" s="145">
        <f>IF(N1462="snížená",J1462,0)</f>
        <v>0</v>
      </c>
      <c r="BG1462" s="145">
        <f>IF(N1462="zákl. přenesená",J1462,0)</f>
        <v>0</v>
      </c>
      <c r="BH1462" s="145">
        <f>IF(N1462="sníž. přenesená",J1462,0)</f>
        <v>0</v>
      </c>
      <c r="BI1462" s="145">
        <f>IF(N1462="nulová",J1462,0)</f>
        <v>0</v>
      </c>
      <c r="BJ1462" s="18" t="s">
        <v>89</v>
      </c>
      <c r="BK1462" s="145">
        <f>ROUND(I1462*H1462,2)</f>
        <v>0</v>
      </c>
      <c r="BL1462" s="18" t="s">
        <v>146</v>
      </c>
      <c r="BM1462" s="144" t="s">
        <v>1811</v>
      </c>
    </row>
    <row r="1463" spans="2:65" s="13" customFormat="1" ht="11.25">
      <c r="B1463" s="153"/>
      <c r="D1463" s="147" t="s">
        <v>148</v>
      </c>
      <c r="E1463" s="154" t="s">
        <v>1</v>
      </c>
      <c r="F1463" s="155" t="s">
        <v>1804</v>
      </c>
      <c r="H1463" s="156">
        <v>0.26600000000000001</v>
      </c>
      <c r="I1463" s="157"/>
      <c r="L1463" s="153"/>
      <c r="M1463" s="158"/>
      <c r="T1463" s="159"/>
      <c r="AT1463" s="154" t="s">
        <v>148</v>
      </c>
      <c r="AU1463" s="154" t="s">
        <v>157</v>
      </c>
      <c r="AV1463" s="13" t="s">
        <v>91</v>
      </c>
      <c r="AW1463" s="13" t="s">
        <v>36</v>
      </c>
      <c r="AX1463" s="13" t="s">
        <v>89</v>
      </c>
      <c r="AY1463" s="154" t="s">
        <v>139</v>
      </c>
    </row>
    <row r="1464" spans="2:65" s="11" customFormat="1" ht="22.9" customHeight="1">
      <c r="B1464" s="121"/>
      <c r="D1464" s="122" t="s">
        <v>80</v>
      </c>
      <c r="E1464" s="131" t="s">
        <v>943</v>
      </c>
      <c r="F1464" s="131" t="s">
        <v>944</v>
      </c>
      <c r="I1464" s="124"/>
      <c r="J1464" s="132">
        <f>BK1464</f>
        <v>0</v>
      </c>
      <c r="L1464" s="121"/>
      <c r="M1464" s="126"/>
      <c r="P1464" s="127">
        <f>P1465</f>
        <v>0</v>
      </c>
      <c r="R1464" s="127">
        <f>R1465</f>
        <v>0</v>
      </c>
      <c r="T1464" s="128">
        <f>T1465</f>
        <v>0</v>
      </c>
      <c r="AR1464" s="122" t="s">
        <v>89</v>
      </c>
      <c r="AT1464" s="129" t="s">
        <v>80</v>
      </c>
      <c r="AU1464" s="129" t="s">
        <v>89</v>
      </c>
      <c r="AY1464" s="122" t="s">
        <v>139</v>
      </c>
      <c r="BK1464" s="130">
        <f>BK1465</f>
        <v>0</v>
      </c>
    </row>
    <row r="1465" spans="2:65" s="1" customFormat="1" ht="24.2" customHeight="1">
      <c r="B1465" s="33"/>
      <c r="C1465" s="133" t="s">
        <v>1812</v>
      </c>
      <c r="D1465" s="133" t="s">
        <v>141</v>
      </c>
      <c r="E1465" s="134" t="s">
        <v>946</v>
      </c>
      <c r="F1465" s="135" t="s">
        <v>947</v>
      </c>
      <c r="G1465" s="136" t="s">
        <v>299</v>
      </c>
      <c r="H1465" s="137">
        <v>180.11600000000001</v>
      </c>
      <c r="I1465" s="138"/>
      <c r="J1465" s="139">
        <f>ROUND(I1465*H1465,2)</f>
        <v>0</v>
      </c>
      <c r="K1465" s="135" t="s">
        <v>145</v>
      </c>
      <c r="L1465" s="33"/>
      <c r="M1465" s="140" t="s">
        <v>1</v>
      </c>
      <c r="N1465" s="141" t="s">
        <v>46</v>
      </c>
      <c r="P1465" s="142">
        <f>O1465*H1465</f>
        <v>0</v>
      </c>
      <c r="Q1465" s="142">
        <v>0</v>
      </c>
      <c r="R1465" s="142">
        <f>Q1465*H1465</f>
        <v>0</v>
      </c>
      <c r="S1465" s="142">
        <v>0</v>
      </c>
      <c r="T1465" s="143">
        <f>S1465*H1465</f>
        <v>0</v>
      </c>
      <c r="AR1465" s="144" t="s">
        <v>146</v>
      </c>
      <c r="AT1465" s="144" t="s">
        <v>141</v>
      </c>
      <c r="AU1465" s="144" t="s">
        <v>91</v>
      </c>
      <c r="AY1465" s="18" t="s">
        <v>139</v>
      </c>
      <c r="BE1465" s="145">
        <f>IF(N1465="základní",J1465,0)</f>
        <v>0</v>
      </c>
      <c r="BF1465" s="145">
        <f>IF(N1465="snížená",J1465,0)</f>
        <v>0</v>
      </c>
      <c r="BG1465" s="145">
        <f>IF(N1465="zákl. přenesená",J1465,0)</f>
        <v>0</v>
      </c>
      <c r="BH1465" s="145">
        <f>IF(N1465="sníž. přenesená",J1465,0)</f>
        <v>0</v>
      </c>
      <c r="BI1465" s="145">
        <f>IF(N1465="nulová",J1465,0)</f>
        <v>0</v>
      </c>
      <c r="BJ1465" s="18" t="s">
        <v>89</v>
      </c>
      <c r="BK1465" s="145">
        <f>ROUND(I1465*H1465,2)</f>
        <v>0</v>
      </c>
      <c r="BL1465" s="18" t="s">
        <v>146</v>
      </c>
      <c r="BM1465" s="144" t="s">
        <v>1813</v>
      </c>
    </row>
    <row r="1466" spans="2:65" s="11" customFormat="1" ht="25.9" customHeight="1">
      <c r="B1466" s="121"/>
      <c r="D1466" s="122" t="s">
        <v>80</v>
      </c>
      <c r="E1466" s="123" t="s">
        <v>1814</v>
      </c>
      <c r="F1466" s="123" t="s">
        <v>1815</v>
      </c>
      <c r="I1466" s="124"/>
      <c r="J1466" s="125">
        <f>BK1466</f>
        <v>0</v>
      </c>
      <c r="L1466" s="121"/>
      <c r="M1466" s="126"/>
      <c r="P1466" s="127">
        <f>P1467</f>
        <v>0</v>
      </c>
      <c r="R1466" s="127">
        <f>R1467</f>
        <v>0.31888499999999997</v>
      </c>
      <c r="T1466" s="128">
        <f>T1467</f>
        <v>0</v>
      </c>
      <c r="AR1466" s="122" t="s">
        <v>91</v>
      </c>
      <c r="AT1466" s="129" t="s">
        <v>80</v>
      </c>
      <c r="AU1466" s="129" t="s">
        <v>81</v>
      </c>
      <c r="AY1466" s="122" t="s">
        <v>139</v>
      </c>
      <c r="BK1466" s="130">
        <f>BK1467</f>
        <v>0</v>
      </c>
    </row>
    <row r="1467" spans="2:65" s="11" customFormat="1" ht="22.9" customHeight="1">
      <c r="B1467" s="121"/>
      <c r="D1467" s="122" t="s">
        <v>80</v>
      </c>
      <c r="E1467" s="131" t="s">
        <v>1816</v>
      </c>
      <c r="F1467" s="131" t="s">
        <v>1817</v>
      </c>
      <c r="I1467" s="124"/>
      <c r="J1467" s="132">
        <f>BK1467</f>
        <v>0</v>
      </c>
      <c r="L1467" s="121"/>
      <c r="M1467" s="126"/>
      <c r="P1467" s="127">
        <f>SUM(P1468:P1504)</f>
        <v>0</v>
      </c>
      <c r="R1467" s="127">
        <f>SUM(R1468:R1504)</f>
        <v>0.31888499999999997</v>
      </c>
      <c r="T1467" s="128">
        <f>SUM(T1468:T1504)</f>
        <v>0</v>
      </c>
      <c r="AR1467" s="122" t="s">
        <v>91</v>
      </c>
      <c r="AT1467" s="129" t="s">
        <v>80</v>
      </c>
      <c r="AU1467" s="129" t="s">
        <v>89</v>
      </c>
      <c r="AY1467" s="122" t="s">
        <v>139</v>
      </c>
      <c r="BK1467" s="130">
        <f>SUM(BK1468:BK1504)</f>
        <v>0</v>
      </c>
    </row>
    <row r="1468" spans="2:65" s="1" customFormat="1" ht="24.2" customHeight="1">
      <c r="B1468" s="33"/>
      <c r="C1468" s="133" t="s">
        <v>1818</v>
      </c>
      <c r="D1468" s="133" t="s">
        <v>141</v>
      </c>
      <c r="E1468" s="134" t="s">
        <v>1819</v>
      </c>
      <c r="F1468" s="135" t="s">
        <v>1820</v>
      </c>
      <c r="G1468" s="136" t="s">
        <v>263</v>
      </c>
      <c r="H1468" s="137">
        <v>4.3479999999999999</v>
      </c>
      <c r="I1468" s="138"/>
      <c r="J1468" s="139">
        <f>ROUND(I1468*H1468,2)</f>
        <v>0</v>
      </c>
      <c r="K1468" s="135" t="s">
        <v>145</v>
      </c>
      <c r="L1468" s="33"/>
      <c r="M1468" s="140" t="s">
        <v>1</v>
      </c>
      <c r="N1468" s="141" t="s">
        <v>46</v>
      </c>
      <c r="P1468" s="142">
        <f>O1468*H1468</f>
        <v>0</v>
      </c>
      <c r="Q1468" s="142">
        <v>0</v>
      </c>
      <c r="R1468" s="142">
        <f>Q1468*H1468</f>
        <v>0</v>
      </c>
      <c r="S1468" s="142">
        <v>0</v>
      </c>
      <c r="T1468" s="143">
        <f>S1468*H1468</f>
        <v>0</v>
      </c>
      <c r="AR1468" s="144" t="s">
        <v>291</v>
      </c>
      <c r="AT1468" s="144" t="s">
        <v>141</v>
      </c>
      <c r="AU1468" s="144" t="s">
        <v>91</v>
      </c>
      <c r="AY1468" s="18" t="s">
        <v>139</v>
      </c>
      <c r="BE1468" s="145">
        <f>IF(N1468="základní",J1468,0)</f>
        <v>0</v>
      </c>
      <c r="BF1468" s="145">
        <f>IF(N1468="snížená",J1468,0)</f>
        <v>0</v>
      </c>
      <c r="BG1468" s="145">
        <f>IF(N1468="zákl. přenesená",J1468,0)</f>
        <v>0</v>
      </c>
      <c r="BH1468" s="145">
        <f>IF(N1468="sníž. přenesená",J1468,0)</f>
        <v>0</v>
      </c>
      <c r="BI1468" s="145">
        <f>IF(N1468="nulová",J1468,0)</f>
        <v>0</v>
      </c>
      <c r="BJ1468" s="18" t="s">
        <v>89</v>
      </c>
      <c r="BK1468" s="145">
        <f>ROUND(I1468*H1468,2)</f>
        <v>0</v>
      </c>
      <c r="BL1468" s="18" t="s">
        <v>291</v>
      </c>
      <c r="BM1468" s="144" t="s">
        <v>1821</v>
      </c>
    </row>
    <row r="1469" spans="2:65" s="12" customFormat="1" ht="11.25">
      <c r="B1469" s="146"/>
      <c r="D1469" s="147" t="s">
        <v>148</v>
      </c>
      <c r="E1469" s="148" t="s">
        <v>1</v>
      </c>
      <c r="F1469" s="149" t="s">
        <v>1264</v>
      </c>
      <c r="H1469" s="148" t="s">
        <v>1</v>
      </c>
      <c r="I1469" s="150"/>
      <c r="L1469" s="146"/>
      <c r="M1469" s="151"/>
      <c r="T1469" s="152"/>
      <c r="AT1469" s="148" t="s">
        <v>148</v>
      </c>
      <c r="AU1469" s="148" t="s">
        <v>91</v>
      </c>
      <c r="AV1469" s="12" t="s">
        <v>89</v>
      </c>
      <c r="AW1469" s="12" t="s">
        <v>36</v>
      </c>
      <c r="AX1469" s="12" t="s">
        <v>81</v>
      </c>
      <c r="AY1469" s="148" t="s">
        <v>139</v>
      </c>
    </row>
    <row r="1470" spans="2:65" s="12" customFormat="1" ht="11.25">
      <c r="B1470" s="146"/>
      <c r="D1470" s="147" t="s">
        <v>148</v>
      </c>
      <c r="E1470" s="148" t="s">
        <v>1</v>
      </c>
      <c r="F1470" s="149" t="s">
        <v>1016</v>
      </c>
      <c r="H1470" s="148" t="s">
        <v>1</v>
      </c>
      <c r="I1470" s="150"/>
      <c r="L1470" s="146"/>
      <c r="M1470" s="151"/>
      <c r="T1470" s="152"/>
      <c r="AT1470" s="148" t="s">
        <v>148</v>
      </c>
      <c r="AU1470" s="148" t="s">
        <v>91</v>
      </c>
      <c r="AV1470" s="12" t="s">
        <v>89</v>
      </c>
      <c r="AW1470" s="12" t="s">
        <v>36</v>
      </c>
      <c r="AX1470" s="12" t="s">
        <v>81</v>
      </c>
      <c r="AY1470" s="148" t="s">
        <v>139</v>
      </c>
    </row>
    <row r="1471" spans="2:65" s="13" customFormat="1" ht="11.25">
      <c r="B1471" s="153"/>
      <c r="D1471" s="147" t="s">
        <v>148</v>
      </c>
      <c r="E1471" s="154" t="s">
        <v>1</v>
      </c>
      <c r="F1471" s="155" t="s">
        <v>1822</v>
      </c>
      <c r="H1471" s="156">
        <v>4.3479999999999999</v>
      </c>
      <c r="I1471" s="157"/>
      <c r="L1471" s="153"/>
      <c r="M1471" s="158"/>
      <c r="T1471" s="159"/>
      <c r="AT1471" s="154" t="s">
        <v>148</v>
      </c>
      <c r="AU1471" s="154" t="s">
        <v>91</v>
      </c>
      <c r="AV1471" s="13" t="s">
        <v>91</v>
      </c>
      <c r="AW1471" s="13" t="s">
        <v>36</v>
      </c>
      <c r="AX1471" s="13" t="s">
        <v>81</v>
      </c>
      <c r="AY1471" s="154" t="s">
        <v>139</v>
      </c>
    </row>
    <row r="1472" spans="2:65" s="15" customFormat="1" ht="11.25">
      <c r="B1472" s="167"/>
      <c r="D1472" s="147" t="s">
        <v>148</v>
      </c>
      <c r="E1472" s="168" t="s">
        <v>1</v>
      </c>
      <c r="F1472" s="169" t="s">
        <v>253</v>
      </c>
      <c r="H1472" s="170">
        <v>4.3479999999999999</v>
      </c>
      <c r="I1472" s="171"/>
      <c r="L1472" s="167"/>
      <c r="M1472" s="172"/>
      <c r="T1472" s="173"/>
      <c r="AT1472" s="168" t="s">
        <v>148</v>
      </c>
      <c r="AU1472" s="168" t="s">
        <v>91</v>
      </c>
      <c r="AV1472" s="15" t="s">
        <v>157</v>
      </c>
      <c r="AW1472" s="15" t="s">
        <v>36</v>
      </c>
      <c r="AX1472" s="15" t="s">
        <v>81</v>
      </c>
      <c r="AY1472" s="168" t="s">
        <v>139</v>
      </c>
    </row>
    <row r="1473" spans="2:65" s="13" customFormat="1" ht="11.25">
      <c r="B1473" s="153"/>
      <c r="D1473" s="147" t="s">
        <v>148</v>
      </c>
      <c r="E1473" s="154" t="s">
        <v>1</v>
      </c>
      <c r="F1473" s="155" t="s">
        <v>1823</v>
      </c>
      <c r="H1473" s="156">
        <v>4.3479999999999999</v>
      </c>
      <c r="I1473" s="157"/>
      <c r="L1473" s="153"/>
      <c r="M1473" s="158"/>
      <c r="T1473" s="159"/>
      <c r="AT1473" s="154" t="s">
        <v>148</v>
      </c>
      <c r="AU1473" s="154" t="s">
        <v>91</v>
      </c>
      <c r="AV1473" s="13" t="s">
        <v>91</v>
      </c>
      <c r="AW1473" s="13" t="s">
        <v>36</v>
      </c>
      <c r="AX1473" s="13" t="s">
        <v>89</v>
      </c>
      <c r="AY1473" s="154" t="s">
        <v>139</v>
      </c>
    </row>
    <row r="1474" spans="2:65" s="1" customFormat="1" ht="24.2" customHeight="1">
      <c r="B1474" s="33"/>
      <c r="C1474" s="133" t="s">
        <v>1824</v>
      </c>
      <c r="D1474" s="133" t="s">
        <v>141</v>
      </c>
      <c r="E1474" s="134" t="s">
        <v>1825</v>
      </c>
      <c r="F1474" s="135" t="s">
        <v>1826</v>
      </c>
      <c r="G1474" s="136" t="s">
        <v>263</v>
      </c>
      <c r="H1474" s="137">
        <v>20.954999999999998</v>
      </c>
      <c r="I1474" s="138"/>
      <c r="J1474" s="139">
        <f>ROUND(I1474*H1474,2)</f>
        <v>0</v>
      </c>
      <c r="K1474" s="135" t="s">
        <v>145</v>
      </c>
      <c r="L1474" s="33"/>
      <c r="M1474" s="140" t="s">
        <v>1</v>
      </c>
      <c r="N1474" s="141" t="s">
        <v>46</v>
      </c>
      <c r="P1474" s="142">
        <f>O1474*H1474</f>
        <v>0</v>
      </c>
      <c r="Q1474" s="142">
        <v>0</v>
      </c>
      <c r="R1474" s="142">
        <f>Q1474*H1474</f>
        <v>0</v>
      </c>
      <c r="S1474" s="142">
        <v>0</v>
      </c>
      <c r="T1474" s="143">
        <f>S1474*H1474</f>
        <v>0</v>
      </c>
      <c r="AR1474" s="144" t="s">
        <v>291</v>
      </c>
      <c r="AT1474" s="144" t="s">
        <v>141</v>
      </c>
      <c r="AU1474" s="144" t="s">
        <v>91</v>
      </c>
      <c r="AY1474" s="18" t="s">
        <v>139</v>
      </c>
      <c r="BE1474" s="145">
        <f>IF(N1474="základní",J1474,0)</f>
        <v>0</v>
      </c>
      <c r="BF1474" s="145">
        <f>IF(N1474="snížená",J1474,0)</f>
        <v>0</v>
      </c>
      <c r="BG1474" s="145">
        <f>IF(N1474="zákl. přenesená",J1474,0)</f>
        <v>0</v>
      </c>
      <c r="BH1474" s="145">
        <f>IF(N1474="sníž. přenesená",J1474,0)</f>
        <v>0</v>
      </c>
      <c r="BI1474" s="145">
        <f>IF(N1474="nulová",J1474,0)</f>
        <v>0</v>
      </c>
      <c r="BJ1474" s="18" t="s">
        <v>89</v>
      </c>
      <c r="BK1474" s="145">
        <f>ROUND(I1474*H1474,2)</f>
        <v>0</v>
      </c>
      <c r="BL1474" s="18" t="s">
        <v>291</v>
      </c>
      <c r="BM1474" s="144" t="s">
        <v>1827</v>
      </c>
    </row>
    <row r="1475" spans="2:65" s="12" customFormat="1" ht="11.25">
      <c r="B1475" s="146"/>
      <c r="D1475" s="147" t="s">
        <v>148</v>
      </c>
      <c r="E1475" s="148" t="s">
        <v>1</v>
      </c>
      <c r="F1475" s="149" t="s">
        <v>1264</v>
      </c>
      <c r="H1475" s="148" t="s">
        <v>1</v>
      </c>
      <c r="I1475" s="150"/>
      <c r="L1475" s="146"/>
      <c r="M1475" s="151"/>
      <c r="T1475" s="152"/>
      <c r="AT1475" s="148" t="s">
        <v>148</v>
      </c>
      <c r="AU1475" s="148" t="s">
        <v>91</v>
      </c>
      <c r="AV1475" s="12" t="s">
        <v>89</v>
      </c>
      <c r="AW1475" s="12" t="s">
        <v>36</v>
      </c>
      <c r="AX1475" s="12" t="s">
        <v>81</v>
      </c>
      <c r="AY1475" s="148" t="s">
        <v>139</v>
      </c>
    </row>
    <row r="1476" spans="2:65" s="12" customFormat="1" ht="11.25">
      <c r="B1476" s="146"/>
      <c r="D1476" s="147" t="s">
        <v>148</v>
      </c>
      <c r="E1476" s="148" t="s">
        <v>1</v>
      </c>
      <c r="F1476" s="149" t="s">
        <v>1016</v>
      </c>
      <c r="H1476" s="148" t="s">
        <v>1</v>
      </c>
      <c r="I1476" s="150"/>
      <c r="L1476" s="146"/>
      <c r="M1476" s="151"/>
      <c r="T1476" s="152"/>
      <c r="AT1476" s="148" t="s">
        <v>148</v>
      </c>
      <c r="AU1476" s="148" t="s">
        <v>91</v>
      </c>
      <c r="AV1476" s="12" t="s">
        <v>89</v>
      </c>
      <c r="AW1476" s="12" t="s">
        <v>36</v>
      </c>
      <c r="AX1476" s="12" t="s">
        <v>81</v>
      </c>
      <c r="AY1476" s="148" t="s">
        <v>139</v>
      </c>
    </row>
    <row r="1477" spans="2:65" s="13" customFormat="1" ht="11.25">
      <c r="B1477" s="153"/>
      <c r="D1477" s="147" t="s">
        <v>148</v>
      </c>
      <c r="E1477" s="154" t="s">
        <v>1</v>
      </c>
      <c r="F1477" s="155" t="s">
        <v>1828</v>
      </c>
      <c r="H1477" s="156">
        <v>20.954999999999998</v>
      </c>
      <c r="I1477" s="157"/>
      <c r="L1477" s="153"/>
      <c r="M1477" s="158"/>
      <c r="T1477" s="159"/>
      <c r="AT1477" s="154" t="s">
        <v>148</v>
      </c>
      <c r="AU1477" s="154" t="s">
        <v>91</v>
      </c>
      <c r="AV1477" s="13" t="s">
        <v>91</v>
      </c>
      <c r="AW1477" s="13" t="s">
        <v>36</v>
      </c>
      <c r="AX1477" s="13" t="s">
        <v>81</v>
      </c>
      <c r="AY1477" s="154" t="s">
        <v>139</v>
      </c>
    </row>
    <row r="1478" spans="2:65" s="15" customFormat="1" ht="11.25">
      <c r="B1478" s="167"/>
      <c r="D1478" s="147" t="s">
        <v>148</v>
      </c>
      <c r="E1478" s="168" t="s">
        <v>1</v>
      </c>
      <c r="F1478" s="169" t="s">
        <v>253</v>
      </c>
      <c r="H1478" s="170">
        <v>20.954999999999998</v>
      </c>
      <c r="I1478" s="171"/>
      <c r="L1478" s="167"/>
      <c r="M1478" s="172"/>
      <c r="T1478" s="173"/>
      <c r="AT1478" s="168" t="s">
        <v>148</v>
      </c>
      <c r="AU1478" s="168" t="s">
        <v>91</v>
      </c>
      <c r="AV1478" s="15" t="s">
        <v>157</v>
      </c>
      <c r="AW1478" s="15" t="s">
        <v>36</v>
      </c>
      <c r="AX1478" s="15" t="s">
        <v>81</v>
      </c>
      <c r="AY1478" s="168" t="s">
        <v>139</v>
      </c>
    </row>
    <row r="1479" spans="2:65" s="13" customFormat="1" ht="11.25">
      <c r="B1479" s="153"/>
      <c r="D1479" s="147" t="s">
        <v>148</v>
      </c>
      <c r="E1479" s="154" t="s">
        <v>1</v>
      </c>
      <c r="F1479" s="155" t="s">
        <v>1829</v>
      </c>
      <c r="H1479" s="156">
        <v>20.954999999999998</v>
      </c>
      <c r="I1479" s="157"/>
      <c r="L1479" s="153"/>
      <c r="M1479" s="158"/>
      <c r="T1479" s="159"/>
      <c r="AT1479" s="154" t="s">
        <v>148</v>
      </c>
      <c r="AU1479" s="154" t="s">
        <v>91</v>
      </c>
      <c r="AV1479" s="13" t="s">
        <v>91</v>
      </c>
      <c r="AW1479" s="13" t="s">
        <v>36</v>
      </c>
      <c r="AX1479" s="13" t="s">
        <v>89</v>
      </c>
      <c r="AY1479" s="154" t="s">
        <v>139</v>
      </c>
    </row>
    <row r="1480" spans="2:65" s="1" customFormat="1" ht="24.2" customHeight="1">
      <c r="B1480" s="33"/>
      <c r="C1480" s="177" t="s">
        <v>1830</v>
      </c>
      <c r="D1480" s="177" t="s">
        <v>317</v>
      </c>
      <c r="E1480" s="178" t="s">
        <v>1831</v>
      </c>
      <c r="F1480" s="179" t="s">
        <v>1832</v>
      </c>
      <c r="G1480" s="180" t="s">
        <v>1161</v>
      </c>
      <c r="H1480" s="181">
        <v>35.780999999999999</v>
      </c>
      <c r="I1480" s="182"/>
      <c r="J1480" s="183">
        <f>ROUND(I1480*H1480,2)</f>
        <v>0</v>
      </c>
      <c r="K1480" s="179" t="s">
        <v>145</v>
      </c>
      <c r="L1480" s="184"/>
      <c r="M1480" s="185" t="s">
        <v>1</v>
      </c>
      <c r="N1480" s="186" t="s">
        <v>46</v>
      </c>
      <c r="P1480" s="142">
        <f>O1480*H1480</f>
        <v>0</v>
      </c>
      <c r="Q1480" s="142">
        <v>1E-3</v>
      </c>
      <c r="R1480" s="142">
        <f>Q1480*H1480</f>
        <v>3.5781E-2</v>
      </c>
      <c r="S1480" s="142">
        <v>0</v>
      </c>
      <c r="T1480" s="143">
        <f>S1480*H1480</f>
        <v>0</v>
      </c>
      <c r="AR1480" s="144" t="s">
        <v>410</v>
      </c>
      <c r="AT1480" s="144" t="s">
        <v>317</v>
      </c>
      <c r="AU1480" s="144" t="s">
        <v>91</v>
      </c>
      <c r="AY1480" s="18" t="s">
        <v>139</v>
      </c>
      <c r="BE1480" s="145">
        <f>IF(N1480="základní",J1480,0)</f>
        <v>0</v>
      </c>
      <c r="BF1480" s="145">
        <f>IF(N1480="snížená",J1480,0)</f>
        <v>0</v>
      </c>
      <c r="BG1480" s="145">
        <f>IF(N1480="zákl. přenesená",J1480,0)</f>
        <v>0</v>
      </c>
      <c r="BH1480" s="145">
        <f>IF(N1480="sníž. přenesená",J1480,0)</f>
        <v>0</v>
      </c>
      <c r="BI1480" s="145">
        <f>IF(N1480="nulová",J1480,0)</f>
        <v>0</v>
      </c>
      <c r="BJ1480" s="18" t="s">
        <v>89</v>
      </c>
      <c r="BK1480" s="145">
        <f>ROUND(I1480*H1480,2)</f>
        <v>0</v>
      </c>
      <c r="BL1480" s="18" t="s">
        <v>291</v>
      </c>
      <c r="BM1480" s="144" t="s">
        <v>1833</v>
      </c>
    </row>
    <row r="1481" spans="2:65" s="12" customFormat="1" ht="11.25">
      <c r="B1481" s="146"/>
      <c r="D1481" s="147" t="s">
        <v>148</v>
      </c>
      <c r="E1481" s="148" t="s">
        <v>1</v>
      </c>
      <c r="F1481" s="149" t="s">
        <v>1264</v>
      </c>
      <c r="H1481" s="148" t="s">
        <v>1</v>
      </c>
      <c r="I1481" s="150"/>
      <c r="L1481" s="146"/>
      <c r="M1481" s="151"/>
      <c r="T1481" s="152"/>
      <c r="AT1481" s="148" t="s">
        <v>148</v>
      </c>
      <c r="AU1481" s="148" t="s">
        <v>91</v>
      </c>
      <c r="AV1481" s="12" t="s">
        <v>89</v>
      </c>
      <c r="AW1481" s="12" t="s">
        <v>36</v>
      </c>
      <c r="AX1481" s="12" t="s">
        <v>81</v>
      </c>
      <c r="AY1481" s="148" t="s">
        <v>139</v>
      </c>
    </row>
    <row r="1482" spans="2:65" s="12" customFormat="1" ht="11.25">
      <c r="B1482" s="146"/>
      <c r="D1482" s="147" t="s">
        <v>148</v>
      </c>
      <c r="E1482" s="148" t="s">
        <v>1</v>
      </c>
      <c r="F1482" s="149" t="s">
        <v>1016</v>
      </c>
      <c r="H1482" s="148" t="s">
        <v>1</v>
      </c>
      <c r="I1482" s="150"/>
      <c r="L1482" s="146"/>
      <c r="M1482" s="151"/>
      <c r="T1482" s="152"/>
      <c r="AT1482" s="148" t="s">
        <v>148</v>
      </c>
      <c r="AU1482" s="148" t="s">
        <v>91</v>
      </c>
      <c r="AV1482" s="12" t="s">
        <v>89</v>
      </c>
      <c r="AW1482" s="12" t="s">
        <v>36</v>
      </c>
      <c r="AX1482" s="12" t="s">
        <v>81</v>
      </c>
      <c r="AY1482" s="148" t="s">
        <v>139</v>
      </c>
    </row>
    <row r="1483" spans="2:65" s="13" customFormat="1" ht="11.25">
      <c r="B1483" s="153"/>
      <c r="D1483" s="147" t="s">
        <v>148</v>
      </c>
      <c r="E1483" s="154" t="s">
        <v>1</v>
      </c>
      <c r="F1483" s="155" t="s">
        <v>1834</v>
      </c>
      <c r="H1483" s="156">
        <v>4.3479999999999999</v>
      </c>
      <c r="I1483" s="157"/>
      <c r="L1483" s="153"/>
      <c r="M1483" s="158"/>
      <c r="T1483" s="159"/>
      <c r="AT1483" s="154" t="s">
        <v>148</v>
      </c>
      <c r="AU1483" s="154" t="s">
        <v>91</v>
      </c>
      <c r="AV1483" s="13" t="s">
        <v>91</v>
      </c>
      <c r="AW1483" s="13" t="s">
        <v>36</v>
      </c>
      <c r="AX1483" s="13" t="s">
        <v>81</v>
      </c>
      <c r="AY1483" s="154" t="s">
        <v>139</v>
      </c>
    </row>
    <row r="1484" spans="2:65" s="13" customFormat="1" ht="11.25">
      <c r="B1484" s="153"/>
      <c r="D1484" s="147" t="s">
        <v>148</v>
      </c>
      <c r="E1484" s="154" t="s">
        <v>1</v>
      </c>
      <c r="F1484" s="155" t="s">
        <v>1835</v>
      </c>
      <c r="H1484" s="156">
        <v>31.433</v>
      </c>
      <c r="I1484" s="157"/>
      <c r="L1484" s="153"/>
      <c r="M1484" s="158"/>
      <c r="T1484" s="159"/>
      <c r="AT1484" s="154" t="s">
        <v>148</v>
      </c>
      <c r="AU1484" s="154" t="s">
        <v>91</v>
      </c>
      <c r="AV1484" s="13" t="s">
        <v>91</v>
      </c>
      <c r="AW1484" s="13" t="s">
        <v>36</v>
      </c>
      <c r="AX1484" s="13" t="s">
        <v>81</v>
      </c>
      <c r="AY1484" s="154" t="s">
        <v>139</v>
      </c>
    </row>
    <row r="1485" spans="2:65" s="14" customFormat="1" ht="11.25">
      <c r="B1485" s="160"/>
      <c r="D1485" s="147" t="s">
        <v>148</v>
      </c>
      <c r="E1485" s="161" t="s">
        <v>1</v>
      </c>
      <c r="F1485" s="162" t="s">
        <v>151</v>
      </c>
      <c r="H1485" s="163">
        <v>35.780999999999999</v>
      </c>
      <c r="I1485" s="164"/>
      <c r="L1485" s="160"/>
      <c r="M1485" s="165"/>
      <c r="T1485" s="166"/>
      <c r="AT1485" s="161" t="s">
        <v>148</v>
      </c>
      <c r="AU1485" s="161" t="s">
        <v>91</v>
      </c>
      <c r="AV1485" s="14" t="s">
        <v>146</v>
      </c>
      <c r="AW1485" s="14" t="s">
        <v>36</v>
      </c>
      <c r="AX1485" s="14" t="s">
        <v>89</v>
      </c>
      <c r="AY1485" s="161" t="s">
        <v>139</v>
      </c>
    </row>
    <row r="1486" spans="2:65" s="1" customFormat="1" ht="24.2" customHeight="1">
      <c r="B1486" s="33"/>
      <c r="C1486" s="133" t="s">
        <v>1836</v>
      </c>
      <c r="D1486" s="133" t="s">
        <v>141</v>
      </c>
      <c r="E1486" s="134" t="s">
        <v>1837</v>
      </c>
      <c r="F1486" s="135" t="s">
        <v>1838</v>
      </c>
      <c r="G1486" s="136" t="s">
        <v>263</v>
      </c>
      <c r="H1486" s="137">
        <v>8.6959999999999997</v>
      </c>
      <c r="I1486" s="138"/>
      <c r="J1486" s="139">
        <f>ROUND(I1486*H1486,2)</f>
        <v>0</v>
      </c>
      <c r="K1486" s="135" t="s">
        <v>145</v>
      </c>
      <c r="L1486" s="33"/>
      <c r="M1486" s="140" t="s">
        <v>1</v>
      </c>
      <c r="N1486" s="141" t="s">
        <v>46</v>
      </c>
      <c r="P1486" s="142">
        <f>O1486*H1486</f>
        <v>0</v>
      </c>
      <c r="Q1486" s="142">
        <v>0</v>
      </c>
      <c r="R1486" s="142">
        <f>Q1486*H1486</f>
        <v>0</v>
      </c>
      <c r="S1486" s="142">
        <v>0</v>
      </c>
      <c r="T1486" s="143">
        <f>S1486*H1486</f>
        <v>0</v>
      </c>
      <c r="AR1486" s="144" t="s">
        <v>291</v>
      </c>
      <c r="AT1486" s="144" t="s">
        <v>141</v>
      </c>
      <c r="AU1486" s="144" t="s">
        <v>91</v>
      </c>
      <c r="AY1486" s="18" t="s">
        <v>139</v>
      </c>
      <c r="BE1486" s="145">
        <f>IF(N1486="základní",J1486,0)</f>
        <v>0</v>
      </c>
      <c r="BF1486" s="145">
        <f>IF(N1486="snížená",J1486,0)</f>
        <v>0</v>
      </c>
      <c r="BG1486" s="145">
        <f>IF(N1486="zákl. přenesená",J1486,0)</f>
        <v>0</v>
      </c>
      <c r="BH1486" s="145">
        <f>IF(N1486="sníž. přenesená",J1486,0)</f>
        <v>0</v>
      </c>
      <c r="BI1486" s="145">
        <f>IF(N1486="nulová",J1486,0)</f>
        <v>0</v>
      </c>
      <c r="BJ1486" s="18" t="s">
        <v>89</v>
      </c>
      <c r="BK1486" s="145">
        <f>ROUND(I1486*H1486,2)</f>
        <v>0</v>
      </c>
      <c r="BL1486" s="18" t="s">
        <v>291</v>
      </c>
      <c r="BM1486" s="144" t="s">
        <v>1839</v>
      </c>
    </row>
    <row r="1487" spans="2:65" s="12" customFormat="1" ht="11.25">
      <c r="B1487" s="146"/>
      <c r="D1487" s="147" t="s">
        <v>148</v>
      </c>
      <c r="E1487" s="148" t="s">
        <v>1</v>
      </c>
      <c r="F1487" s="149" t="s">
        <v>1264</v>
      </c>
      <c r="H1487" s="148" t="s">
        <v>1</v>
      </c>
      <c r="I1487" s="150"/>
      <c r="L1487" s="146"/>
      <c r="M1487" s="151"/>
      <c r="T1487" s="152"/>
      <c r="AT1487" s="148" t="s">
        <v>148</v>
      </c>
      <c r="AU1487" s="148" t="s">
        <v>91</v>
      </c>
      <c r="AV1487" s="12" t="s">
        <v>89</v>
      </c>
      <c r="AW1487" s="12" t="s">
        <v>36</v>
      </c>
      <c r="AX1487" s="12" t="s">
        <v>81</v>
      </c>
      <c r="AY1487" s="148" t="s">
        <v>139</v>
      </c>
    </row>
    <row r="1488" spans="2:65" s="12" customFormat="1" ht="11.25">
      <c r="B1488" s="146"/>
      <c r="D1488" s="147" t="s">
        <v>148</v>
      </c>
      <c r="E1488" s="148" t="s">
        <v>1</v>
      </c>
      <c r="F1488" s="149" t="s">
        <v>1016</v>
      </c>
      <c r="H1488" s="148" t="s">
        <v>1</v>
      </c>
      <c r="I1488" s="150"/>
      <c r="L1488" s="146"/>
      <c r="M1488" s="151"/>
      <c r="T1488" s="152"/>
      <c r="AT1488" s="148" t="s">
        <v>148</v>
      </c>
      <c r="AU1488" s="148" t="s">
        <v>91</v>
      </c>
      <c r="AV1488" s="12" t="s">
        <v>89</v>
      </c>
      <c r="AW1488" s="12" t="s">
        <v>36</v>
      </c>
      <c r="AX1488" s="12" t="s">
        <v>81</v>
      </c>
      <c r="AY1488" s="148" t="s">
        <v>139</v>
      </c>
    </row>
    <row r="1489" spans="2:65" s="13" customFormat="1" ht="11.25">
      <c r="B1489" s="153"/>
      <c r="D1489" s="147" t="s">
        <v>148</v>
      </c>
      <c r="E1489" s="154" t="s">
        <v>1</v>
      </c>
      <c r="F1489" s="155" t="s">
        <v>1822</v>
      </c>
      <c r="H1489" s="156">
        <v>4.3479999999999999</v>
      </c>
      <c r="I1489" s="157"/>
      <c r="L1489" s="153"/>
      <c r="M1489" s="158"/>
      <c r="T1489" s="159"/>
      <c r="AT1489" s="154" t="s">
        <v>148</v>
      </c>
      <c r="AU1489" s="154" t="s">
        <v>91</v>
      </c>
      <c r="AV1489" s="13" t="s">
        <v>91</v>
      </c>
      <c r="AW1489" s="13" t="s">
        <v>36</v>
      </c>
      <c r="AX1489" s="13" t="s">
        <v>81</v>
      </c>
      <c r="AY1489" s="154" t="s">
        <v>139</v>
      </c>
    </row>
    <row r="1490" spans="2:65" s="15" customFormat="1" ht="11.25">
      <c r="B1490" s="167"/>
      <c r="D1490" s="147" t="s">
        <v>148</v>
      </c>
      <c r="E1490" s="168" t="s">
        <v>1</v>
      </c>
      <c r="F1490" s="169" t="s">
        <v>253</v>
      </c>
      <c r="H1490" s="170">
        <v>4.3479999999999999</v>
      </c>
      <c r="I1490" s="171"/>
      <c r="L1490" s="167"/>
      <c r="M1490" s="172"/>
      <c r="T1490" s="173"/>
      <c r="AT1490" s="168" t="s">
        <v>148</v>
      </c>
      <c r="AU1490" s="168" t="s">
        <v>91</v>
      </c>
      <c r="AV1490" s="15" t="s">
        <v>157</v>
      </c>
      <c r="AW1490" s="15" t="s">
        <v>36</v>
      </c>
      <c r="AX1490" s="15" t="s">
        <v>81</v>
      </c>
      <c r="AY1490" s="168" t="s">
        <v>139</v>
      </c>
    </row>
    <row r="1491" spans="2:65" s="13" customFormat="1" ht="11.25">
      <c r="B1491" s="153"/>
      <c r="D1491" s="147" t="s">
        <v>148</v>
      </c>
      <c r="E1491" s="154" t="s">
        <v>1</v>
      </c>
      <c r="F1491" s="155" t="s">
        <v>1840</v>
      </c>
      <c r="H1491" s="156">
        <v>8.6959999999999997</v>
      </c>
      <c r="I1491" s="157"/>
      <c r="L1491" s="153"/>
      <c r="M1491" s="158"/>
      <c r="T1491" s="159"/>
      <c r="AT1491" s="154" t="s">
        <v>148</v>
      </c>
      <c r="AU1491" s="154" t="s">
        <v>91</v>
      </c>
      <c r="AV1491" s="13" t="s">
        <v>91</v>
      </c>
      <c r="AW1491" s="13" t="s">
        <v>36</v>
      </c>
      <c r="AX1491" s="13" t="s">
        <v>89</v>
      </c>
      <c r="AY1491" s="154" t="s">
        <v>139</v>
      </c>
    </row>
    <row r="1492" spans="2:65" s="1" customFormat="1" ht="24.2" customHeight="1">
      <c r="B1492" s="33"/>
      <c r="C1492" s="133" t="s">
        <v>1841</v>
      </c>
      <c r="D1492" s="133" t="s">
        <v>141</v>
      </c>
      <c r="E1492" s="134" t="s">
        <v>1842</v>
      </c>
      <c r="F1492" s="135" t="s">
        <v>1843</v>
      </c>
      <c r="G1492" s="136" t="s">
        <v>263</v>
      </c>
      <c r="H1492" s="137">
        <v>41.91</v>
      </c>
      <c r="I1492" s="138"/>
      <c r="J1492" s="139">
        <f>ROUND(I1492*H1492,2)</f>
        <v>0</v>
      </c>
      <c r="K1492" s="135" t="s">
        <v>145</v>
      </c>
      <c r="L1492" s="33"/>
      <c r="M1492" s="140" t="s">
        <v>1</v>
      </c>
      <c r="N1492" s="141" t="s">
        <v>46</v>
      </c>
      <c r="P1492" s="142">
        <f>O1492*H1492</f>
        <v>0</v>
      </c>
      <c r="Q1492" s="142">
        <v>0</v>
      </c>
      <c r="R1492" s="142">
        <f>Q1492*H1492</f>
        <v>0</v>
      </c>
      <c r="S1492" s="142">
        <v>0</v>
      </c>
      <c r="T1492" s="143">
        <f>S1492*H1492</f>
        <v>0</v>
      </c>
      <c r="AR1492" s="144" t="s">
        <v>291</v>
      </c>
      <c r="AT1492" s="144" t="s">
        <v>141</v>
      </c>
      <c r="AU1492" s="144" t="s">
        <v>91</v>
      </c>
      <c r="AY1492" s="18" t="s">
        <v>139</v>
      </c>
      <c r="BE1492" s="145">
        <f>IF(N1492="základní",J1492,0)</f>
        <v>0</v>
      </c>
      <c r="BF1492" s="145">
        <f>IF(N1492="snížená",J1492,0)</f>
        <v>0</v>
      </c>
      <c r="BG1492" s="145">
        <f>IF(N1492="zákl. přenesená",J1492,0)</f>
        <v>0</v>
      </c>
      <c r="BH1492" s="145">
        <f>IF(N1492="sníž. přenesená",J1492,0)</f>
        <v>0</v>
      </c>
      <c r="BI1492" s="145">
        <f>IF(N1492="nulová",J1492,0)</f>
        <v>0</v>
      </c>
      <c r="BJ1492" s="18" t="s">
        <v>89</v>
      </c>
      <c r="BK1492" s="145">
        <f>ROUND(I1492*H1492,2)</f>
        <v>0</v>
      </c>
      <c r="BL1492" s="18" t="s">
        <v>291</v>
      </c>
      <c r="BM1492" s="144" t="s">
        <v>1844</v>
      </c>
    </row>
    <row r="1493" spans="2:65" s="12" customFormat="1" ht="11.25">
      <c r="B1493" s="146"/>
      <c r="D1493" s="147" t="s">
        <v>148</v>
      </c>
      <c r="E1493" s="148" t="s">
        <v>1</v>
      </c>
      <c r="F1493" s="149" t="s">
        <v>1264</v>
      </c>
      <c r="H1493" s="148" t="s">
        <v>1</v>
      </c>
      <c r="I1493" s="150"/>
      <c r="L1493" s="146"/>
      <c r="M1493" s="151"/>
      <c r="T1493" s="152"/>
      <c r="AT1493" s="148" t="s">
        <v>148</v>
      </c>
      <c r="AU1493" s="148" t="s">
        <v>91</v>
      </c>
      <c r="AV1493" s="12" t="s">
        <v>89</v>
      </c>
      <c r="AW1493" s="12" t="s">
        <v>36</v>
      </c>
      <c r="AX1493" s="12" t="s">
        <v>81</v>
      </c>
      <c r="AY1493" s="148" t="s">
        <v>139</v>
      </c>
    </row>
    <row r="1494" spans="2:65" s="12" customFormat="1" ht="11.25">
      <c r="B1494" s="146"/>
      <c r="D1494" s="147" t="s">
        <v>148</v>
      </c>
      <c r="E1494" s="148" t="s">
        <v>1</v>
      </c>
      <c r="F1494" s="149" t="s">
        <v>1016</v>
      </c>
      <c r="H1494" s="148" t="s">
        <v>1</v>
      </c>
      <c r="I1494" s="150"/>
      <c r="L1494" s="146"/>
      <c r="M1494" s="151"/>
      <c r="T1494" s="152"/>
      <c r="AT1494" s="148" t="s">
        <v>148</v>
      </c>
      <c r="AU1494" s="148" t="s">
        <v>91</v>
      </c>
      <c r="AV1494" s="12" t="s">
        <v>89</v>
      </c>
      <c r="AW1494" s="12" t="s">
        <v>36</v>
      </c>
      <c r="AX1494" s="12" t="s">
        <v>81</v>
      </c>
      <c r="AY1494" s="148" t="s">
        <v>139</v>
      </c>
    </row>
    <row r="1495" spans="2:65" s="13" customFormat="1" ht="11.25">
      <c r="B1495" s="153"/>
      <c r="D1495" s="147" t="s">
        <v>148</v>
      </c>
      <c r="E1495" s="154" t="s">
        <v>1</v>
      </c>
      <c r="F1495" s="155" t="s">
        <v>1828</v>
      </c>
      <c r="H1495" s="156">
        <v>20.954999999999998</v>
      </c>
      <c r="I1495" s="157"/>
      <c r="L1495" s="153"/>
      <c r="M1495" s="158"/>
      <c r="T1495" s="159"/>
      <c r="AT1495" s="154" t="s">
        <v>148</v>
      </c>
      <c r="AU1495" s="154" t="s">
        <v>91</v>
      </c>
      <c r="AV1495" s="13" t="s">
        <v>91</v>
      </c>
      <c r="AW1495" s="13" t="s">
        <v>36</v>
      </c>
      <c r="AX1495" s="13" t="s">
        <v>81</v>
      </c>
      <c r="AY1495" s="154" t="s">
        <v>139</v>
      </c>
    </row>
    <row r="1496" spans="2:65" s="15" customFormat="1" ht="11.25">
      <c r="B1496" s="167"/>
      <c r="D1496" s="147" t="s">
        <v>148</v>
      </c>
      <c r="E1496" s="168" t="s">
        <v>1</v>
      </c>
      <c r="F1496" s="169" t="s">
        <v>253</v>
      </c>
      <c r="H1496" s="170">
        <v>20.954999999999998</v>
      </c>
      <c r="I1496" s="171"/>
      <c r="L1496" s="167"/>
      <c r="M1496" s="172"/>
      <c r="T1496" s="173"/>
      <c r="AT1496" s="168" t="s">
        <v>148</v>
      </c>
      <c r="AU1496" s="168" t="s">
        <v>91</v>
      </c>
      <c r="AV1496" s="15" t="s">
        <v>157</v>
      </c>
      <c r="AW1496" s="15" t="s">
        <v>36</v>
      </c>
      <c r="AX1496" s="15" t="s">
        <v>81</v>
      </c>
      <c r="AY1496" s="168" t="s">
        <v>139</v>
      </c>
    </row>
    <row r="1497" spans="2:65" s="13" customFormat="1" ht="11.25">
      <c r="B1497" s="153"/>
      <c r="D1497" s="147" t="s">
        <v>148</v>
      </c>
      <c r="E1497" s="154" t="s">
        <v>1</v>
      </c>
      <c r="F1497" s="155" t="s">
        <v>1845</v>
      </c>
      <c r="H1497" s="156">
        <v>41.91</v>
      </c>
      <c r="I1497" s="157"/>
      <c r="L1497" s="153"/>
      <c r="M1497" s="158"/>
      <c r="T1497" s="159"/>
      <c r="AT1497" s="154" t="s">
        <v>148</v>
      </c>
      <c r="AU1497" s="154" t="s">
        <v>91</v>
      </c>
      <c r="AV1497" s="13" t="s">
        <v>91</v>
      </c>
      <c r="AW1497" s="13" t="s">
        <v>36</v>
      </c>
      <c r="AX1497" s="13" t="s">
        <v>89</v>
      </c>
      <c r="AY1497" s="154" t="s">
        <v>139</v>
      </c>
    </row>
    <row r="1498" spans="2:65" s="1" customFormat="1" ht="49.15" customHeight="1">
      <c r="B1498" s="33"/>
      <c r="C1498" s="177" t="s">
        <v>1846</v>
      </c>
      <c r="D1498" s="177" t="s">
        <v>317</v>
      </c>
      <c r="E1498" s="178" t="s">
        <v>1847</v>
      </c>
      <c r="F1498" s="179" t="s">
        <v>1848</v>
      </c>
      <c r="G1498" s="180" t="s">
        <v>263</v>
      </c>
      <c r="H1498" s="181">
        <v>58.98</v>
      </c>
      <c r="I1498" s="182"/>
      <c r="J1498" s="183">
        <f>ROUND(I1498*H1498,2)</f>
        <v>0</v>
      </c>
      <c r="K1498" s="179" t="s">
        <v>145</v>
      </c>
      <c r="L1498" s="184"/>
      <c r="M1498" s="185" t="s">
        <v>1</v>
      </c>
      <c r="N1498" s="186" t="s">
        <v>46</v>
      </c>
      <c r="P1498" s="142">
        <f>O1498*H1498</f>
        <v>0</v>
      </c>
      <c r="Q1498" s="142">
        <v>4.7999999999999996E-3</v>
      </c>
      <c r="R1498" s="142">
        <f>Q1498*H1498</f>
        <v>0.28310399999999997</v>
      </c>
      <c r="S1498" s="142">
        <v>0</v>
      </c>
      <c r="T1498" s="143">
        <f>S1498*H1498</f>
        <v>0</v>
      </c>
      <c r="AR1498" s="144" t="s">
        <v>410</v>
      </c>
      <c r="AT1498" s="144" t="s">
        <v>317</v>
      </c>
      <c r="AU1498" s="144" t="s">
        <v>91</v>
      </c>
      <c r="AY1498" s="18" t="s">
        <v>139</v>
      </c>
      <c r="BE1498" s="145">
        <f>IF(N1498="základní",J1498,0)</f>
        <v>0</v>
      </c>
      <c r="BF1498" s="145">
        <f>IF(N1498="snížená",J1498,0)</f>
        <v>0</v>
      </c>
      <c r="BG1498" s="145">
        <f>IF(N1498="zákl. přenesená",J1498,0)</f>
        <v>0</v>
      </c>
      <c r="BH1498" s="145">
        <f>IF(N1498="sníž. přenesená",J1498,0)</f>
        <v>0</v>
      </c>
      <c r="BI1498" s="145">
        <f>IF(N1498="nulová",J1498,0)</f>
        <v>0</v>
      </c>
      <c r="BJ1498" s="18" t="s">
        <v>89</v>
      </c>
      <c r="BK1498" s="145">
        <f>ROUND(I1498*H1498,2)</f>
        <v>0</v>
      </c>
      <c r="BL1498" s="18" t="s">
        <v>291</v>
      </c>
      <c r="BM1498" s="144" t="s">
        <v>1849</v>
      </c>
    </row>
    <row r="1499" spans="2:65" s="12" customFormat="1" ht="11.25">
      <c r="B1499" s="146"/>
      <c r="D1499" s="147" t="s">
        <v>148</v>
      </c>
      <c r="E1499" s="148" t="s">
        <v>1</v>
      </c>
      <c r="F1499" s="149" t="s">
        <v>1264</v>
      </c>
      <c r="H1499" s="148" t="s">
        <v>1</v>
      </c>
      <c r="I1499" s="150"/>
      <c r="L1499" s="146"/>
      <c r="M1499" s="151"/>
      <c r="T1499" s="152"/>
      <c r="AT1499" s="148" t="s">
        <v>148</v>
      </c>
      <c r="AU1499" s="148" t="s">
        <v>91</v>
      </c>
      <c r="AV1499" s="12" t="s">
        <v>89</v>
      </c>
      <c r="AW1499" s="12" t="s">
        <v>36</v>
      </c>
      <c r="AX1499" s="12" t="s">
        <v>81</v>
      </c>
      <c r="AY1499" s="148" t="s">
        <v>139</v>
      </c>
    </row>
    <row r="1500" spans="2:65" s="12" customFormat="1" ht="11.25">
      <c r="B1500" s="146"/>
      <c r="D1500" s="147" t="s">
        <v>148</v>
      </c>
      <c r="E1500" s="148" t="s">
        <v>1</v>
      </c>
      <c r="F1500" s="149" t="s">
        <v>1016</v>
      </c>
      <c r="H1500" s="148" t="s">
        <v>1</v>
      </c>
      <c r="I1500" s="150"/>
      <c r="L1500" s="146"/>
      <c r="M1500" s="151"/>
      <c r="T1500" s="152"/>
      <c r="AT1500" s="148" t="s">
        <v>148</v>
      </c>
      <c r="AU1500" s="148" t="s">
        <v>91</v>
      </c>
      <c r="AV1500" s="12" t="s">
        <v>89</v>
      </c>
      <c r="AW1500" s="12" t="s">
        <v>36</v>
      </c>
      <c r="AX1500" s="12" t="s">
        <v>81</v>
      </c>
      <c r="AY1500" s="148" t="s">
        <v>139</v>
      </c>
    </row>
    <row r="1501" spans="2:65" s="13" customFormat="1" ht="11.25">
      <c r="B1501" s="153"/>
      <c r="D1501" s="147" t="s">
        <v>148</v>
      </c>
      <c r="E1501" s="154" t="s">
        <v>1</v>
      </c>
      <c r="F1501" s="155" t="s">
        <v>1850</v>
      </c>
      <c r="H1501" s="156">
        <v>10.134</v>
      </c>
      <c r="I1501" s="157"/>
      <c r="L1501" s="153"/>
      <c r="M1501" s="158"/>
      <c r="T1501" s="159"/>
      <c r="AT1501" s="154" t="s">
        <v>148</v>
      </c>
      <c r="AU1501" s="154" t="s">
        <v>91</v>
      </c>
      <c r="AV1501" s="13" t="s">
        <v>91</v>
      </c>
      <c r="AW1501" s="13" t="s">
        <v>36</v>
      </c>
      <c r="AX1501" s="13" t="s">
        <v>81</v>
      </c>
      <c r="AY1501" s="154" t="s">
        <v>139</v>
      </c>
    </row>
    <row r="1502" spans="2:65" s="13" customFormat="1" ht="22.5">
      <c r="B1502" s="153"/>
      <c r="D1502" s="147" t="s">
        <v>148</v>
      </c>
      <c r="E1502" s="154" t="s">
        <v>1</v>
      </c>
      <c r="F1502" s="155" t="s">
        <v>1851</v>
      </c>
      <c r="H1502" s="156">
        <v>48.845999999999997</v>
      </c>
      <c r="I1502" s="157"/>
      <c r="L1502" s="153"/>
      <c r="M1502" s="158"/>
      <c r="T1502" s="159"/>
      <c r="AT1502" s="154" t="s">
        <v>148</v>
      </c>
      <c r="AU1502" s="154" t="s">
        <v>91</v>
      </c>
      <c r="AV1502" s="13" t="s">
        <v>91</v>
      </c>
      <c r="AW1502" s="13" t="s">
        <v>36</v>
      </c>
      <c r="AX1502" s="13" t="s">
        <v>81</v>
      </c>
      <c r="AY1502" s="154" t="s">
        <v>139</v>
      </c>
    </row>
    <row r="1503" spans="2:65" s="14" customFormat="1" ht="11.25">
      <c r="B1503" s="160"/>
      <c r="D1503" s="147" t="s">
        <v>148</v>
      </c>
      <c r="E1503" s="161" t="s">
        <v>1</v>
      </c>
      <c r="F1503" s="162" t="s">
        <v>151</v>
      </c>
      <c r="H1503" s="163">
        <v>58.98</v>
      </c>
      <c r="I1503" s="164"/>
      <c r="L1503" s="160"/>
      <c r="M1503" s="165"/>
      <c r="T1503" s="166"/>
      <c r="AT1503" s="161" t="s">
        <v>148</v>
      </c>
      <c r="AU1503" s="161" t="s">
        <v>91</v>
      </c>
      <c r="AV1503" s="14" t="s">
        <v>146</v>
      </c>
      <c r="AW1503" s="14" t="s">
        <v>36</v>
      </c>
      <c r="AX1503" s="14" t="s">
        <v>89</v>
      </c>
      <c r="AY1503" s="161" t="s">
        <v>139</v>
      </c>
    </row>
    <row r="1504" spans="2:65" s="1" customFormat="1" ht="49.15" customHeight="1">
      <c r="B1504" s="33"/>
      <c r="C1504" s="133" t="s">
        <v>1852</v>
      </c>
      <c r="D1504" s="133" t="s">
        <v>141</v>
      </c>
      <c r="E1504" s="134" t="s">
        <v>1853</v>
      </c>
      <c r="F1504" s="135" t="s">
        <v>1854</v>
      </c>
      <c r="G1504" s="136" t="s">
        <v>299</v>
      </c>
      <c r="H1504" s="137">
        <v>0.31900000000000001</v>
      </c>
      <c r="I1504" s="138"/>
      <c r="J1504" s="139">
        <f>ROUND(I1504*H1504,2)</f>
        <v>0</v>
      </c>
      <c r="K1504" s="135" t="s">
        <v>145</v>
      </c>
      <c r="L1504" s="33"/>
      <c r="M1504" s="140" t="s">
        <v>1</v>
      </c>
      <c r="N1504" s="141" t="s">
        <v>46</v>
      </c>
      <c r="P1504" s="142">
        <f>O1504*H1504</f>
        <v>0</v>
      </c>
      <c r="Q1504" s="142">
        <v>0</v>
      </c>
      <c r="R1504" s="142">
        <f>Q1504*H1504</f>
        <v>0</v>
      </c>
      <c r="S1504" s="142">
        <v>0</v>
      </c>
      <c r="T1504" s="143">
        <f>S1504*H1504</f>
        <v>0</v>
      </c>
      <c r="AR1504" s="144" t="s">
        <v>291</v>
      </c>
      <c r="AT1504" s="144" t="s">
        <v>141</v>
      </c>
      <c r="AU1504" s="144" t="s">
        <v>91</v>
      </c>
      <c r="AY1504" s="18" t="s">
        <v>139</v>
      </c>
      <c r="BE1504" s="145">
        <f>IF(N1504="základní",J1504,0)</f>
        <v>0</v>
      </c>
      <c r="BF1504" s="145">
        <f>IF(N1504="snížená",J1504,0)</f>
        <v>0</v>
      </c>
      <c r="BG1504" s="145">
        <f>IF(N1504="zákl. přenesená",J1504,0)</f>
        <v>0</v>
      </c>
      <c r="BH1504" s="145">
        <f>IF(N1504="sníž. přenesená",J1504,0)</f>
        <v>0</v>
      </c>
      <c r="BI1504" s="145">
        <f>IF(N1504="nulová",J1504,0)</f>
        <v>0</v>
      </c>
      <c r="BJ1504" s="18" t="s">
        <v>89</v>
      </c>
      <c r="BK1504" s="145">
        <f>ROUND(I1504*H1504,2)</f>
        <v>0</v>
      </c>
      <c r="BL1504" s="18" t="s">
        <v>291</v>
      </c>
      <c r="BM1504" s="144" t="s">
        <v>1855</v>
      </c>
    </row>
    <row r="1505" spans="2:65" s="11" customFormat="1" ht="25.9" customHeight="1">
      <c r="B1505" s="121"/>
      <c r="D1505" s="122" t="s">
        <v>80</v>
      </c>
      <c r="E1505" s="123" t="s">
        <v>317</v>
      </c>
      <c r="F1505" s="123" t="s">
        <v>949</v>
      </c>
      <c r="I1505" s="124"/>
      <c r="J1505" s="125">
        <f>BK1505</f>
        <v>0</v>
      </c>
      <c r="L1505" s="121"/>
      <c r="M1505" s="126"/>
      <c r="P1505" s="127">
        <f>P1506+P1528</f>
        <v>0</v>
      </c>
      <c r="R1505" s="127">
        <f>R1506+R1528</f>
        <v>0.29653389999999996</v>
      </c>
      <c r="T1505" s="128">
        <f>T1506+T1528</f>
        <v>0</v>
      </c>
      <c r="AR1505" s="122" t="s">
        <v>157</v>
      </c>
      <c r="AT1505" s="129" t="s">
        <v>80</v>
      </c>
      <c r="AU1505" s="129" t="s">
        <v>81</v>
      </c>
      <c r="AY1505" s="122" t="s">
        <v>139</v>
      </c>
      <c r="BK1505" s="130">
        <f>BK1506+BK1528</f>
        <v>0</v>
      </c>
    </row>
    <row r="1506" spans="2:65" s="11" customFormat="1" ht="22.9" customHeight="1">
      <c r="B1506" s="121"/>
      <c r="D1506" s="122" t="s">
        <v>80</v>
      </c>
      <c r="E1506" s="131" t="s">
        <v>950</v>
      </c>
      <c r="F1506" s="131" t="s">
        <v>951</v>
      </c>
      <c r="I1506" s="124"/>
      <c r="J1506" s="132">
        <f>BK1506</f>
        <v>0</v>
      </c>
      <c r="L1506" s="121"/>
      <c r="M1506" s="126"/>
      <c r="P1506" s="127">
        <f>SUM(P1507:P1527)</f>
        <v>0</v>
      </c>
      <c r="R1506" s="127">
        <f>SUM(R1507:R1527)</f>
        <v>0.29653389999999996</v>
      </c>
      <c r="T1506" s="128">
        <f>SUM(T1507:T1527)</f>
        <v>0</v>
      </c>
      <c r="AR1506" s="122" t="s">
        <v>157</v>
      </c>
      <c r="AT1506" s="129" t="s">
        <v>80</v>
      </c>
      <c r="AU1506" s="129" t="s">
        <v>89</v>
      </c>
      <c r="AY1506" s="122" t="s">
        <v>139</v>
      </c>
      <c r="BK1506" s="130">
        <f>SUM(BK1507:BK1527)</f>
        <v>0</v>
      </c>
    </row>
    <row r="1507" spans="2:65" s="1" customFormat="1" ht="16.5" customHeight="1">
      <c r="B1507" s="33"/>
      <c r="C1507" s="133" t="s">
        <v>1856</v>
      </c>
      <c r="D1507" s="133" t="s">
        <v>141</v>
      </c>
      <c r="E1507" s="134" t="s">
        <v>1857</v>
      </c>
      <c r="F1507" s="135" t="s">
        <v>1858</v>
      </c>
      <c r="G1507" s="136" t="s">
        <v>160</v>
      </c>
      <c r="H1507" s="137">
        <v>12.54</v>
      </c>
      <c r="I1507" s="138"/>
      <c r="J1507" s="139">
        <f>ROUND(I1507*H1507,2)</f>
        <v>0</v>
      </c>
      <c r="K1507" s="135" t="s">
        <v>145</v>
      </c>
      <c r="L1507" s="33"/>
      <c r="M1507" s="140" t="s">
        <v>1</v>
      </c>
      <c r="N1507" s="141" t="s">
        <v>46</v>
      </c>
      <c r="P1507" s="142">
        <f>O1507*H1507</f>
        <v>0</v>
      </c>
      <c r="Q1507" s="142">
        <v>0</v>
      </c>
      <c r="R1507" s="142">
        <f>Q1507*H1507</f>
        <v>0</v>
      </c>
      <c r="S1507" s="142">
        <v>0</v>
      </c>
      <c r="T1507" s="143">
        <f>S1507*H1507</f>
        <v>0</v>
      </c>
      <c r="AR1507" s="144" t="s">
        <v>589</v>
      </c>
      <c r="AT1507" s="144" t="s">
        <v>141</v>
      </c>
      <c r="AU1507" s="144" t="s">
        <v>91</v>
      </c>
      <c r="AY1507" s="18" t="s">
        <v>139</v>
      </c>
      <c r="BE1507" s="145">
        <f>IF(N1507="základní",J1507,0)</f>
        <v>0</v>
      </c>
      <c r="BF1507" s="145">
        <f>IF(N1507="snížená",J1507,0)</f>
        <v>0</v>
      </c>
      <c r="BG1507" s="145">
        <f>IF(N1507="zákl. přenesená",J1507,0)</f>
        <v>0</v>
      </c>
      <c r="BH1507" s="145">
        <f>IF(N1507="sníž. přenesená",J1507,0)</f>
        <v>0</v>
      </c>
      <c r="BI1507" s="145">
        <f>IF(N1507="nulová",J1507,0)</f>
        <v>0</v>
      </c>
      <c r="BJ1507" s="18" t="s">
        <v>89</v>
      </c>
      <c r="BK1507" s="145">
        <f>ROUND(I1507*H1507,2)</f>
        <v>0</v>
      </c>
      <c r="BL1507" s="18" t="s">
        <v>589</v>
      </c>
      <c r="BM1507" s="144" t="s">
        <v>1859</v>
      </c>
    </row>
    <row r="1508" spans="2:65" s="13" customFormat="1" ht="11.25">
      <c r="B1508" s="153"/>
      <c r="D1508" s="147" t="s">
        <v>148</v>
      </c>
      <c r="E1508" s="154" t="s">
        <v>1</v>
      </c>
      <c r="F1508" s="155" t="s">
        <v>1860</v>
      </c>
      <c r="H1508" s="156">
        <v>12.54</v>
      </c>
      <c r="I1508" s="157"/>
      <c r="L1508" s="153"/>
      <c r="M1508" s="158"/>
      <c r="T1508" s="159"/>
      <c r="AT1508" s="154" t="s">
        <v>148</v>
      </c>
      <c r="AU1508" s="154" t="s">
        <v>91</v>
      </c>
      <c r="AV1508" s="13" t="s">
        <v>91</v>
      </c>
      <c r="AW1508" s="13" t="s">
        <v>36</v>
      </c>
      <c r="AX1508" s="13" t="s">
        <v>81</v>
      </c>
      <c r="AY1508" s="154" t="s">
        <v>139</v>
      </c>
    </row>
    <row r="1509" spans="2:65" s="14" customFormat="1" ht="11.25">
      <c r="B1509" s="160"/>
      <c r="D1509" s="147" t="s">
        <v>148</v>
      </c>
      <c r="E1509" s="161" t="s">
        <v>1</v>
      </c>
      <c r="F1509" s="162" t="s">
        <v>151</v>
      </c>
      <c r="H1509" s="163">
        <v>12.54</v>
      </c>
      <c r="I1509" s="164"/>
      <c r="L1509" s="160"/>
      <c r="M1509" s="165"/>
      <c r="T1509" s="166"/>
      <c r="AT1509" s="161" t="s">
        <v>148</v>
      </c>
      <c r="AU1509" s="161" t="s">
        <v>91</v>
      </c>
      <c r="AV1509" s="14" t="s">
        <v>146</v>
      </c>
      <c r="AW1509" s="14" t="s">
        <v>36</v>
      </c>
      <c r="AX1509" s="14" t="s">
        <v>89</v>
      </c>
      <c r="AY1509" s="161" t="s">
        <v>139</v>
      </c>
    </row>
    <row r="1510" spans="2:65" s="1" customFormat="1" ht="24.2" customHeight="1">
      <c r="B1510" s="33"/>
      <c r="C1510" s="252" t="s">
        <v>1861</v>
      </c>
      <c r="D1510" s="252" t="s">
        <v>317</v>
      </c>
      <c r="E1510" s="253" t="s">
        <v>1862</v>
      </c>
      <c r="F1510" s="254" t="s">
        <v>1863</v>
      </c>
      <c r="G1510" s="255" t="s">
        <v>160</v>
      </c>
      <c r="H1510" s="256">
        <v>12.664999999999999</v>
      </c>
      <c r="I1510" s="182"/>
      <c r="J1510" s="257">
        <f>ROUND(I1510*H1510,2)</f>
        <v>0</v>
      </c>
      <c r="K1510" s="179" t="s">
        <v>145</v>
      </c>
      <c r="L1510" s="184"/>
      <c r="M1510" s="185" t="s">
        <v>1</v>
      </c>
      <c r="N1510" s="186" t="s">
        <v>46</v>
      </c>
      <c r="P1510" s="142">
        <f>O1510*H1510</f>
        <v>0</v>
      </c>
      <c r="Q1510" s="142">
        <v>2.2380000000000001E-2</v>
      </c>
      <c r="R1510" s="142">
        <f>Q1510*H1510</f>
        <v>0.28344269999999999</v>
      </c>
      <c r="S1510" s="142">
        <v>0</v>
      </c>
      <c r="T1510" s="143">
        <f>S1510*H1510</f>
        <v>0</v>
      </c>
      <c r="AR1510" s="144" t="s">
        <v>924</v>
      </c>
      <c r="AT1510" s="144" t="s">
        <v>317</v>
      </c>
      <c r="AU1510" s="144" t="s">
        <v>91</v>
      </c>
      <c r="AY1510" s="18" t="s">
        <v>139</v>
      </c>
      <c r="BE1510" s="145">
        <f>IF(N1510="základní",J1510,0)</f>
        <v>0</v>
      </c>
      <c r="BF1510" s="145">
        <f>IF(N1510="snížená",J1510,0)</f>
        <v>0</v>
      </c>
      <c r="BG1510" s="145">
        <f>IF(N1510="zákl. přenesená",J1510,0)</f>
        <v>0</v>
      </c>
      <c r="BH1510" s="145">
        <f>IF(N1510="sníž. přenesená",J1510,0)</f>
        <v>0</v>
      </c>
      <c r="BI1510" s="145">
        <f>IF(N1510="nulová",J1510,0)</f>
        <v>0</v>
      </c>
      <c r="BJ1510" s="18" t="s">
        <v>89</v>
      </c>
      <c r="BK1510" s="145">
        <f>ROUND(I1510*H1510,2)</f>
        <v>0</v>
      </c>
      <c r="BL1510" s="18" t="s">
        <v>924</v>
      </c>
      <c r="BM1510" s="144" t="s">
        <v>1864</v>
      </c>
    </row>
    <row r="1511" spans="2:65" s="13" customFormat="1" ht="11.25">
      <c r="B1511" s="153"/>
      <c r="D1511" s="147" t="s">
        <v>148</v>
      </c>
      <c r="E1511" s="154" t="s">
        <v>1</v>
      </c>
      <c r="F1511" s="155" t="s">
        <v>1865</v>
      </c>
      <c r="H1511" s="156">
        <v>12.664999999999999</v>
      </c>
      <c r="I1511" s="157"/>
      <c r="L1511" s="153"/>
      <c r="M1511" s="158"/>
      <c r="T1511" s="159"/>
      <c r="AT1511" s="154" t="s">
        <v>148</v>
      </c>
      <c r="AU1511" s="154" t="s">
        <v>91</v>
      </c>
      <c r="AV1511" s="13" t="s">
        <v>91</v>
      </c>
      <c r="AW1511" s="13" t="s">
        <v>36</v>
      </c>
      <c r="AX1511" s="13" t="s">
        <v>81</v>
      </c>
      <c r="AY1511" s="154" t="s">
        <v>139</v>
      </c>
    </row>
    <row r="1512" spans="2:65" s="14" customFormat="1" ht="11.25">
      <c r="B1512" s="160"/>
      <c r="D1512" s="147" t="s">
        <v>148</v>
      </c>
      <c r="E1512" s="161" t="s">
        <v>1</v>
      </c>
      <c r="F1512" s="162" t="s">
        <v>151</v>
      </c>
      <c r="H1512" s="163">
        <v>12.664999999999999</v>
      </c>
      <c r="I1512" s="164"/>
      <c r="L1512" s="160"/>
      <c r="M1512" s="165"/>
      <c r="T1512" s="166"/>
      <c r="AT1512" s="161" t="s">
        <v>148</v>
      </c>
      <c r="AU1512" s="161" t="s">
        <v>91</v>
      </c>
      <c r="AV1512" s="14" t="s">
        <v>146</v>
      </c>
      <c r="AW1512" s="14" t="s">
        <v>36</v>
      </c>
      <c r="AX1512" s="14" t="s">
        <v>89</v>
      </c>
      <c r="AY1512" s="161" t="s">
        <v>139</v>
      </c>
    </row>
    <row r="1513" spans="2:65" s="1" customFormat="1" ht="16.5" customHeight="1">
      <c r="B1513" s="33"/>
      <c r="C1513" s="133" t="s">
        <v>1866</v>
      </c>
      <c r="D1513" s="133" t="s">
        <v>141</v>
      </c>
      <c r="E1513" s="134" t="s">
        <v>1867</v>
      </c>
      <c r="F1513" s="135" t="s">
        <v>1868</v>
      </c>
      <c r="G1513" s="136" t="s">
        <v>160</v>
      </c>
      <c r="H1513" s="137">
        <v>12.54</v>
      </c>
      <c r="I1513" s="138"/>
      <c r="J1513" s="139">
        <f>ROUND(I1513*H1513,2)</f>
        <v>0</v>
      </c>
      <c r="K1513" s="135" t="s">
        <v>145</v>
      </c>
      <c r="L1513" s="33"/>
      <c r="M1513" s="140" t="s">
        <v>1</v>
      </c>
      <c r="N1513" s="141" t="s">
        <v>46</v>
      </c>
      <c r="P1513" s="142">
        <f>O1513*H1513</f>
        <v>0</v>
      </c>
      <c r="Q1513" s="142">
        <v>2.7999999999999998E-4</v>
      </c>
      <c r="R1513" s="142">
        <f>Q1513*H1513</f>
        <v>3.5111999999999995E-3</v>
      </c>
      <c r="S1513" s="142">
        <v>0</v>
      </c>
      <c r="T1513" s="143">
        <f>S1513*H1513</f>
        <v>0</v>
      </c>
      <c r="AR1513" s="144" t="s">
        <v>589</v>
      </c>
      <c r="AT1513" s="144" t="s">
        <v>141</v>
      </c>
      <c r="AU1513" s="144" t="s">
        <v>91</v>
      </c>
      <c r="AY1513" s="18" t="s">
        <v>139</v>
      </c>
      <c r="BE1513" s="145">
        <f>IF(N1513="základní",J1513,0)</f>
        <v>0</v>
      </c>
      <c r="BF1513" s="145">
        <f>IF(N1513="snížená",J1513,0)</f>
        <v>0</v>
      </c>
      <c r="BG1513" s="145">
        <f>IF(N1513="zákl. přenesená",J1513,0)</f>
        <v>0</v>
      </c>
      <c r="BH1513" s="145">
        <f>IF(N1513="sníž. přenesená",J1513,0)</f>
        <v>0</v>
      </c>
      <c r="BI1513" s="145">
        <f>IF(N1513="nulová",J1513,0)</f>
        <v>0</v>
      </c>
      <c r="BJ1513" s="18" t="s">
        <v>89</v>
      </c>
      <c r="BK1513" s="145">
        <f>ROUND(I1513*H1513,2)</f>
        <v>0</v>
      </c>
      <c r="BL1513" s="18" t="s">
        <v>589</v>
      </c>
      <c r="BM1513" s="144" t="s">
        <v>1869</v>
      </c>
    </row>
    <row r="1514" spans="2:65" s="13" customFormat="1" ht="11.25">
      <c r="B1514" s="153"/>
      <c r="D1514" s="147" t="s">
        <v>148</v>
      </c>
      <c r="E1514" s="154" t="s">
        <v>1</v>
      </c>
      <c r="F1514" s="155" t="s">
        <v>1860</v>
      </c>
      <c r="H1514" s="156">
        <v>12.54</v>
      </c>
      <c r="I1514" s="157"/>
      <c r="L1514" s="153"/>
      <c r="M1514" s="158"/>
      <c r="T1514" s="159"/>
      <c r="AT1514" s="154" t="s">
        <v>148</v>
      </c>
      <c r="AU1514" s="154" t="s">
        <v>91</v>
      </c>
      <c r="AV1514" s="13" t="s">
        <v>91</v>
      </c>
      <c r="AW1514" s="13" t="s">
        <v>36</v>
      </c>
      <c r="AX1514" s="13" t="s">
        <v>81</v>
      </c>
      <c r="AY1514" s="154" t="s">
        <v>139</v>
      </c>
    </row>
    <row r="1515" spans="2:65" s="14" customFormat="1" ht="11.25">
      <c r="B1515" s="160"/>
      <c r="D1515" s="147" t="s">
        <v>148</v>
      </c>
      <c r="E1515" s="161" t="s">
        <v>1</v>
      </c>
      <c r="F1515" s="162" t="s">
        <v>151</v>
      </c>
      <c r="H1515" s="163">
        <v>12.54</v>
      </c>
      <c r="I1515" s="164"/>
      <c r="L1515" s="160"/>
      <c r="M1515" s="165"/>
      <c r="T1515" s="166"/>
      <c r="AT1515" s="161" t="s">
        <v>148</v>
      </c>
      <c r="AU1515" s="161" t="s">
        <v>91</v>
      </c>
      <c r="AV1515" s="14" t="s">
        <v>146</v>
      </c>
      <c r="AW1515" s="14" t="s">
        <v>36</v>
      </c>
      <c r="AX1515" s="14" t="s">
        <v>89</v>
      </c>
      <c r="AY1515" s="161" t="s">
        <v>139</v>
      </c>
    </row>
    <row r="1516" spans="2:65" s="1" customFormat="1" ht="21.75" customHeight="1">
      <c r="B1516" s="33"/>
      <c r="C1516" s="133" t="s">
        <v>1870</v>
      </c>
      <c r="D1516" s="133" t="s">
        <v>141</v>
      </c>
      <c r="E1516" s="134" t="s">
        <v>1871</v>
      </c>
      <c r="F1516" s="135" t="s">
        <v>1872</v>
      </c>
      <c r="G1516" s="136" t="s">
        <v>498</v>
      </c>
      <c r="H1516" s="137">
        <v>10</v>
      </c>
      <c r="I1516" s="138"/>
      <c r="J1516" s="139">
        <f>ROUND(I1516*H1516,2)</f>
        <v>0</v>
      </c>
      <c r="K1516" s="135" t="s">
        <v>145</v>
      </c>
      <c r="L1516" s="33"/>
      <c r="M1516" s="140" t="s">
        <v>1</v>
      </c>
      <c r="N1516" s="141" t="s">
        <v>46</v>
      </c>
      <c r="P1516" s="142">
        <f>O1516*H1516</f>
        <v>0</v>
      </c>
      <c r="Q1516" s="142">
        <v>1.0000000000000001E-5</v>
      </c>
      <c r="R1516" s="142">
        <f>Q1516*H1516</f>
        <v>1E-4</v>
      </c>
      <c r="S1516" s="142">
        <v>0</v>
      </c>
      <c r="T1516" s="143">
        <f>S1516*H1516</f>
        <v>0</v>
      </c>
      <c r="AR1516" s="144" t="s">
        <v>589</v>
      </c>
      <c r="AT1516" s="144" t="s">
        <v>141</v>
      </c>
      <c r="AU1516" s="144" t="s">
        <v>91</v>
      </c>
      <c r="AY1516" s="18" t="s">
        <v>139</v>
      </c>
      <c r="BE1516" s="145">
        <f>IF(N1516="základní",J1516,0)</f>
        <v>0</v>
      </c>
      <c r="BF1516" s="145">
        <f>IF(N1516="snížená",J1516,0)</f>
        <v>0</v>
      </c>
      <c r="BG1516" s="145">
        <f>IF(N1516="zákl. přenesená",J1516,0)</f>
        <v>0</v>
      </c>
      <c r="BH1516" s="145">
        <f>IF(N1516="sníž. přenesená",J1516,0)</f>
        <v>0</v>
      </c>
      <c r="BI1516" s="145">
        <f>IF(N1516="nulová",J1516,0)</f>
        <v>0</v>
      </c>
      <c r="BJ1516" s="18" t="s">
        <v>89</v>
      </c>
      <c r="BK1516" s="145">
        <f>ROUND(I1516*H1516,2)</f>
        <v>0</v>
      </c>
      <c r="BL1516" s="18" t="s">
        <v>589</v>
      </c>
      <c r="BM1516" s="144" t="s">
        <v>1873</v>
      </c>
    </row>
    <row r="1517" spans="2:65" s="13" customFormat="1" ht="22.5">
      <c r="B1517" s="153"/>
      <c r="D1517" s="147" t="s">
        <v>148</v>
      </c>
      <c r="E1517" s="154" t="s">
        <v>1</v>
      </c>
      <c r="F1517" s="155" t="s">
        <v>1874</v>
      </c>
      <c r="H1517" s="156">
        <v>10</v>
      </c>
      <c r="I1517" s="157"/>
      <c r="L1517" s="153"/>
      <c r="M1517" s="158"/>
      <c r="T1517" s="159"/>
      <c r="AT1517" s="154" t="s">
        <v>148</v>
      </c>
      <c r="AU1517" s="154" t="s">
        <v>91</v>
      </c>
      <c r="AV1517" s="13" t="s">
        <v>91</v>
      </c>
      <c r="AW1517" s="13" t="s">
        <v>36</v>
      </c>
      <c r="AX1517" s="13" t="s">
        <v>81</v>
      </c>
      <c r="AY1517" s="154" t="s">
        <v>139</v>
      </c>
    </row>
    <row r="1518" spans="2:65" s="14" customFormat="1" ht="11.25">
      <c r="B1518" s="160"/>
      <c r="D1518" s="147" t="s">
        <v>148</v>
      </c>
      <c r="E1518" s="161" t="s">
        <v>1</v>
      </c>
      <c r="F1518" s="162" t="s">
        <v>151</v>
      </c>
      <c r="H1518" s="163">
        <v>10</v>
      </c>
      <c r="I1518" s="164"/>
      <c r="L1518" s="160"/>
      <c r="M1518" s="165"/>
      <c r="T1518" s="166"/>
      <c r="AT1518" s="161" t="s">
        <v>148</v>
      </c>
      <c r="AU1518" s="161" t="s">
        <v>91</v>
      </c>
      <c r="AV1518" s="14" t="s">
        <v>146</v>
      </c>
      <c r="AW1518" s="14" t="s">
        <v>36</v>
      </c>
      <c r="AX1518" s="14" t="s">
        <v>89</v>
      </c>
      <c r="AY1518" s="161" t="s">
        <v>139</v>
      </c>
    </row>
    <row r="1519" spans="2:65" s="1" customFormat="1" ht="24.2" customHeight="1">
      <c r="B1519" s="33"/>
      <c r="C1519" s="252" t="s">
        <v>1875</v>
      </c>
      <c r="D1519" s="252" t="s">
        <v>317</v>
      </c>
      <c r="E1519" s="253" t="s">
        <v>1876</v>
      </c>
      <c r="F1519" s="254" t="s">
        <v>1877</v>
      </c>
      <c r="G1519" s="255" t="s">
        <v>498</v>
      </c>
      <c r="H1519" s="256">
        <v>10</v>
      </c>
      <c r="I1519" s="182"/>
      <c r="J1519" s="257">
        <f>ROUND(I1519*H1519,2)</f>
        <v>0</v>
      </c>
      <c r="K1519" s="179" t="s">
        <v>145</v>
      </c>
      <c r="L1519" s="184"/>
      <c r="M1519" s="185" t="s">
        <v>1</v>
      </c>
      <c r="N1519" s="186" t="s">
        <v>46</v>
      </c>
      <c r="P1519" s="142">
        <f>O1519*H1519</f>
        <v>0</v>
      </c>
      <c r="Q1519" s="142">
        <v>2.9999999999999997E-4</v>
      </c>
      <c r="R1519" s="142">
        <f>Q1519*H1519</f>
        <v>2.9999999999999996E-3</v>
      </c>
      <c r="S1519" s="142">
        <v>0</v>
      </c>
      <c r="T1519" s="143">
        <f>S1519*H1519</f>
        <v>0</v>
      </c>
      <c r="AR1519" s="144" t="s">
        <v>924</v>
      </c>
      <c r="AT1519" s="144" t="s">
        <v>317</v>
      </c>
      <c r="AU1519" s="144" t="s">
        <v>91</v>
      </c>
      <c r="AY1519" s="18" t="s">
        <v>139</v>
      </c>
      <c r="BE1519" s="145">
        <f>IF(N1519="základní",J1519,0)</f>
        <v>0</v>
      </c>
      <c r="BF1519" s="145">
        <f>IF(N1519="snížená",J1519,0)</f>
        <v>0</v>
      </c>
      <c r="BG1519" s="145">
        <f>IF(N1519="zákl. přenesená",J1519,0)</f>
        <v>0</v>
      </c>
      <c r="BH1519" s="145">
        <f>IF(N1519="sníž. přenesená",J1519,0)</f>
        <v>0</v>
      </c>
      <c r="BI1519" s="145">
        <f>IF(N1519="nulová",J1519,0)</f>
        <v>0</v>
      </c>
      <c r="BJ1519" s="18" t="s">
        <v>89</v>
      </c>
      <c r="BK1519" s="145">
        <f>ROUND(I1519*H1519,2)</f>
        <v>0</v>
      </c>
      <c r="BL1519" s="18" t="s">
        <v>924</v>
      </c>
      <c r="BM1519" s="144" t="s">
        <v>1878</v>
      </c>
    </row>
    <row r="1520" spans="2:65" s="13" customFormat="1" ht="22.5">
      <c r="B1520" s="153"/>
      <c r="D1520" s="147" t="s">
        <v>148</v>
      </c>
      <c r="E1520" s="154" t="s">
        <v>1</v>
      </c>
      <c r="F1520" s="155" t="s">
        <v>1874</v>
      </c>
      <c r="H1520" s="156">
        <v>10</v>
      </c>
      <c r="I1520" s="157"/>
      <c r="L1520" s="153"/>
      <c r="M1520" s="158"/>
      <c r="T1520" s="159"/>
      <c r="AT1520" s="154" t="s">
        <v>148</v>
      </c>
      <c r="AU1520" s="154" t="s">
        <v>91</v>
      </c>
      <c r="AV1520" s="13" t="s">
        <v>91</v>
      </c>
      <c r="AW1520" s="13" t="s">
        <v>36</v>
      </c>
      <c r="AX1520" s="13" t="s">
        <v>81</v>
      </c>
      <c r="AY1520" s="154" t="s">
        <v>139</v>
      </c>
    </row>
    <row r="1521" spans="2:65" s="14" customFormat="1" ht="11.25">
      <c r="B1521" s="160"/>
      <c r="D1521" s="147" t="s">
        <v>148</v>
      </c>
      <c r="E1521" s="161" t="s">
        <v>1</v>
      </c>
      <c r="F1521" s="162" t="s">
        <v>151</v>
      </c>
      <c r="H1521" s="163">
        <v>10</v>
      </c>
      <c r="I1521" s="164"/>
      <c r="L1521" s="160"/>
      <c r="M1521" s="165"/>
      <c r="T1521" s="166"/>
      <c r="AT1521" s="161" t="s">
        <v>148</v>
      </c>
      <c r="AU1521" s="161" t="s">
        <v>91</v>
      </c>
      <c r="AV1521" s="14" t="s">
        <v>146</v>
      </c>
      <c r="AW1521" s="14" t="s">
        <v>36</v>
      </c>
      <c r="AX1521" s="14" t="s">
        <v>89</v>
      </c>
      <c r="AY1521" s="161" t="s">
        <v>139</v>
      </c>
    </row>
    <row r="1522" spans="2:65" s="1" customFormat="1" ht="16.5" customHeight="1">
      <c r="B1522" s="33"/>
      <c r="C1522" s="133" t="s">
        <v>1879</v>
      </c>
      <c r="D1522" s="133" t="s">
        <v>141</v>
      </c>
      <c r="E1522" s="134" t="s">
        <v>1880</v>
      </c>
      <c r="F1522" s="135" t="s">
        <v>1881</v>
      </c>
      <c r="G1522" s="136" t="s">
        <v>498</v>
      </c>
      <c r="H1522" s="137">
        <v>4</v>
      </c>
      <c r="I1522" s="138"/>
      <c r="J1522" s="139">
        <f>ROUND(I1522*H1522,2)</f>
        <v>0</v>
      </c>
      <c r="K1522" s="135" t="s">
        <v>145</v>
      </c>
      <c r="L1522" s="33"/>
      <c r="M1522" s="140" t="s">
        <v>1</v>
      </c>
      <c r="N1522" s="141" t="s">
        <v>46</v>
      </c>
      <c r="P1522" s="142">
        <f>O1522*H1522</f>
        <v>0</v>
      </c>
      <c r="Q1522" s="142">
        <v>0</v>
      </c>
      <c r="R1522" s="142">
        <f>Q1522*H1522</f>
        <v>0</v>
      </c>
      <c r="S1522" s="142">
        <v>0</v>
      </c>
      <c r="T1522" s="143">
        <f>S1522*H1522</f>
        <v>0</v>
      </c>
      <c r="AR1522" s="144" t="s">
        <v>589</v>
      </c>
      <c r="AT1522" s="144" t="s">
        <v>141</v>
      </c>
      <c r="AU1522" s="144" t="s">
        <v>91</v>
      </c>
      <c r="AY1522" s="18" t="s">
        <v>139</v>
      </c>
      <c r="BE1522" s="145">
        <f>IF(N1522="základní",J1522,0)</f>
        <v>0</v>
      </c>
      <c r="BF1522" s="145">
        <f>IF(N1522="snížená",J1522,0)</f>
        <v>0</v>
      </c>
      <c r="BG1522" s="145">
        <f>IF(N1522="zákl. přenesená",J1522,0)</f>
        <v>0</v>
      </c>
      <c r="BH1522" s="145">
        <f>IF(N1522="sníž. přenesená",J1522,0)</f>
        <v>0</v>
      </c>
      <c r="BI1522" s="145">
        <f>IF(N1522="nulová",J1522,0)</f>
        <v>0</v>
      </c>
      <c r="BJ1522" s="18" t="s">
        <v>89</v>
      </c>
      <c r="BK1522" s="145">
        <f>ROUND(I1522*H1522,2)</f>
        <v>0</v>
      </c>
      <c r="BL1522" s="18" t="s">
        <v>589</v>
      </c>
      <c r="BM1522" s="144" t="s">
        <v>1882</v>
      </c>
    </row>
    <row r="1523" spans="2:65" s="13" customFormat="1" ht="22.5">
      <c r="B1523" s="153"/>
      <c r="D1523" s="147" t="s">
        <v>148</v>
      </c>
      <c r="E1523" s="154" t="s">
        <v>1</v>
      </c>
      <c r="F1523" s="155" t="s">
        <v>1883</v>
      </c>
      <c r="H1523" s="156">
        <v>4</v>
      </c>
      <c r="I1523" s="157"/>
      <c r="L1523" s="153"/>
      <c r="M1523" s="158"/>
      <c r="T1523" s="159"/>
      <c r="AT1523" s="154" t="s">
        <v>148</v>
      </c>
      <c r="AU1523" s="154" t="s">
        <v>91</v>
      </c>
      <c r="AV1523" s="13" t="s">
        <v>91</v>
      </c>
      <c r="AW1523" s="13" t="s">
        <v>36</v>
      </c>
      <c r="AX1523" s="13" t="s">
        <v>81</v>
      </c>
      <c r="AY1523" s="154" t="s">
        <v>139</v>
      </c>
    </row>
    <row r="1524" spans="2:65" s="14" customFormat="1" ht="11.25">
      <c r="B1524" s="160"/>
      <c r="D1524" s="147" t="s">
        <v>148</v>
      </c>
      <c r="E1524" s="161" t="s">
        <v>1</v>
      </c>
      <c r="F1524" s="162" t="s">
        <v>151</v>
      </c>
      <c r="H1524" s="163">
        <v>4</v>
      </c>
      <c r="I1524" s="164"/>
      <c r="L1524" s="160"/>
      <c r="M1524" s="165"/>
      <c r="T1524" s="166"/>
      <c r="AT1524" s="161" t="s">
        <v>148</v>
      </c>
      <c r="AU1524" s="161" t="s">
        <v>91</v>
      </c>
      <c r="AV1524" s="14" t="s">
        <v>146</v>
      </c>
      <c r="AW1524" s="14" t="s">
        <v>36</v>
      </c>
      <c r="AX1524" s="14" t="s">
        <v>89</v>
      </c>
      <c r="AY1524" s="161" t="s">
        <v>139</v>
      </c>
    </row>
    <row r="1525" spans="2:65" s="1" customFormat="1" ht="37.9" customHeight="1">
      <c r="B1525" s="33"/>
      <c r="C1525" s="252" t="s">
        <v>1884</v>
      </c>
      <c r="D1525" s="252" t="s">
        <v>317</v>
      </c>
      <c r="E1525" s="253" t="s">
        <v>1885</v>
      </c>
      <c r="F1525" s="254" t="s">
        <v>1886</v>
      </c>
      <c r="G1525" s="255" t="s">
        <v>498</v>
      </c>
      <c r="H1525" s="256">
        <v>4</v>
      </c>
      <c r="I1525" s="182"/>
      <c r="J1525" s="257">
        <f>ROUND(I1525*H1525,2)</f>
        <v>0</v>
      </c>
      <c r="K1525" s="179" t="s">
        <v>145</v>
      </c>
      <c r="L1525" s="184"/>
      <c r="M1525" s="185" t="s">
        <v>1</v>
      </c>
      <c r="N1525" s="186" t="s">
        <v>46</v>
      </c>
      <c r="P1525" s="142">
        <f>O1525*H1525</f>
        <v>0</v>
      </c>
      <c r="Q1525" s="142">
        <v>1.6199999999999999E-3</v>
      </c>
      <c r="R1525" s="142">
        <f>Q1525*H1525</f>
        <v>6.4799999999999996E-3</v>
      </c>
      <c r="S1525" s="142">
        <v>0</v>
      </c>
      <c r="T1525" s="143">
        <f>S1525*H1525</f>
        <v>0</v>
      </c>
      <c r="AR1525" s="144" t="s">
        <v>924</v>
      </c>
      <c r="AT1525" s="144" t="s">
        <v>317</v>
      </c>
      <c r="AU1525" s="144" t="s">
        <v>91</v>
      </c>
      <c r="AY1525" s="18" t="s">
        <v>139</v>
      </c>
      <c r="BE1525" s="145">
        <f>IF(N1525="základní",J1525,0)</f>
        <v>0</v>
      </c>
      <c r="BF1525" s="145">
        <f>IF(N1525="snížená",J1525,0)</f>
        <v>0</v>
      </c>
      <c r="BG1525" s="145">
        <f>IF(N1525="zákl. přenesená",J1525,0)</f>
        <v>0</v>
      </c>
      <c r="BH1525" s="145">
        <f>IF(N1525="sníž. přenesená",J1525,0)</f>
        <v>0</v>
      </c>
      <c r="BI1525" s="145">
        <f>IF(N1525="nulová",J1525,0)</f>
        <v>0</v>
      </c>
      <c r="BJ1525" s="18" t="s">
        <v>89</v>
      </c>
      <c r="BK1525" s="145">
        <f>ROUND(I1525*H1525,2)</f>
        <v>0</v>
      </c>
      <c r="BL1525" s="18" t="s">
        <v>924</v>
      </c>
      <c r="BM1525" s="144" t="s">
        <v>1887</v>
      </c>
    </row>
    <row r="1526" spans="2:65" s="13" customFormat="1" ht="22.5">
      <c r="B1526" s="153"/>
      <c r="D1526" s="147" t="s">
        <v>148</v>
      </c>
      <c r="E1526" s="154" t="s">
        <v>1</v>
      </c>
      <c r="F1526" s="155" t="s">
        <v>1883</v>
      </c>
      <c r="H1526" s="156">
        <v>4</v>
      </c>
      <c r="I1526" s="157"/>
      <c r="L1526" s="153"/>
      <c r="M1526" s="158"/>
      <c r="T1526" s="159"/>
      <c r="AT1526" s="154" t="s">
        <v>148</v>
      </c>
      <c r="AU1526" s="154" t="s">
        <v>91</v>
      </c>
      <c r="AV1526" s="13" t="s">
        <v>91</v>
      </c>
      <c r="AW1526" s="13" t="s">
        <v>36</v>
      </c>
      <c r="AX1526" s="13" t="s">
        <v>81</v>
      </c>
      <c r="AY1526" s="154" t="s">
        <v>139</v>
      </c>
    </row>
    <row r="1527" spans="2:65" s="14" customFormat="1" ht="11.25">
      <c r="B1527" s="160"/>
      <c r="D1527" s="147" t="s">
        <v>148</v>
      </c>
      <c r="E1527" s="161" t="s">
        <v>1</v>
      </c>
      <c r="F1527" s="162" t="s">
        <v>151</v>
      </c>
      <c r="H1527" s="163">
        <v>4</v>
      </c>
      <c r="I1527" s="164"/>
      <c r="L1527" s="160"/>
      <c r="M1527" s="165"/>
      <c r="T1527" s="166"/>
      <c r="AT1527" s="161" t="s">
        <v>148</v>
      </c>
      <c r="AU1527" s="161" t="s">
        <v>91</v>
      </c>
      <c r="AV1527" s="14" t="s">
        <v>146</v>
      </c>
      <c r="AW1527" s="14" t="s">
        <v>36</v>
      </c>
      <c r="AX1527" s="14" t="s">
        <v>89</v>
      </c>
      <c r="AY1527" s="161" t="s">
        <v>139</v>
      </c>
    </row>
    <row r="1528" spans="2:65" s="11" customFormat="1" ht="22.9" customHeight="1">
      <c r="B1528" s="121"/>
      <c r="D1528" s="122" t="s">
        <v>80</v>
      </c>
      <c r="E1528" s="131" t="s">
        <v>985</v>
      </c>
      <c r="F1528" s="131" t="s">
        <v>986</v>
      </c>
      <c r="I1528" s="124"/>
      <c r="J1528" s="132">
        <f>BK1528</f>
        <v>0</v>
      </c>
      <c r="L1528" s="121"/>
      <c r="M1528" s="126"/>
      <c r="P1528" s="127">
        <f>SUM(P1529:P1539)</f>
        <v>0</v>
      </c>
      <c r="R1528" s="127">
        <f>SUM(R1529:R1539)</f>
        <v>0</v>
      </c>
      <c r="T1528" s="128">
        <f>SUM(T1529:T1539)</f>
        <v>0</v>
      </c>
      <c r="AR1528" s="122" t="s">
        <v>157</v>
      </c>
      <c r="AT1528" s="129" t="s">
        <v>80</v>
      </c>
      <c r="AU1528" s="129" t="s">
        <v>89</v>
      </c>
      <c r="AY1528" s="122" t="s">
        <v>139</v>
      </c>
      <c r="BK1528" s="130">
        <f>SUM(BK1529:BK1539)</f>
        <v>0</v>
      </c>
    </row>
    <row r="1529" spans="2:65" s="1" customFormat="1" ht="24.2" customHeight="1">
      <c r="B1529" s="33"/>
      <c r="C1529" s="133" t="s">
        <v>1888</v>
      </c>
      <c r="D1529" s="133" t="s">
        <v>141</v>
      </c>
      <c r="E1529" s="134" t="s">
        <v>988</v>
      </c>
      <c r="F1529" s="135" t="s">
        <v>989</v>
      </c>
      <c r="G1529" s="136" t="s">
        <v>160</v>
      </c>
      <c r="H1529" s="137">
        <v>41.5</v>
      </c>
      <c r="I1529" s="138"/>
      <c r="J1529" s="139">
        <f>ROUND(I1529*H1529,2)</f>
        <v>0</v>
      </c>
      <c r="K1529" s="135" t="s">
        <v>1</v>
      </c>
      <c r="L1529" s="33"/>
      <c r="M1529" s="140" t="s">
        <v>1</v>
      </c>
      <c r="N1529" s="141" t="s">
        <v>46</v>
      </c>
      <c r="P1529" s="142">
        <f>O1529*H1529</f>
        <v>0</v>
      </c>
      <c r="Q1529" s="142">
        <v>0</v>
      </c>
      <c r="R1529" s="142">
        <f>Q1529*H1529</f>
        <v>0</v>
      </c>
      <c r="S1529" s="142">
        <v>0</v>
      </c>
      <c r="T1529" s="143">
        <f>S1529*H1529</f>
        <v>0</v>
      </c>
      <c r="AR1529" s="144" t="s">
        <v>589</v>
      </c>
      <c r="AT1529" s="144" t="s">
        <v>141</v>
      </c>
      <c r="AU1529" s="144" t="s">
        <v>91</v>
      </c>
      <c r="AY1529" s="18" t="s">
        <v>139</v>
      </c>
      <c r="BE1529" s="145">
        <f>IF(N1529="základní",J1529,0)</f>
        <v>0</v>
      </c>
      <c r="BF1529" s="145">
        <f>IF(N1529="snížená",J1529,0)</f>
        <v>0</v>
      </c>
      <c r="BG1529" s="145">
        <f>IF(N1529="zákl. přenesená",J1529,0)</f>
        <v>0</v>
      </c>
      <c r="BH1529" s="145">
        <f>IF(N1529="sníž. přenesená",J1529,0)</f>
        <v>0</v>
      </c>
      <c r="BI1529" s="145">
        <f>IF(N1529="nulová",J1529,0)</f>
        <v>0</v>
      </c>
      <c r="BJ1529" s="18" t="s">
        <v>89</v>
      </c>
      <c r="BK1529" s="145">
        <f>ROUND(I1529*H1529,2)</f>
        <v>0</v>
      </c>
      <c r="BL1529" s="18" t="s">
        <v>589</v>
      </c>
      <c r="BM1529" s="144" t="s">
        <v>1889</v>
      </c>
    </row>
    <row r="1530" spans="2:65" s="12" customFormat="1" ht="11.25">
      <c r="B1530" s="146"/>
      <c r="D1530" s="147" t="s">
        <v>148</v>
      </c>
      <c r="E1530" s="148" t="s">
        <v>1</v>
      </c>
      <c r="F1530" s="149" t="s">
        <v>1003</v>
      </c>
      <c r="H1530" s="148" t="s">
        <v>1</v>
      </c>
      <c r="I1530" s="150"/>
      <c r="L1530" s="146"/>
      <c r="M1530" s="151"/>
      <c r="T1530" s="152"/>
      <c r="AT1530" s="148" t="s">
        <v>148</v>
      </c>
      <c r="AU1530" s="148" t="s">
        <v>91</v>
      </c>
      <c r="AV1530" s="12" t="s">
        <v>89</v>
      </c>
      <c r="AW1530" s="12" t="s">
        <v>36</v>
      </c>
      <c r="AX1530" s="12" t="s">
        <v>81</v>
      </c>
      <c r="AY1530" s="148" t="s">
        <v>139</v>
      </c>
    </row>
    <row r="1531" spans="2:65" s="13" customFormat="1" ht="11.25">
      <c r="B1531" s="153"/>
      <c r="D1531" s="147" t="s">
        <v>148</v>
      </c>
      <c r="E1531" s="154" t="s">
        <v>1</v>
      </c>
      <c r="F1531" s="155" t="s">
        <v>1013</v>
      </c>
      <c r="H1531" s="156">
        <v>2.4</v>
      </c>
      <c r="I1531" s="157"/>
      <c r="L1531" s="153"/>
      <c r="M1531" s="158"/>
      <c r="T1531" s="159"/>
      <c r="AT1531" s="154" t="s">
        <v>148</v>
      </c>
      <c r="AU1531" s="154" t="s">
        <v>91</v>
      </c>
      <c r="AV1531" s="13" t="s">
        <v>91</v>
      </c>
      <c r="AW1531" s="13" t="s">
        <v>36</v>
      </c>
      <c r="AX1531" s="13" t="s">
        <v>81</v>
      </c>
      <c r="AY1531" s="154" t="s">
        <v>139</v>
      </c>
    </row>
    <row r="1532" spans="2:65" s="13" customFormat="1" ht="11.25">
      <c r="B1532" s="153"/>
      <c r="D1532" s="147" t="s">
        <v>148</v>
      </c>
      <c r="E1532" s="154" t="s">
        <v>1</v>
      </c>
      <c r="F1532" s="155" t="s">
        <v>193</v>
      </c>
      <c r="H1532" s="156">
        <v>3.6</v>
      </c>
      <c r="I1532" s="157"/>
      <c r="L1532" s="153"/>
      <c r="M1532" s="158"/>
      <c r="T1532" s="159"/>
      <c r="AT1532" s="154" t="s">
        <v>148</v>
      </c>
      <c r="AU1532" s="154" t="s">
        <v>91</v>
      </c>
      <c r="AV1532" s="13" t="s">
        <v>91</v>
      </c>
      <c r="AW1532" s="13" t="s">
        <v>36</v>
      </c>
      <c r="AX1532" s="13" t="s">
        <v>81</v>
      </c>
      <c r="AY1532" s="154" t="s">
        <v>139</v>
      </c>
    </row>
    <row r="1533" spans="2:65" s="12" customFormat="1" ht="11.25">
      <c r="B1533" s="146"/>
      <c r="D1533" s="147" t="s">
        <v>148</v>
      </c>
      <c r="E1533" s="148" t="s">
        <v>1</v>
      </c>
      <c r="F1533" s="149" t="s">
        <v>1007</v>
      </c>
      <c r="H1533" s="148" t="s">
        <v>1</v>
      </c>
      <c r="I1533" s="150"/>
      <c r="L1533" s="146"/>
      <c r="M1533" s="151"/>
      <c r="T1533" s="152"/>
      <c r="AT1533" s="148" t="s">
        <v>148</v>
      </c>
      <c r="AU1533" s="148" t="s">
        <v>91</v>
      </c>
      <c r="AV1533" s="12" t="s">
        <v>89</v>
      </c>
      <c r="AW1533" s="12" t="s">
        <v>36</v>
      </c>
      <c r="AX1533" s="12" t="s">
        <v>81</v>
      </c>
      <c r="AY1533" s="148" t="s">
        <v>139</v>
      </c>
    </row>
    <row r="1534" spans="2:65" s="13" customFormat="1" ht="11.25">
      <c r="B1534" s="153"/>
      <c r="D1534" s="147" t="s">
        <v>148</v>
      </c>
      <c r="E1534" s="154" t="s">
        <v>1</v>
      </c>
      <c r="F1534" s="155" t="s">
        <v>1014</v>
      </c>
      <c r="H1534" s="156">
        <v>21</v>
      </c>
      <c r="I1534" s="157"/>
      <c r="L1534" s="153"/>
      <c r="M1534" s="158"/>
      <c r="T1534" s="159"/>
      <c r="AT1534" s="154" t="s">
        <v>148</v>
      </c>
      <c r="AU1534" s="154" t="s">
        <v>91</v>
      </c>
      <c r="AV1534" s="13" t="s">
        <v>91</v>
      </c>
      <c r="AW1534" s="13" t="s">
        <v>36</v>
      </c>
      <c r="AX1534" s="13" t="s">
        <v>81</v>
      </c>
      <c r="AY1534" s="154" t="s">
        <v>139</v>
      </c>
    </row>
    <row r="1535" spans="2:65" s="13" customFormat="1" ht="11.25">
      <c r="B1535" s="153"/>
      <c r="D1535" s="147" t="s">
        <v>148</v>
      </c>
      <c r="E1535" s="154" t="s">
        <v>1</v>
      </c>
      <c r="F1535" s="155" t="s">
        <v>1015</v>
      </c>
      <c r="H1535" s="156">
        <v>1</v>
      </c>
      <c r="I1535" s="157"/>
      <c r="L1535" s="153"/>
      <c r="M1535" s="158"/>
      <c r="T1535" s="159"/>
      <c r="AT1535" s="154" t="s">
        <v>148</v>
      </c>
      <c r="AU1535" s="154" t="s">
        <v>91</v>
      </c>
      <c r="AV1535" s="13" t="s">
        <v>91</v>
      </c>
      <c r="AW1535" s="13" t="s">
        <v>36</v>
      </c>
      <c r="AX1535" s="13" t="s">
        <v>81</v>
      </c>
      <c r="AY1535" s="154" t="s">
        <v>139</v>
      </c>
    </row>
    <row r="1536" spans="2:65" s="12" customFormat="1" ht="11.25">
      <c r="B1536" s="146"/>
      <c r="D1536" s="147" t="s">
        <v>148</v>
      </c>
      <c r="E1536" s="148" t="s">
        <v>1</v>
      </c>
      <c r="F1536" s="149" t="s">
        <v>1016</v>
      </c>
      <c r="H1536" s="148" t="s">
        <v>1</v>
      </c>
      <c r="I1536" s="150"/>
      <c r="L1536" s="146"/>
      <c r="M1536" s="151"/>
      <c r="T1536" s="152"/>
      <c r="AT1536" s="148" t="s">
        <v>148</v>
      </c>
      <c r="AU1536" s="148" t="s">
        <v>91</v>
      </c>
      <c r="AV1536" s="12" t="s">
        <v>89</v>
      </c>
      <c r="AW1536" s="12" t="s">
        <v>36</v>
      </c>
      <c r="AX1536" s="12" t="s">
        <v>81</v>
      </c>
      <c r="AY1536" s="148" t="s">
        <v>139</v>
      </c>
    </row>
    <row r="1537" spans="2:51" s="13" customFormat="1" ht="11.25">
      <c r="B1537" s="153"/>
      <c r="D1537" s="147" t="s">
        <v>148</v>
      </c>
      <c r="E1537" s="154" t="s">
        <v>1</v>
      </c>
      <c r="F1537" s="155" t="s">
        <v>1017</v>
      </c>
      <c r="H1537" s="156">
        <v>4.5</v>
      </c>
      <c r="I1537" s="157"/>
      <c r="L1537" s="153"/>
      <c r="M1537" s="158"/>
      <c r="T1537" s="159"/>
      <c r="AT1537" s="154" t="s">
        <v>148</v>
      </c>
      <c r="AU1537" s="154" t="s">
        <v>91</v>
      </c>
      <c r="AV1537" s="13" t="s">
        <v>91</v>
      </c>
      <c r="AW1537" s="13" t="s">
        <v>36</v>
      </c>
      <c r="AX1537" s="13" t="s">
        <v>81</v>
      </c>
      <c r="AY1537" s="154" t="s">
        <v>139</v>
      </c>
    </row>
    <row r="1538" spans="2:51" s="13" customFormat="1" ht="11.25">
      <c r="B1538" s="153"/>
      <c r="D1538" s="147" t="s">
        <v>148</v>
      </c>
      <c r="E1538" s="154" t="s">
        <v>1</v>
      </c>
      <c r="F1538" s="155" t="s">
        <v>1018</v>
      </c>
      <c r="H1538" s="156">
        <v>9</v>
      </c>
      <c r="I1538" s="157"/>
      <c r="L1538" s="153"/>
      <c r="M1538" s="158"/>
      <c r="T1538" s="159"/>
      <c r="AT1538" s="154" t="s">
        <v>148</v>
      </c>
      <c r="AU1538" s="154" t="s">
        <v>91</v>
      </c>
      <c r="AV1538" s="13" t="s">
        <v>91</v>
      </c>
      <c r="AW1538" s="13" t="s">
        <v>36</v>
      </c>
      <c r="AX1538" s="13" t="s">
        <v>81</v>
      </c>
      <c r="AY1538" s="154" t="s">
        <v>139</v>
      </c>
    </row>
    <row r="1539" spans="2:51" s="14" customFormat="1" ht="11.25">
      <c r="B1539" s="160"/>
      <c r="D1539" s="147" t="s">
        <v>148</v>
      </c>
      <c r="E1539" s="161" t="s">
        <v>1</v>
      </c>
      <c r="F1539" s="162" t="s">
        <v>151</v>
      </c>
      <c r="H1539" s="163">
        <v>41.5</v>
      </c>
      <c r="I1539" s="164"/>
      <c r="L1539" s="160"/>
      <c r="M1539" s="196"/>
      <c r="N1539" s="197"/>
      <c r="O1539" s="197"/>
      <c r="P1539" s="197"/>
      <c r="Q1539" s="197"/>
      <c r="R1539" s="197"/>
      <c r="S1539" s="197"/>
      <c r="T1539" s="198"/>
      <c r="AT1539" s="161" t="s">
        <v>148</v>
      </c>
      <c r="AU1539" s="161" t="s">
        <v>91</v>
      </c>
      <c r="AV1539" s="14" t="s">
        <v>146</v>
      </c>
      <c r="AW1539" s="14" t="s">
        <v>36</v>
      </c>
      <c r="AX1539" s="14" t="s">
        <v>89</v>
      </c>
      <c r="AY1539" s="161" t="s">
        <v>139</v>
      </c>
    </row>
    <row r="1540" spans="2:51" s="1" customFormat="1" ht="6.95" customHeight="1">
      <c r="B1540" s="45"/>
      <c r="C1540" s="46"/>
      <c r="D1540" s="46"/>
      <c r="E1540" s="46"/>
      <c r="F1540" s="46"/>
      <c r="G1540" s="46"/>
      <c r="H1540" s="46"/>
      <c r="I1540" s="46"/>
      <c r="J1540" s="46"/>
      <c r="K1540" s="46"/>
      <c r="L1540" s="33"/>
    </row>
  </sheetData>
  <sheetProtection formatColumns="0" formatRows="0" autoFilter="0"/>
  <autoFilter ref="C130:K1539" xr:uid="{00000000-0009-0000-0000-000002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3"/>
  <sheetViews>
    <sheetView showGridLines="0" topLeftCell="A112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8" t="s">
        <v>98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91</v>
      </c>
    </row>
    <row r="4" spans="2:46" ht="24.95" customHeight="1">
      <c r="B4" s="21"/>
      <c r="D4" s="22" t="s">
        <v>103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43" t="str">
        <f>'Rekapitulace stavby'!K6</f>
        <v>Oprava vodovodu Mariánské Lázně Hlavní třída – 2. etapa</v>
      </c>
      <c r="F7" s="244"/>
      <c r="G7" s="244"/>
      <c r="H7" s="244"/>
      <c r="L7" s="21"/>
    </row>
    <row r="8" spans="2:46" s="1" customFormat="1" ht="12" customHeight="1">
      <c r="B8" s="33"/>
      <c r="D8" s="28" t="s">
        <v>104</v>
      </c>
      <c r="L8" s="33"/>
    </row>
    <row r="9" spans="2:46" s="1" customFormat="1" ht="16.5" customHeight="1">
      <c r="B9" s="33"/>
      <c r="E9" s="205" t="s">
        <v>1890</v>
      </c>
      <c r="F9" s="245"/>
      <c r="G9" s="245"/>
      <c r="H9" s="245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11. 3. 2025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">
        <v>26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29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30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46" t="str">
        <f>'Rekapitulace stavby'!E14</f>
        <v>Vyplň údaj</v>
      </c>
      <c r="F18" s="227"/>
      <c r="G18" s="227"/>
      <c r="H18" s="227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32</v>
      </c>
      <c r="I20" s="28" t="s">
        <v>25</v>
      </c>
      <c r="J20" s="26" t="s">
        <v>33</v>
      </c>
      <c r="L20" s="33"/>
    </row>
    <row r="21" spans="2:12" s="1" customFormat="1" ht="18" customHeight="1">
      <c r="B21" s="33"/>
      <c r="E21" s="26" t="s">
        <v>34</v>
      </c>
      <c r="I21" s="28" t="s">
        <v>28</v>
      </c>
      <c r="J21" s="26" t="s">
        <v>35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37</v>
      </c>
      <c r="I23" s="28" t="s">
        <v>25</v>
      </c>
      <c r="J23" s="26" t="s">
        <v>1</v>
      </c>
      <c r="L23" s="33"/>
    </row>
    <row r="24" spans="2:12" s="1" customFormat="1" ht="18" customHeight="1">
      <c r="B24" s="33"/>
      <c r="E24" s="26" t="s">
        <v>1891</v>
      </c>
      <c r="I24" s="28" t="s">
        <v>28</v>
      </c>
      <c r="J24" s="26" t="s">
        <v>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90"/>
      <c r="E27" s="232" t="s">
        <v>1</v>
      </c>
      <c r="F27" s="232"/>
      <c r="G27" s="232"/>
      <c r="H27" s="232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41</v>
      </c>
      <c r="J30" s="67">
        <f>ROUND(J122,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6" t="s">
        <v>45</v>
      </c>
      <c r="E33" s="28" t="s">
        <v>46</v>
      </c>
      <c r="F33" s="92">
        <f>ROUND((SUM(BE122:BE142)),  2)</f>
        <v>0</v>
      </c>
      <c r="I33" s="93">
        <v>0.21</v>
      </c>
      <c r="J33" s="92">
        <f>ROUND(((SUM(BE122:BE142))*I33),  2)</f>
        <v>0</v>
      </c>
      <c r="L33" s="33"/>
    </row>
    <row r="34" spans="2:12" s="1" customFormat="1" ht="14.45" customHeight="1">
      <c r="B34" s="33"/>
      <c r="E34" s="28" t="s">
        <v>47</v>
      </c>
      <c r="F34" s="92">
        <f>ROUND((SUM(BF122:BF142)),  2)</f>
        <v>0</v>
      </c>
      <c r="I34" s="93">
        <v>0.12</v>
      </c>
      <c r="J34" s="92">
        <f>ROUND(((SUM(BF122:BF142))*I34),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92">
        <f>ROUND((SUM(BG122:BG142)),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92">
        <f>ROUND((SUM(BH122:BH142)),  2)</f>
        <v>0</v>
      </c>
      <c r="I36" s="93">
        <v>0.12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92">
        <f>ROUND((SUM(BI122:BI142)),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51</v>
      </c>
      <c r="E39" s="58"/>
      <c r="F39" s="58"/>
      <c r="G39" s="96" t="s">
        <v>52</v>
      </c>
      <c r="H39" s="97" t="s">
        <v>53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56</v>
      </c>
      <c r="E61" s="35"/>
      <c r="F61" s="100" t="s">
        <v>57</v>
      </c>
      <c r="G61" s="44" t="s">
        <v>56</v>
      </c>
      <c r="H61" s="35"/>
      <c r="I61" s="35"/>
      <c r="J61" s="101" t="s">
        <v>57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56</v>
      </c>
      <c r="E76" s="35"/>
      <c r="F76" s="100" t="s">
        <v>57</v>
      </c>
      <c r="G76" s="44" t="s">
        <v>56</v>
      </c>
      <c r="H76" s="35"/>
      <c r="I76" s="35"/>
      <c r="J76" s="101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106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43" t="str">
        <f>E7</f>
        <v>Oprava vodovodu Mariánské Lázně Hlavní třída – 2. etapa</v>
      </c>
      <c r="F85" s="244"/>
      <c r="G85" s="244"/>
      <c r="H85" s="244"/>
      <c r="L85" s="33"/>
    </row>
    <row r="86" spans="2:47" s="1" customFormat="1" ht="12" customHeight="1">
      <c r="B86" s="33"/>
      <c r="C86" s="28" t="s">
        <v>104</v>
      </c>
      <c r="L86" s="33"/>
    </row>
    <row r="87" spans="2:47" s="1" customFormat="1" ht="16.5" customHeight="1">
      <c r="B87" s="33"/>
      <c r="E87" s="205" t="str">
        <f>E9</f>
        <v>PS 01 - Úprava elektroinstalace v AŠ1</v>
      </c>
      <c r="F87" s="245"/>
      <c r="G87" s="245"/>
      <c r="H87" s="245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>Mariánské Lázně</v>
      </c>
      <c r="I89" s="28" t="s">
        <v>22</v>
      </c>
      <c r="J89" s="53" t="str">
        <f>IF(J12="","",J12)</f>
        <v>11. 3. 2025</v>
      </c>
      <c r="L89" s="33"/>
    </row>
    <row r="90" spans="2:47" s="1" customFormat="1" ht="6.95" customHeight="1">
      <c r="B90" s="33"/>
      <c r="L90" s="33"/>
    </row>
    <row r="91" spans="2:47" s="1" customFormat="1" ht="25.7" customHeight="1">
      <c r="B91" s="33"/>
      <c r="C91" s="28" t="s">
        <v>24</v>
      </c>
      <c r="F91" s="26" t="str">
        <f>E15</f>
        <v>CHEVAK Cheb a.s., Tršnická 4/11, 305 02 Cheb</v>
      </c>
      <c r="I91" s="28" t="s">
        <v>32</v>
      </c>
      <c r="J91" s="31" t="str">
        <f>E21</f>
        <v>Aquaprocon s.r.o., Divize Praha</v>
      </c>
      <c r="L91" s="33"/>
    </row>
    <row r="92" spans="2:47" s="1" customFormat="1" ht="15.2" customHeight="1">
      <c r="B92" s="33"/>
      <c r="C92" s="28" t="s">
        <v>30</v>
      </c>
      <c r="F92" s="26" t="str">
        <f>IF(E18="","",E18)</f>
        <v>Vyplň údaj</v>
      </c>
      <c r="I92" s="28" t="s">
        <v>37</v>
      </c>
      <c r="J92" s="31" t="str">
        <f>E24</f>
        <v>Jan Kratochvíl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107</v>
      </c>
      <c r="D94" s="94"/>
      <c r="E94" s="94"/>
      <c r="F94" s="94"/>
      <c r="G94" s="94"/>
      <c r="H94" s="94"/>
      <c r="I94" s="94"/>
      <c r="J94" s="103" t="s">
        <v>108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109</v>
      </c>
      <c r="J96" s="67">
        <f>J122</f>
        <v>0</v>
      </c>
      <c r="L96" s="33"/>
      <c r="AU96" s="18" t="s">
        <v>110</v>
      </c>
    </row>
    <row r="97" spans="2:12" s="8" customFormat="1" ht="24.95" customHeight="1">
      <c r="B97" s="105"/>
      <c r="D97" s="106" t="s">
        <v>121</v>
      </c>
      <c r="E97" s="107"/>
      <c r="F97" s="107"/>
      <c r="G97" s="107"/>
      <c r="H97" s="107"/>
      <c r="I97" s="107"/>
      <c r="J97" s="108">
        <f>J123</f>
        <v>0</v>
      </c>
      <c r="L97" s="105"/>
    </row>
    <row r="98" spans="2:12" s="9" customFormat="1" ht="19.899999999999999" customHeight="1">
      <c r="B98" s="109"/>
      <c r="D98" s="110" t="s">
        <v>1892</v>
      </c>
      <c r="E98" s="111"/>
      <c r="F98" s="111"/>
      <c r="G98" s="111"/>
      <c r="H98" s="111"/>
      <c r="I98" s="111"/>
      <c r="J98" s="112">
        <f>J124</f>
        <v>0</v>
      </c>
      <c r="L98" s="109"/>
    </row>
    <row r="99" spans="2:12" s="9" customFormat="1" ht="19.899999999999999" customHeight="1">
      <c r="B99" s="109"/>
      <c r="D99" s="110" t="s">
        <v>1893</v>
      </c>
      <c r="E99" s="111"/>
      <c r="F99" s="111"/>
      <c r="G99" s="111"/>
      <c r="H99" s="111"/>
      <c r="I99" s="111"/>
      <c r="J99" s="112">
        <f>J128</f>
        <v>0</v>
      </c>
      <c r="L99" s="109"/>
    </row>
    <row r="100" spans="2:12" s="9" customFormat="1" ht="19.899999999999999" customHeight="1">
      <c r="B100" s="109"/>
      <c r="D100" s="110" t="s">
        <v>1894</v>
      </c>
      <c r="E100" s="111"/>
      <c r="F100" s="111"/>
      <c r="G100" s="111"/>
      <c r="H100" s="111"/>
      <c r="I100" s="111"/>
      <c r="J100" s="112">
        <f>J130</f>
        <v>0</v>
      </c>
      <c r="L100" s="109"/>
    </row>
    <row r="101" spans="2:12" s="9" customFormat="1" ht="19.899999999999999" customHeight="1">
      <c r="B101" s="109"/>
      <c r="D101" s="110" t="s">
        <v>1895</v>
      </c>
      <c r="E101" s="111"/>
      <c r="F101" s="111"/>
      <c r="G101" s="111"/>
      <c r="H101" s="111"/>
      <c r="I101" s="111"/>
      <c r="J101" s="112">
        <f>J135</f>
        <v>0</v>
      </c>
      <c r="L101" s="109"/>
    </row>
    <row r="102" spans="2:12" s="9" customFormat="1" ht="19.899999999999999" customHeight="1">
      <c r="B102" s="109"/>
      <c r="D102" s="110" t="s">
        <v>1896</v>
      </c>
      <c r="E102" s="111"/>
      <c r="F102" s="111"/>
      <c r="G102" s="111"/>
      <c r="H102" s="111"/>
      <c r="I102" s="111"/>
      <c r="J102" s="112">
        <f>J140</f>
        <v>0</v>
      </c>
      <c r="L102" s="109"/>
    </row>
    <row r="103" spans="2:12" s="1" customFormat="1" ht="21.75" customHeight="1">
      <c r="B103" s="33"/>
      <c r="L103" s="33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3"/>
    </row>
    <row r="108" spans="2:12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3"/>
    </row>
    <row r="109" spans="2:12" s="1" customFormat="1" ht="24.95" customHeight="1">
      <c r="B109" s="33"/>
      <c r="C109" s="22" t="s">
        <v>124</v>
      </c>
      <c r="L109" s="33"/>
    </row>
    <row r="110" spans="2:12" s="1" customFormat="1" ht="6.95" customHeight="1">
      <c r="B110" s="33"/>
      <c r="L110" s="33"/>
    </row>
    <row r="111" spans="2:12" s="1" customFormat="1" ht="12" customHeight="1">
      <c r="B111" s="33"/>
      <c r="C111" s="28" t="s">
        <v>16</v>
      </c>
      <c r="L111" s="33"/>
    </row>
    <row r="112" spans="2:12" s="1" customFormat="1" ht="16.5" customHeight="1">
      <c r="B112" s="33"/>
      <c r="E112" s="243" t="str">
        <f>E7</f>
        <v>Oprava vodovodu Mariánské Lázně Hlavní třída – 2. etapa</v>
      </c>
      <c r="F112" s="244"/>
      <c r="G112" s="244"/>
      <c r="H112" s="244"/>
      <c r="L112" s="33"/>
    </row>
    <row r="113" spans="2:65" s="1" customFormat="1" ht="12" customHeight="1">
      <c r="B113" s="33"/>
      <c r="C113" s="28" t="s">
        <v>104</v>
      </c>
      <c r="L113" s="33"/>
    </row>
    <row r="114" spans="2:65" s="1" customFormat="1" ht="16.5" customHeight="1">
      <c r="B114" s="33"/>
      <c r="E114" s="205" t="str">
        <f>E9</f>
        <v>PS 01 - Úprava elektroinstalace v AŠ1</v>
      </c>
      <c r="F114" s="245"/>
      <c r="G114" s="245"/>
      <c r="H114" s="245"/>
      <c r="L114" s="33"/>
    </row>
    <row r="115" spans="2:65" s="1" customFormat="1" ht="6.95" customHeight="1">
      <c r="B115" s="33"/>
      <c r="L115" s="33"/>
    </row>
    <row r="116" spans="2:65" s="1" customFormat="1" ht="12" customHeight="1">
      <c r="B116" s="33"/>
      <c r="C116" s="28" t="s">
        <v>20</v>
      </c>
      <c r="F116" s="26" t="str">
        <f>F12</f>
        <v>Mariánské Lázně</v>
      </c>
      <c r="I116" s="28" t="s">
        <v>22</v>
      </c>
      <c r="J116" s="53" t="str">
        <f>IF(J12="","",J12)</f>
        <v>11. 3. 2025</v>
      </c>
      <c r="L116" s="33"/>
    </row>
    <row r="117" spans="2:65" s="1" customFormat="1" ht="6.95" customHeight="1">
      <c r="B117" s="33"/>
      <c r="L117" s="33"/>
    </row>
    <row r="118" spans="2:65" s="1" customFormat="1" ht="25.7" customHeight="1">
      <c r="B118" s="33"/>
      <c r="C118" s="28" t="s">
        <v>24</v>
      </c>
      <c r="F118" s="26" t="str">
        <f>E15</f>
        <v>CHEVAK Cheb a.s., Tršnická 4/11, 305 02 Cheb</v>
      </c>
      <c r="I118" s="28" t="s">
        <v>32</v>
      </c>
      <c r="J118" s="31" t="str">
        <f>E21</f>
        <v>Aquaprocon s.r.o., Divize Praha</v>
      </c>
      <c r="L118" s="33"/>
    </row>
    <row r="119" spans="2:65" s="1" customFormat="1" ht="15.2" customHeight="1">
      <c r="B119" s="33"/>
      <c r="C119" s="28" t="s">
        <v>30</v>
      </c>
      <c r="F119" s="26" t="str">
        <f>IF(E18="","",E18)</f>
        <v>Vyplň údaj</v>
      </c>
      <c r="I119" s="28" t="s">
        <v>37</v>
      </c>
      <c r="J119" s="31" t="str">
        <f>E24</f>
        <v>Jan Kratochvíl</v>
      </c>
      <c r="L119" s="33"/>
    </row>
    <row r="120" spans="2:65" s="1" customFormat="1" ht="10.35" customHeight="1">
      <c r="B120" s="33"/>
      <c r="L120" s="33"/>
    </row>
    <row r="121" spans="2:65" s="10" customFormat="1" ht="29.25" customHeight="1">
      <c r="B121" s="113"/>
      <c r="C121" s="114" t="s">
        <v>125</v>
      </c>
      <c r="D121" s="115" t="s">
        <v>66</v>
      </c>
      <c r="E121" s="115" t="s">
        <v>62</v>
      </c>
      <c r="F121" s="115" t="s">
        <v>63</v>
      </c>
      <c r="G121" s="115" t="s">
        <v>126</v>
      </c>
      <c r="H121" s="115" t="s">
        <v>127</v>
      </c>
      <c r="I121" s="115" t="s">
        <v>128</v>
      </c>
      <c r="J121" s="115" t="s">
        <v>108</v>
      </c>
      <c r="K121" s="116" t="s">
        <v>129</v>
      </c>
      <c r="L121" s="113"/>
      <c r="M121" s="60" t="s">
        <v>1</v>
      </c>
      <c r="N121" s="61" t="s">
        <v>45</v>
      </c>
      <c r="O121" s="61" t="s">
        <v>130</v>
      </c>
      <c r="P121" s="61" t="s">
        <v>131</v>
      </c>
      <c r="Q121" s="61" t="s">
        <v>132</v>
      </c>
      <c r="R121" s="61" t="s">
        <v>133</v>
      </c>
      <c r="S121" s="61" t="s">
        <v>134</v>
      </c>
      <c r="T121" s="62" t="s">
        <v>135</v>
      </c>
    </row>
    <row r="122" spans="2:65" s="1" customFormat="1" ht="22.9" customHeight="1">
      <c r="B122" s="33"/>
      <c r="C122" s="65" t="s">
        <v>136</v>
      </c>
      <c r="J122" s="117">
        <f>BK122</f>
        <v>0</v>
      </c>
      <c r="L122" s="33"/>
      <c r="M122" s="63"/>
      <c r="N122" s="54"/>
      <c r="O122" s="54"/>
      <c r="P122" s="118">
        <f>P123</f>
        <v>0</v>
      </c>
      <c r="Q122" s="54"/>
      <c r="R122" s="118">
        <f>R123</f>
        <v>0</v>
      </c>
      <c r="S122" s="54"/>
      <c r="T122" s="119">
        <f>T123</f>
        <v>0</v>
      </c>
      <c r="AT122" s="18" t="s">
        <v>80</v>
      </c>
      <c r="AU122" s="18" t="s">
        <v>110</v>
      </c>
      <c r="BK122" s="120">
        <f>BK123</f>
        <v>0</v>
      </c>
    </row>
    <row r="123" spans="2:65" s="11" customFormat="1" ht="25.9" customHeight="1">
      <c r="B123" s="121"/>
      <c r="D123" s="122" t="s">
        <v>80</v>
      </c>
      <c r="E123" s="123" t="s">
        <v>317</v>
      </c>
      <c r="F123" s="123" t="s">
        <v>949</v>
      </c>
      <c r="I123" s="124"/>
      <c r="J123" s="125">
        <f>BK123</f>
        <v>0</v>
      </c>
      <c r="L123" s="121"/>
      <c r="M123" s="126"/>
      <c r="P123" s="127">
        <f>P124+P128+P130+P135+P140</f>
        <v>0</v>
      </c>
      <c r="R123" s="127">
        <f>R124+R128+R130+R135+R140</f>
        <v>0</v>
      </c>
      <c r="T123" s="128">
        <f>T124+T128+T130+T135+T140</f>
        <v>0</v>
      </c>
      <c r="AR123" s="122" t="s">
        <v>157</v>
      </c>
      <c r="AT123" s="129" t="s">
        <v>80</v>
      </c>
      <c r="AU123" s="129" t="s">
        <v>81</v>
      </c>
      <c r="AY123" s="122" t="s">
        <v>139</v>
      </c>
      <c r="BK123" s="130">
        <f>BK124+BK128+BK130+BK135+BK140</f>
        <v>0</v>
      </c>
    </row>
    <row r="124" spans="2:65" s="11" customFormat="1" ht="22.9" customHeight="1">
      <c r="B124" s="121"/>
      <c r="D124" s="122" t="s">
        <v>80</v>
      </c>
      <c r="E124" s="131" t="s">
        <v>1897</v>
      </c>
      <c r="F124" s="131" t="s">
        <v>1898</v>
      </c>
      <c r="I124" s="124"/>
      <c r="J124" s="132">
        <f>BK124</f>
        <v>0</v>
      </c>
      <c r="L124" s="121"/>
      <c r="M124" s="126"/>
      <c r="P124" s="127">
        <f>SUM(P125:P127)</f>
        <v>0</v>
      </c>
      <c r="R124" s="127">
        <f>SUM(R125:R127)</f>
        <v>0</v>
      </c>
      <c r="T124" s="128">
        <f>SUM(T125:T127)</f>
        <v>0</v>
      </c>
      <c r="AR124" s="122" t="s">
        <v>157</v>
      </c>
      <c r="AT124" s="129" t="s">
        <v>80</v>
      </c>
      <c r="AU124" s="129" t="s">
        <v>89</v>
      </c>
      <c r="AY124" s="122" t="s">
        <v>139</v>
      </c>
      <c r="BK124" s="130">
        <f>SUM(BK125:BK127)</f>
        <v>0</v>
      </c>
    </row>
    <row r="125" spans="2:65" s="1" customFormat="1" ht="16.5" customHeight="1">
      <c r="B125" s="33"/>
      <c r="C125" s="133" t="s">
        <v>89</v>
      </c>
      <c r="D125" s="133" t="s">
        <v>141</v>
      </c>
      <c r="E125" s="134" t="s">
        <v>1899</v>
      </c>
      <c r="F125" s="135" t="s">
        <v>1900</v>
      </c>
      <c r="G125" s="136" t="s">
        <v>1901</v>
      </c>
      <c r="H125" s="137">
        <v>1</v>
      </c>
      <c r="I125" s="138"/>
      <c r="J125" s="139">
        <f>ROUND(I125*H125,2)</f>
        <v>0</v>
      </c>
      <c r="K125" s="135" t="s">
        <v>1</v>
      </c>
      <c r="L125" s="33"/>
      <c r="M125" s="140" t="s">
        <v>1</v>
      </c>
      <c r="N125" s="141" t="s">
        <v>46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589</v>
      </c>
      <c r="AT125" s="144" t="s">
        <v>141</v>
      </c>
      <c r="AU125" s="144" t="s">
        <v>91</v>
      </c>
      <c r="AY125" s="18" t="s">
        <v>139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8" t="s">
        <v>89</v>
      </c>
      <c r="BK125" s="145">
        <f>ROUND(I125*H125,2)</f>
        <v>0</v>
      </c>
      <c r="BL125" s="18" t="s">
        <v>589</v>
      </c>
      <c r="BM125" s="144" t="s">
        <v>1902</v>
      </c>
    </row>
    <row r="126" spans="2:65" s="1" customFormat="1" ht="19.5">
      <c r="B126" s="33"/>
      <c r="D126" s="147" t="s">
        <v>306</v>
      </c>
      <c r="F126" s="174" t="s">
        <v>1903</v>
      </c>
      <c r="I126" s="175"/>
      <c r="L126" s="33"/>
      <c r="M126" s="176"/>
      <c r="T126" s="57"/>
      <c r="AT126" s="18" t="s">
        <v>306</v>
      </c>
      <c r="AU126" s="18" t="s">
        <v>91</v>
      </c>
    </row>
    <row r="127" spans="2:65" s="1" customFormat="1" ht="16.5" customHeight="1">
      <c r="B127" s="33"/>
      <c r="C127" s="133" t="s">
        <v>91</v>
      </c>
      <c r="D127" s="133" t="s">
        <v>141</v>
      </c>
      <c r="E127" s="134" t="s">
        <v>1904</v>
      </c>
      <c r="F127" s="135" t="s">
        <v>1905</v>
      </c>
      <c r="G127" s="136" t="s">
        <v>1906</v>
      </c>
      <c r="H127" s="137">
        <v>1</v>
      </c>
      <c r="I127" s="138"/>
      <c r="J127" s="139">
        <f>ROUND(I127*H127,2)</f>
        <v>0</v>
      </c>
      <c r="K127" s="135" t="s">
        <v>1</v>
      </c>
      <c r="L127" s="33"/>
      <c r="M127" s="140" t="s">
        <v>1</v>
      </c>
      <c r="N127" s="141" t="s">
        <v>46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589</v>
      </c>
      <c r="AT127" s="144" t="s">
        <v>141</v>
      </c>
      <c r="AU127" s="144" t="s">
        <v>91</v>
      </c>
      <c r="AY127" s="18" t="s">
        <v>139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8" t="s">
        <v>89</v>
      </c>
      <c r="BK127" s="145">
        <f>ROUND(I127*H127,2)</f>
        <v>0</v>
      </c>
      <c r="BL127" s="18" t="s">
        <v>589</v>
      </c>
      <c r="BM127" s="144" t="s">
        <v>1907</v>
      </c>
    </row>
    <row r="128" spans="2:65" s="11" customFormat="1" ht="22.9" customHeight="1">
      <c r="B128" s="121"/>
      <c r="D128" s="122" t="s">
        <v>80</v>
      </c>
      <c r="E128" s="131" t="s">
        <v>1908</v>
      </c>
      <c r="F128" s="131" t="s">
        <v>1909</v>
      </c>
      <c r="I128" s="124"/>
      <c r="J128" s="132">
        <f>BK128</f>
        <v>0</v>
      </c>
      <c r="L128" s="121"/>
      <c r="M128" s="126"/>
      <c r="P128" s="127">
        <f>P129</f>
        <v>0</v>
      </c>
      <c r="R128" s="127">
        <f>R129</f>
        <v>0</v>
      </c>
      <c r="T128" s="128">
        <f>T129</f>
        <v>0</v>
      </c>
      <c r="AR128" s="122" t="s">
        <v>89</v>
      </c>
      <c r="AT128" s="129" t="s">
        <v>80</v>
      </c>
      <c r="AU128" s="129" t="s">
        <v>89</v>
      </c>
      <c r="AY128" s="122" t="s">
        <v>139</v>
      </c>
      <c r="BK128" s="130">
        <f>BK129</f>
        <v>0</v>
      </c>
    </row>
    <row r="129" spans="2:65" s="1" customFormat="1" ht="24.2" customHeight="1">
      <c r="B129" s="33"/>
      <c r="C129" s="133" t="s">
        <v>157</v>
      </c>
      <c r="D129" s="133" t="s">
        <v>141</v>
      </c>
      <c r="E129" s="134" t="s">
        <v>1910</v>
      </c>
      <c r="F129" s="135" t="s">
        <v>1911</v>
      </c>
      <c r="G129" s="136" t="s">
        <v>1906</v>
      </c>
      <c r="H129" s="137">
        <v>2</v>
      </c>
      <c r="I129" s="138"/>
      <c r="J129" s="139">
        <f>ROUND(I129*H129,2)</f>
        <v>0</v>
      </c>
      <c r="K129" s="135" t="s">
        <v>1</v>
      </c>
      <c r="L129" s="33"/>
      <c r="M129" s="140" t="s">
        <v>1</v>
      </c>
      <c r="N129" s="141" t="s">
        <v>46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146</v>
      </c>
      <c r="AT129" s="144" t="s">
        <v>141</v>
      </c>
      <c r="AU129" s="144" t="s">
        <v>91</v>
      </c>
      <c r="AY129" s="18" t="s">
        <v>139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8" t="s">
        <v>89</v>
      </c>
      <c r="BK129" s="145">
        <f>ROUND(I129*H129,2)</f>
        <v>0</v>
      </c>
      <c r="BL129" s="18" t="s">
        <v>146</v>
      </c>
      <c r="BM129" s="144" t="s">
        <v>1912</v>
      </c>
    </row>
    <row r="130" spans="2:65" s="11" customFormat="1" ht="22.9" customHeight="1">
      <c r="B130" s="121"/>
      <c r="D130" s="122" t="s">
        <v>80</v>
      </c>
      <c r="E130" s="131" t="s">
        <v>1913</v>
      </c>
      <c r="F130" s="131" t="s">
        <v>1914</v>
      </c>
      <c r="I130" s="124"/>
      <c r="J130" s="132">
        <f>BK130</f>
        <v>0</v>
      </c>
      <c r="L130" s="121"/>
      <c r="M130" s="126"/>
      <c r="P130" s="127">
        <f>SUM(P131:P134)</f>
        <v>0</v>
      </c>
      <c r="R130" s="127">
        <f>SUM(R131:R134)</f>
        <v>0</v>
      </c>
      <c r="T130" s="128">
        <f>SUM(T131:T134)</f>
        <v>0</v>
      </c>
      <c r="AR130" s="122" t="s">
        <v>89</v>
      </c>
      <c r="AT130" s="129" t="s">
        <v>80</v>
      </c>
      <c r="AU130" s="129" t="s">
        <v>89</v>
      </c>
      <c r="AY130" s="122" t="s">
        <v>139</v>
      </c>
      <c r="BK130" s="130">
        <f>SUM(BK131:BK134)</f>
        <v>0</v>
      </c>
    </row>
    <row r="131" spans="2:65" s="1" customFormat="1" ht="16.5" customHeight="1">
      <c r="B131" s="33"/>
      <c r="C131" s="133" t="s">
        <v>146</v>
      </c>
      <c r="D131" s="133" t="s">
        <v>141</v>
      </c>
      <c r="E131" s="134" t="s">
        <v>1915</v>
      </c>
      <c r="F131" s="135" t="s">
        <v>1916</v>
      </c>
      <c r="G131" s="136" t="s">
        <v>160</v>
      </c>
      <c r="H131" s="137">
        <v>10</v>
      </c>
      <c r="I131" s="138"/>
      <c r="J131" s="139">
        <f>ROUND(I131*H131,2)</f>
        <v>0</v>
      </c>
      <c r="K131" s="135" t="s">
        <v>1</v>
      </c>
      <c r="L131" s="33"/>
      <c r="M131" s="140" t="s">
        <v>1</v>
      </c>
      <c r="N131" s="141" t="s">
        <v>46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146</v>
      </c>
      <c r="AT131" s="144" t="s">
        <v>141</v>
      </c>
      <c r="AU131" s="144" t="s">
        <v>91</v>
      </c>
      <c r="AY131" s="18" t="s">
        <v>139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8" t="s">
        <v>89</v>
      </c>
      <c r="BK131" s="145">
        <f>ROUND(I131*H131,2)</f>
        <v>0</v>
      </c>
      <c r="BL131" s="18" t="s">
        <v>146</v>
      </c>
      <c r="BM131" s="144" t="s">
        <v>1917</v>
      </c>
    </row>
    <row r="132" spans="2:65" s="1" customFormat="1" ht="16.5" customHeight="1">
      <c r="B132" s="33"/>
      <c r="C132" s="133" t="s">
        <v>173</v>
      </c>
      <c r="D132" s="133" t="s">
        <v>141</v>
      </c>
      <c r="E132" s="134" t="s">
        <v>1918</v>
      </c>
      <c r="F132" s="135" t="s">
        <v>1919</v>
      </c>
      <c r="G132" s="136" t="s">
        <v>1906</v>
      </c>
      <c r="H132" s="137">
        <v>1</v>
      </c>
      <c r="I132" s="138"/>
      <c r="J132" s="139">
        <f>ROUND(I132*H132,2)</f>
        <v>0</v>
      </c>
      <c r="K132" s="135" t="s">
        <v>1</v>
      </c>
      <c r="L132" s="33"/>
      <c r="M132" s="140" t="s">
        <v>1</v>
      </c>
      <c r="N132" s="141" t="s">
        <v>46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146</v>
      </c>
      <c r="AT132" s="144" t="s">
        <v>141</v>
      </c>
      <c r="AU132" s="144" t="s">
        <v>91</v>
      </c>
      <c r="AY132" s="18" t="s">
        <v>139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8" t="s">
        <v>89</v>
      </c>
      <c r="BK132" s="145">
        <f>ROUND(I132*H132,2)</f>
        <v>0</v>
      </c>
      <c r="BL132" s="18" t="s">
        <v>146</v>
      </c>
      <c r="BM132" s="144" t="s">
        <v>1920</v>
      </c>
    </row>
    <row r="133" spans="2:65" s="1" customFormat="1" ht="24.2" customHeight="1">
      <c r="B133" s="33"/>
      <c r="C133" s="133" t="s">
        <v>181</v>
      </c>
      <c r="D133" s="133" t="s">
        <v>141</v>
      </c>
      <c r="E133" s="134" t="s">
        <v>1921</v>
      </c>
      <c r="F133" s="135" t="s">
        <v>1922</v>
      </c>
      <c r="G133" s="136" t="s">
        <v>1901</v>
      </c>
      <c r="H133" s="137">
        <v>2</v>
      </c>
      <c r="I133" s="138"/>
      <c r="J133" s="139">
        <f>ROUND(I133*H133,2)</f>
        <v>0</v>
      </c>
      <c r="K133" s="135" t="s">
        <v>1</v>
      </c>
      <c r="L133" s="33"/>
      <c r="M133" s="140" t="s">
        <v>1</v>
      </c>
      <c r="N133" s="141" t="s">
        <v>46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146</v>
      </c>
      <c r="AT133" s="144" t="s">
        <v>141</v>
      </c>
      <c r="AU133" s="144" t="s">
        <v>91</v>
      </c>
      <c r="AY133" s="18" t="s">
        <v>139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8" t="s">
        <v>89</v>
      </c>
      <c r="BK133" s="145">
        <f>ROUND(I133*H133,2)</f>
        <v>0</v>
      </c>
      <c r="BL133" s="18" t="s">
        <v>146</v>
      </c>
      <c r="BM133" s="144" t="s">
        <v>1923</v>
      </c>
    </row>
    <row r="134" spans="2:65" s="1" customFormat="1" ht="16.5" customHeight="1">
      <c r="B134" s="33"/>
      <c r="C134" s="133" t="s">
        <v>188</v>
      </c>
      <c r="D134" s="133" t="s">
        <v>141</v>
      </c>
      <c r="E134" s="134" t="s">
        <v>1924</v>
      </c>
      <c r="F134" s="135" t="s">
        <v>1925</v>
      </c>
      <c r="G134" s="136" t="s">
        <v>1906</v>
      </c>
      <c r="H134" s="137">
        <v>1</v>
      </c>
      <c r="I134" s="138"/>
      <c r="J134" s="139">
        <f>ROUND(I134*H134,2)</f>
        <v>0</v>
      </c>
      <c r="K134" s="135" t="s">
        <v>1</v>
      </c>
      <c r="L134" s="33"/>
      <c r="M134" s="140" t="s">
        <v>1</v>
      </c>
      <c r="N134" s="141" t="s">
        <v>46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146</v>
      </c>
      <c r="AT134" s="144" t="s">
        <v>141</v>
      </c>
      <c r="AU134" s="144" t="s">
        <v>91</v>
      </c>
      <c r="AY134" s="18" t="s">
        <v>139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8" t="s">
        <v>89</v>
      </c>
      <c r="BK134" s="145">
        <f>ROUND(I134*H134,2)</f>
        <v>0</v>
      </c>
      <c r="BL134" s="18" t="s">
        <v>146</v>
      </c>
      <c r="BM134" s="144" t="s">
        <v>1926</v>
      </c>
    </row>
    <row r="135" spans="2:65" s="11" customFormat="1" ht="22.9" customHeight="1">
      <c r="B135" s="121"/>
      <c r="D135" s="122" t="s">
        <v>80</v>
      </c>
      <c r="E135" s="131" t="s">
        <v>1927</v>
      </c>
      <c r="F135" s="131" t="s">
        <v>1928</v>
      </c>
      <c r="I135" s="124"/>
      <c r="J135" s="132">
        <f>BK135</f>
        <v>0</v>
      </c>
      <c r="L135" s="121"/>
      <c r="M135" s="126"/>
      <c r="P135" s="127">
        <f>SUM(P136:P139)</f>
        <v>0</v>
      </c>
      <c r="R135" s="127">
        <f>SUM(R136:R139)</f>
        <v>0</v>
      </c>
      <c r="T135" s="128">
        <f>SUM(T136:T139)</f>
        <v>0</v>
      </c>
      <c r="AR135" s="122" t="s">
        <v>89</v>
      </c>
      <c r="AT135" s="129" t="s">
        <v>80</v>
      </c>
      <c r="AU135" s="129" t="s">
        <v>89</v>
      </c>
      <c r="AY135" s="122" t="s">
        <v>139</v>
      </c>
      <c r="BK135" s="130">
        <f>SUM(BK136:BK139)</f>
        <v>0</v>
      </c>
    </row>
    <row r="136" spans="2:65" s="1" customFormat="1" ht="24.2" customHeight="1">
      <c r="B136" s="33"/>
      <c r="C136" s="133" t="s">
        <v>200</v>
      </c>
      <c r="D136" s="133" t="s">
        <v>141</v>
      </c>
      <c r="E136" s="134" t="s">
        <v>1929</v>
      </c>
      <c r="F136" s="135" t="s">
        <v>1930</v>
      </c>
      <c r="G136" s="136" t="s">
        <v>1906</v>
      </c>
      <c r="H136" s="137">
        <v>2</v>
      </c>
      <c r="I136" s="138"/>
      <c r="J136" s="139">
        <f>ROUND(I136*H136,2)</f>
        <v>0</v>
      </c>
      <c r="K136" s="135" t="s">
        <v>1</v>
      </c>
      <c r="L136" s="33"/>
      <c r="M136" s="140" t="s">
        <v>1</v>
      </c>
      <c r="N136" s="141" t="s">
        <v>46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146</v>
      </c>
      <c r="AT136" s="144" t="s">
        <v>141</v>
      </c>
      <c r="AU136" s="144" t="s">
        <v>91</v>
      </c>
      <c r="AY136" s="18" t="s">
        <v>139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8" t="s">
        <v>89</v>
      </c>
      <c r="BK136" s="145">
        <f>ROUND(I136*H136,2)</f>
        <v>0</v>
      </c>
      <c r="BL136" s="18" t="s">
        <v>146</v>
      </c>
      <c r="BM136" s="144" t="s">
        <v>1931</v>
      </c>
    </row>
    <row r="137" spans="2:65" s="1" customFormat="1" ht="58.5">
      <c r="B137" s="33"/>
      <c r="D137" s="147" t="s">
        <v>306</v>
      </c>
      <c r="F137" s="174" t="s">
        <v>1932</v>
      </c>
      <c r="I137" s="175"/>
      <c r="L137" s="33"/>
      <c r="M137" s="176"/>
      <c r="T137" s="57"/>
      <c r="AT137" s="18" t="s">
        <v>306</v>
      </c>
      <c r="AU137" s="18" t="s">
        <v>91</v>
      </c>
    </row>
    <row r="138" spans="2:65" s="1" customFormat="1" ht="16.5" customHeight="1">
      <c r="B138" s="33"/>
      <c r="C138" s="133" t="s">
        <v>227</v>
      </c>
      <c r="D138" s="133" t="s">
        <v>141</v>
      </c>
      <c r="E138" s="134" t="s">
        <v>1933</v>
      </c>
      <c r="F138" s="135" t="s">
        <v>1934</v>
      </c>
      <c r="G138" s="136" t="s">
        <v>1906</v>
      </c>
      <c r="H138" s="137">
        <v>1</v>
      </c>
      <c r="I138" s="138"/>
      <c r="J138" s="139">
        <f>ROUND(I138*H138,2)</f>
        <v>0</v>
      </c>
      <c r="K138" s="135" t="s">
        <v>1</v>
      </c>
      <c r="L138" s="33"/>
      <c r="M138" s="140" t="s">
        <v>1</v>
      </c>
      <c r="N138" s="141" t="s">
        <v>46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146</v>
      </c>
      <c r="AT138" s="144" t="s">
        <v>141</v>
      </c>
      <c r="AU138" s="144" t="s">
        <v>91</v>
      </c>
      <c r="AY138" s="18" t="s">
        <v>139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8" t="s">
        <v>89</v>
      </c>
      <c r="BK138" s="145">
        <f>ROUND(I138*H138,2)</f>
        <v>0</v>
      </c>
      <c r="BL138" s="18" t="s">
        <v>146</v>
      </c>
      <c r="BM138" s="144" t="s">
        <v>1935</v>
      </c>
    </row>
    <row r="139" spans="2:65" s="1" customFormat="1" ht="48.75">
      <c r="B139" s="33"/>
      <c r="D139" s="147" t="s">
        <v>306</v>
      </c>
      <c r="F139" s="174" t="s">
        <v>1936</v>
      </c>
      <c r="I139" s="175"/>
      <c r="L139" s="33"/>
      <c r="M139" s="176"/>
      <c r="T139" s="57"/>
      <c r="AT139" s="18" t="s">
        <v>306</v>
      </c>
      <c r="AU139" s="18" t="s">
        <v>91</v>
      </c>
    </row>
    <row r="140" spans="2:65" s="11" customFormat="1" ht="22.9" customHeight="1">
      <c r="B140" s="121"/>
      <c r="D140" s="122" t="s">
        <v>80</v>
      </c>
      <c r="E140" s="131" t="s">
        <v>1937</v>
      </c>
      <c r="F140" s="131" t="s">
        <v>1938</v>
      </c>
      <c r="I140" s="124"/>
      <c r="J140" s="132">
        <f>BK140</f>
        <v>0</v>
      </c>
      <c r="L140" s="121"/>
      <c r="M140" s="126"/>
      <c r="P140" s="127">
        <f>SUM(P141:P142)</f>
        <v>0</v>
      </c>
      <c r="R140" s="127">
        <f>SUM(R141:R142)</f>
        <v>0</v>
      </c>
      <c r="T140" s="128">
        <f>SUM(T141:T142)</f>
        <v>0</v>
      </c>
      <c r="AR140" s="122" t="s">
        <v>89</v>
      </c>
      <c r="AT140" s="129" t="s">
        <v>80</v>
      </c>
      <c r="AU140" s="129" t="s">
        <v>89</v>
      </c>
      <c r="AY140" s="122" t="s">
        <v>139</v>
      </c>
      <c r="BK140" s="130">
        <f>SUM(BK141:BK142)</f>
        <v>0</v>
      </c>
    </row>
    <row r="141" spans="2:65" s="1" customFormat="1" ht="16.5" customHeight="1">
      <c r="B141" s="33"/>
      <c r="C141" s="133" t="s">
        <v>235</v>
      </c>
      <c r="D141" s="133" t="s">
        <v>141</v>
      </c>
      <c r="E141" s="134" t="s">
        <v>1939</v>
      </c>
      <c r="F141" s="135" t="s">
        <v>1940</v>
      </c>
      <c r="G141" s="136" t="s">
        <v>1906</v>
      </c>
      <c r="H141" s="137">
        <v>1</v>
      </c>
      <c r="I141" s="138"/>
      <c r="J141" s="139">
        <f>ROUND(I141*H141,2)</f>
        <v>0</v>
      </c>
      <c r="K141" s="135" t="s">
        <v>1</v>
      </c>
      <c r="L141" s="33"/>
      <c r="M141" s="140" t="s">
        <v>1</v>
      </c>
      <c r="N141" s="141" t="s">
        <v>46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146</v>
      </c>
      <c r="AT141" s="144" t="s">
        <v>141</v>
      </c>
      <c r="AU141" s="144" t="s">
        <v>91</v>
      </c>
      <c r="AY141" s="18" t="s">
        <v>139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8" t="s">
        <v>89</v>
      </c>
      <c r="BK141" s="145">
        <f>ROUND(I141*H141,2)</f>
        <v>0</v>
      </c>
      <c r="BL141" s="18" t="s">
        <v>146</v>
      </c>
      <c r="BM141" s="144" t="s">
        <v>1941</v>
      </c>
    </row>
    <row r="142" spans="2:65" s="1" customFormat="1" ht="29.25">
      <c r="B142" s="33"/>
      <c r="D142" s="147" t="s">
        <v>306</v>
      </c>
      <c r="F142" s="174" t="s">
        <v>1942</v>
      </c>
      <c r="I142" s="175"/>
      <c r="L142" s="33"/>
      <c r="M142" s="199"/>
      <c r="N142" s="200"/>
      <c r="O142" s="200"/>
      <c r="P142" s="200"/>
      <c r="Q142" s="200"/>
      <c r="R142" s="200"/>
      <c r="S142" s="200"/>
      <c r="T142" s="201"/>
      <c r="AT142" s="18" t="s">
        <v>306</v>
      </c>
      <c r="AU142" s="18" t="s">
        <v>91</v>
      </c>
    </row>
    <row r="143" spans="2:65" s="1" customFormat="1" ht="6.95" customHeight="1">
      <c r="B143" s="45"/>
      <c r="C143" s="46"/>
      <c r="D143" s="46"/>
      <c r="E143" s="46"/>
      <c r="F143" s="46"/>
      <c r="G143" s="46"/>
      <c r="H143" s="46"/>
      <c r="I143" s="46"/>
      <c r="J143" s="46"/>
      <c r="K143" s="46"/>
      <c r="L143" s="33"/>
    </row>
  </sheetData>
  <sheetProtection algorithmName="SHA-512" hashValue="yR0bYSlbQSYs2q5V8buoI+zqC1wuXi3gdAIhl9fxOK5k8nFgXyKnbN5zzGj+3dlZqiBQcvJmOG4S2ZPaOBpSbw==" saltValue="Pejinp4jFa60D9GAw1LKinJ46TL0kafaBrwrtrBUDEb/nASNIvK3cBgiJo7Cda3m6uGArUVv2j4SZ+tFSFCZ1w==" spinCount="100000" sheet="1" objects="1" scenarios="1" formatColumns="0" formatRows="0" autoFilter="0"/>
  <autoFilter ref="C121:K142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66"/>
  <sheetViews>
    <sheetView showGridLines="0" tabSelected="1" topLeftCell="A41" workbookViewId="0">
      <selection activeCell="V145" sqref="V145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8" t="s">
        <v>102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91</v>
      </c>
    </row>
    <row r="4" spans="2:46" ht="24.95" customHeight="1">
      <c r="B4" s="21"/>
      <c r="D4" s="22" t="s">
        <v>103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43" t="str">
        <f>'Rekapitulace stavby'!K6</f>
        <v>Oprava vodovodu Mariánské Lázně Hlavní třída – 2. etapa</v>
      </c>
      <c r="F7" s="244"/>
      <c r="G7" s="244"/>
      <c r="H7" s="244"/>
      <c r="L7" s="21"/>
    </row>
    <row r="8" spans="2:46" s="1" customFormat="1" ht="12" customHeight="1">
      <c r="B8" s="33"/>
      <c r="D8" s="28" t="s">
        <v>104</v>
      </c>
      <c r="L8" s="33"/>
    </row>
    <row r="9" spans="2:46" s="1" customFormat="1" ht="16.5" customHeight="1">
      <c r="B9" s="33"/>
      <c r="E9" s="205" t="s">
        <v>1943</v>
      </c>
      <c r="F9" s="245"/>
      <c r="G9" s="245"/>
      <c r="H9" s="245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11. 3. 2025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">
        <v>26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29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30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46" t="str">
        <f>'Rekapitulace stavby'!E14</f>
        <v>Vyplň údaj</v>
      </c>
      <c r="F18" s="227"/>
      <c r="G18" s="227"/>
      <c r="H18" s="227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32</v>
      </c>
      <c r="I20" s="28" t="s">
        <v>25</v>
      </c>
      <c r="J20" s="26" t="s">
        <v>33</v>
      </c>
      <c r="L20" s="33"/>
    </row>
    <row r="21" spans="2:12" s="1" customFormat="1" ht="18" customHeight="1">
      <c r="B21" s="33"/>
      <c r="E21" s="26" t="s">
        <v>34</v>
      </c>
      <c r="I21" s="28" t="s">
        <v>28</v>
      </c>
      <c r="J21" s="26" t="s">
        <v>35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37</v>
      </c>
      <c r="I23" s="28" t="s">
        <v>25</v>
      </c>
      <c r="J23" s="26" t="s">
        <v>1</v>
      </c>
      <c r="L23" s="33"/>
    </row>
    <row r="24" spans="2:12" s="1" customFormat="1" ht="18" customHeight="1">
      <c r="B24" s="33"/>
      <c r="E24" s="26" t="s">
        <v>38</v>
      </c>
      <c r="I24" s="28" t="s">
        <v>28</v>
      </c>
      <c r="J24" s="26" t="s">
        <v>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90"/>
      <c r="E27" s="232" t="s">
        <v>1</v>
      </c>
      <c r="F27" s="232"/>
      <c r="G27" s="232"/>
      <c r="H27" s="232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41</v>
      </c>
      <c r="J30" s="67">
        <f>ROUND(J118,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6" t="s">
        <v>45</v>
      </c>
      <c r="E33" s="28" t="s">
        <v>46</v>
      </c>
      <c r="F33" s="92">
        <f>ROUND((SUM(BE118:BE165)),  2)</f>
        <v>0</v>
      </c>
      <c r="I33" s="93">
        <v>0.21</v>
      </c>
      <c r="J33" s="92">
        <f>ROUND(((SUM(BE118:BE165))*I33),  2)</f>
        <v>0</v>
      </c>
      <c r="L33" s="33"/>
    </row>
    <row r="34" spans="2:12" s="1" customFormat="1" ht="14.45" customHeight="1">
      <c r="B34" s="33"/>
      <c r="E34" s="28" t="s">
        <v>47</v>
      </c>
      <c r="F34" s="92">
        <f>ROUND((SUM(BF118:BF165)),  2)</f>
        <v>0</v>
      </c>
      <c r="I34" s="93">
        <v>0.12</v>
      </c>
      <c r="J34" s="92">
        <f>ROUND(((SUM(BF118:BF165))*I34),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92">
        <f>ROUND((SUM(BG118:BG165)),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92">
        <f>ROUND((SUM(BH118:BH165)),  2)</f>
        <v>0</v>
      </c>
      <c r="I36" s="93">
        <v>0.12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92">
        <f>ROUND((SUM(BI118:BI165)),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51</v>
      </c>
      <c r="E39" s="58"/>
      <c r="F39" s="58"/>
      <c r="G39" s="96" t="s">
        <v>52</v>
      </c>
      <c r="H39" s="97" t="s">
        <v>53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56</v>
      </c>
      <c r="E61" s="35"/>
      <c r="F61" s="100" t="s">
        <v>57</v>
      </c>
      <c r="G61" s="44" t="s">
        <v>56</v>
      </c>
      <c r="H61" s="35"/>
      <c r="I61" s="35"/>
      <c r="J61" s="101" t="s">
        <v>57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56</v>
      </c>
      <c r="E76" s="35"/>
      <c r="F76" s="100" t="s">
        <v>57</v>
      </c>
      <c r="G76" s="44" t="s">
        <v>56</v>
      </c>
      <c r="H76" s="35"/>
      <c r="I76" s="35"/>
      <c r="J76" s="101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106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43" t="str">
        <f>E7</f>
        <v>Oprava vodovodu Mariánské Lázně Hlavní třída – 2. etapa</v>
      </c>
      <c r="F85" s="244"/>
      <c r="G85" s="244"/>
      <c r="H85" s="244"/>
      <c r="L85" s="33"/>
    </row>
    <row r="86" spans="2:47" s="1" customFormat="1" ht="12" customHeight="1">
      <c r="B86" s="33"/>
      <c r="C86" s="28" t="s">
        <v>104</v>
      </c>
      <c r="L86" s="33"/>
    </row>
    <row r="87" spans="2:47" s="1" customFormat="1" ht="16.5" customHeight="1">
      <c r="B87" s="33"/>
      <c r="E87" s="205" t="str">
        <f>E9</f>
        <v>VRN - Vedlejší rozpočtové náklady</v>
      </c>
      <c r="F87" s="245"/>
      <c r="G87" s="245"/>
      <c r="H87" s="245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>Mariánské Lázně</v>
      </c>
      <c r="I89" s="28" t="s">
        <v>22</v>
      </c>
      <c r="J89" s="53" t="str">
        <f>IF(J12="","",J12)</f>
        <v>11. 3. 2025</v>
      </c>
      <c r="L89" s="33"/>
    </row>
    <row r="90" spans="2:47" s="1" customFormat="1" ht="6.95" customHeight="1">
      <c r="B90" s="33"/>
      <c r="L90" s="33"/>
    </row>
    <row r="91" spans="2:47" s="1" customFormat="1" ht="25.7" customHeight="1">
      <c r="B91" s="33"/>
      <c r="C91" s="28" t="s">
        <v>24</v>
      </c>
      <c r="F91" s="26" t="str">
        <f>E15</f>
        <v>CHEVAK Cheb a.s., Tršnická 4/11, 305 02 Cheb</v>
      </c>
      <c r="I91" s="28" t="s">
        <v>32</v>
      </c>
      <c r="J91" s="31" t="str">
        <f>E21</f>
        <v>Aquaprocon s.r.o., Divize Praha</v>
      </c>
      <c r="L91" s="33"/>
    </row>
    <row r="92" spans="2:47" s="1" customFormat="1" ht="15.2" customHeight="1">
      <c r="B92" s="33"/>
      <c r="C92" s="28" t="s">
        <v>30</v>
      </c>
      <c r="F92" s="26" t="str">
        <f>IF(E18="","",E18)</f>
        <v>Vyplň údaj</v>
      </c>
      <c r="I92" s="28" t="s">
        <v>37</v>
      </c>
      <c r="J92" s="31" t="str">
        <f>E24</f>
        <v>Jaroslav Pelnář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107</v>
      </c>
      <c r="D94" s="94"/>
      <c r="E94" s="94"/>
      <c r="F94" s="94"/>
      <c r="G94" s="94"/>
      <c r="H94" s="94"/>
      <c r="I94" s="94"/>
      <c r="J94" s="103" t="s">
        <v>108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109</v>
      </c>
      <c r="J96" s="67">
        <f>J118</f>
        <v>0</v>
      </c>
      <c r="L96" s="33"/>
      <c r="AU96" s="18" t="s">
        <v>110</v>
      </c>
    </row>
    <row r="97" spans="2:12" s="8" customFormat="1" ht="24.95" customHeight="1">
      <c r="B97" s="105"/>
      <c r="D97" s="106" t="s">
        <v>1944</v>
      </c>
      <c r="E97" s="107"/>
      <c r="F97" s="107"/>
      <c r="G97" s="107"/>
      <c r="H97" s="107"/>
      <c r="I97" s="107"/>
      <c r="J97" s="108">
        <f>J119</f>
        <v>0</v>
      </c>
      <c r="L97" s="105"/>
    </row>
    <row r="98" spans="2:12" s="9" customFormat="1" ht="19.899999999999999" customHeight="1">
      <c r="B98" s="109"/>
      <c r="D98" s="110" t="s">
        <v>1945</v>
      </c>
      <c r="E98" s="111"/>
      <c r="F98" s="111"/>
      <c r="G98" s="111"/>
      <c r="H98" s="111"/>
      <c r="I98" s="111"/>
      <c r="J98" s="112">
        <f>J120</f>
        <v>0</v>
      </c>
      <c r="L98" s="109"/>
    </row>
    <row r="99" spans="2:12" s="1" customFormat="1" ht="21.75" customHeight="1">
      <c r="B99" s="33"/>
      <c r="L99" s="33"/>
    </row>
    <row r="100" spans="2:12" s="1" customFormat="1" ht="6.95" customHeight="1"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33"/>
    </row>
    <row r="104" spans="2:12" s="1" customFormat="1" ht="6.95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3"/>
    </row>
    <row r="105" spans="2:12" s="1" customFormat="1" ht="24.95" customHeight="1">
      <c r="B105" s="33"/>
      <c r="C105" s="22" t="s">
        <v>124</v>
      </c>
      <c r="L105" s="33"/>
    </row>
    <row r="106" spans="2:12" s="1" customFormat="1" ht="6.95" customHeight="1">
      <c r="B106" s="33"/>
      <c r="L106" s="33"/>
    </row>
    <row r="107" spans="2:12" s="1" customFormat="1" ht="12" customHeight="1">
      <c r="B107" s="33"/>
      <c r="C107" s="28" t="s">
        <v>16</v>
      </c>
      <c r="L107" s="33"/>
    </row>
    <row r="108" spans="2:12" s="1" customFormat="1" ht="16.5" customHeight="1">
      <c r="B108" s="33"/>
      <c r="E108" s="243" t="str">
        <f>E7</f>
        <v>Oprava vodovodu Mariánské Lázně Hlavní třída – 2. etapa</v>
      </c>
      <c r="F108" s="244"/>
      <c r="G108" s="244"/>
      <c r="H108" s="244"/>
      <c r="L108" s="33"/>
    </row>
    <row r="109" spans="2:12" s="1" customFormat="1" ht="12" customHeight="1">
      <c r="B109" s="33"/>
      <c r="C109" s="28" t="s">
        <v>104</v>
      </c>
      <c r="L109" s="33"/>
    </row>
    <row r="110" spans="2:12" s="1" customFormat="1" ht="16.5" customHeight="1">
      <c r="B110" s="33"/>
      <c r="E110" s="205" t="str">
        <f>E9</f>
        <v>VRN - Vedlejší rozpočtové náklady</v>
      </c>
      <c r="F110" s="245"/>
      <c r="G110" s="245"/>
      <c r="H110" s="245"/>
      <c r="L110" s="33"/>
    </row>
    <row r="111" spans="2:12" s="1" customFormat="1" ht="6.95" customHeight="1">
      <c r="B111" s="33"/>
      <c r="L111" s="33"/>
    </row>
    <row r="112" spans="2:12" s="1" customFormat="1" ht="12" customHeight="1">
      <c r="B112" s="33"/>
      <c r="C112" s="28" t="s">
        <v>20</v>
      </c>
      <c r="F112" s="26" t="str">
        <f>F12</f>
        <v>Mariánské Lázně</v>
      </c>
      <c r="I112" s="28" t="s">
        <v>22</v>
      </c>
      <c r="J112" s="53" t="str">
        <f>IF(J12="","",J12)</f>
        <v>11. 3. 2025</v>
      </c>
      <c r="L112" s="33"/>
    </row>
    <row r="113" spans="2:65" s="1" customFormat="1" ht="6.95" customHeight="1">
      <c r="B113" s="33"/>
      <c r="L113" s="33"/>
    </row>
    <row r="114" spans="2:65" s="1" customFormat="1" ht="25.7" customHeight="1">
      <c r="B114" s="33"/>
      <c r="C114" s="28" t="s">
        <v>24</v>
      </c>
      <c r="F114" s="26" t="str">
        <f>E15</f>
        <v>CHEVAK Cheb a.s., Tršnická 4/11, 305 02 Cheb</v>
      </c>
      <c r="I114" s="28" t="s">
        <v>32</v>
      </c>
      <c r="J114" s="31" t="str">
        <f>E21</f>
        <v>Aquaprocon s.r.o., Divize Praha</v>
      </c>
      <c r="L114" s="33"/>
    </row>
    <row r="115" spans="2:65" s="1" customFormat="1" ht="15.2" customHeight="1">
      <c r="B115" s="33"/>
      <c r="C115" s="28" t="s">
        <v>30</v>
      </c>
      <c r="F115" s="26" t="str">
        <f>IF(E18="","",E18)</f>
        <v>Vyplň údaj</v>
      </c>
      <c r="I115" s="28" t="s">
        <v>37</v>
      </c>
      <c r="J115" s="31" t="str">
        <f>E24</f>
        <v>Jaroslav Pelnář</v>
      </c>
      <c r="L115" s="33"/>
    </row>
    <row r="116" spans="2:65" s="1" customFormat="1" ht="10.35" customHeight="1">
      <c r="B116" s="33"/>
      <c r="L116" s="33"/>
    </row>
    <row r="117" spans="2:65" s="10" customFormat="1" ht="29.25" customHeight="1">
      <c r="B117" s="113"/>
      <c r="C117" s="114" t="s">
        <v>125</v>
      </c>
      <c r="D117" s="115" t="s">
        <v>66</v>
      </c>
      <c r="E117" s="115" t="s">
        <v>62</v>
      </c>
      <c r="F117" s="115" t="s">
        <v>63</v>
      </c>
      <c r="G117" s="115" t="s">
        <v>126</v>
      </c>
      <c r="H117" s="115" t="s">
        <v>127</v>
      </c>
      <c r="I117" s="115" t="s">
        <v>128</v>
      </c>
      <c r="J117" s="115" t="s">
        <v>108</v>
      </c>
      <c r="K117" s="116" t="s">
        <v>129</v>
      </c>
      <c r="L117" s="113"/>
      <c r="M117" s="60" t="s">
        <v>1</v>
      </c>
      <c r="N117" s="61" t="s">
        <v>45</v>
      </c>
      <c r="O117" s="61" t="s">
        <v>130</v>
      </c>
      <c r="P117" s="61" t="s">
        <v>131</v>
      </c>
      <c r="Q117" s="61" t="s">
        <v>132</v>
      </c>
      <c r="R117" s="61" t="s">
        <v>133</v>
      </c>
      <c r="S117" s="61" t="s">
        <v>134</v>
      </c>
      <c r="T117" s="62" t="s">
        <v>135</v>
      </c>
    </row>
    <row r="118" spans="2:65" s="1" customFormat="1" ht="22.9" customHeight="1">
      <c r="B118" s="33"/>
      <c r="C118" s="65" t="s">
        <v>136</v>
      </c>
      <c r="J118" s="117">
        <f>BK118</f>
        <v>0</v>
      </c>
      <c r="L118" s="33"/>
      <c r="M118" s="63"/>
      <c r="N118" s="54"/>
      <c r="O118" s="54"/>
      <c r="P118" s="118">
        <f>P119</f>
        <v>0</v>
      </c>
      <c r="Q118" s="54"/>
      <c r="R118" s="118">
        <f>R119</f>
        <v>0</v>
      </c>
      <c r="S118" s="54"/>
      <c r="T118" s="119">
        <f>T119</f>
        <v>0</v>
      </c>
      <c r="AT118" s="18" t="s">
        <v>80</v>
      </c>
      <c r="AU118" s="18" t="s">
        <v>110</v>
      </c>
      <c r="BK118" s="120">
        <f>BK119</f>
        <v>0</v>
      </c>
    </row>
    <row r="119" spans="2:65" s="11" customFormat="1" ht="25.9" customHeight="1">
      <c r="B119" s="121"/>
      <c r="D119" s="122" t="s">
        <v>80</v>
      </c>
      <c r="E119" s="123" t="s">
        <v>99</v>
      </c>
      <c r="F119" s="123" t="s">
        <v>1946</v>
      </c>
      <c r="I119" s="124"/>
      <c r="J119" s="125">
        <f>BK119</f>
        <v>0</v>
      </c>
      <c r="L119" s="121"/>
      <c r="M119" s="126"/>
      <c r="P119" s="127">
        <f>P120</f>
        <v>0</v>
      </c>
      <c r="R119" s="127">
        <f>R120</f>
        <v>0</v>
      </c>
      <c r="T119" s="128">
        <f>T120</f>
        <v>0</v>
      </c>
      <c r="AR119" s="122" t="s">
        <v>173</v>
      </c>
      <c r="AT119" s="129" t="s">
        <v>80</v>
      </c>
      <c r="AU119" s="129" t="s">
        <v>81</v>
      </c>
      <c r="AY119" s="122" t="s">
        <v>139</v>
      </c>
      <c r="BK119" s="130">
        <f>BK120</f>
        <v>0</v>
      </c>
    </row>
    <row r="120" spans="2:65" s="11" customFormat="1" ht="22.9" customHeight="1">
      <c r="B120" s="121"/>
      <c r="D120" s="122" t="s">
        <v>80</v>
      </c>
      <c r="E120" s="131" t="s">
        <v>1947</v>
      </c>
      <c r="F120" s="131" t="s">
        <v>1948</v>
      </c>
      <c r="I120" s="124"/>
      <c r="J120" s="132">
        <f>BK120</f>
        <v>0</v>
      </c>
      <c r="L120" s="121"/>
      <c r="M120" s="126"/>
      <c r="P120" s="127">
        <f>SUM(P121:P165)</f>
        <v>0</v>
      </c>
      <c r="R120" s="127">
        <f>SUM(R121:R165)</f>
        <v>0</v>
      </c>
      <c r="T120" s="128">
        <f>SUM(T121:T165)</f>
        <v>0</v>
      </c>
      <c r="AR120" s="122" t="s">
        <v>173</v>
      </c>
      <c r="AT120" s="129" t="s">
        <v>80</v>
      </c>
      <c r="AU120" s="129" t="s">
        <v>89</v>
      </c>
      <c r="AY120" s="122" t="s">
        <v>139</v>
      </c>
      <c r="BK120" s="130">
        <f>SUM(BK121:BK165)</f>
        <v>0</v>
      </c>
    </row>
    <row r="121" spans="2:65" s="1" customFormat="1" ht="16.5" customHeight="1">
      <c r="B121" s="33"/>
      <c r="C121" s="133" t="s">
        <v>89</v>
      </c>
      <c r="D121" s="133" t="s">
        <v>141</v>
      </c>
      <c r="E121" s="134" t="s">
        <v>1949</v>
      </c>
      <c r="F121" s="135" t="s">
        <v>1950</v>
      </c>
      <c r="G121" s="136" t="s">
        <v>1951</v>
      </c>
      <c r="H121" s="137">
        <v>1</v>
      </c>
      <c r="I121" s="138"/>
      <c r="J121" s="139">
        <f>ROUND(I121*H121,2)</f>
        <v>0</v>
      </c>
      <c r="K121" s="135" t="s">
        <v>1</v>
      </c>
      <c r="L121" s="33"/>
      <c r="M121" s="140" t="s">
        <v>1</v>
      </c>
      <c r="N121" s="141" t="s">
        <v>46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1952</v>
      </c>
      <c r="AT121" s="144" t="s">
        <v>141</v>
      </c>
      <c r="AU121" s="144" t="s">
        <v>91</v>
      </c>
      <c r="AY121" s="18" t="s">
        <v>139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8" t="s">
        <v>89</v>
      </c>
      <c r="BK121" s="145">
        <f>ROUND(I121*H121,2)</f>
        <v>0</v>
      </c>
      <c r="BL121" s="18" t="s">
        <v>1952</v>
      </c>
      <c r="BM121" s="144" t="s">
        <v>1953</v>
      </c>
    </row>
    <row r="122" spans="2:65" s="1" customFormat="1" ht="29.25">
      <c r="B122" s="33"/>
      <c r="D122" s="147" t="s">
        <v>306</v>
      </c>
      <c r="F122" s="174" t="s">
        <v>1954</v>
      </c>
      <c r="I122" s="175"/>
      <c r="L122" s="33"/>
      <c r="M122" s="176"/>
      <c r="T122" s="57"/>
      <c r="AT122" s="18" t="s">
        <v>306</v>
      </c>
      <c r="AU122" s="18" t="s">
        <v>91</v>
      </c>
    </row>
    <row r="123" spans="2:65" s="13" customFormat="1" ht="11.25">
      <c r="B123" s="153"/>
      <c r="D123" s="147" t="s">
        <v>148</v>
      </c>
      <c r="E123" s="154" t="s">
        <v>1</v>
      </c>
      <c r="F123" s="155" t="s">
        <v>680</v>
      </c>
      <c r="H123" s="156">
        <v>1</v>
      </c>
      <c r="I123" s="157"/>
      <c r="L123" s="153"/>
      <c r="M123" s="158"/>
      <c r="T123" s="159"/>
      <c r="AT123" s="154" t="s">
        <v>148</v>
      </c>
      <c r="AU123" s="154" t="s">
        <v>91</v>
      </c>
      <c r="AV123" s="13" t="s">
        <v>91</v>
      </c>
      <c r="AW123" s="13" t="s">
        <v>36</v>
      </c>
      <c r="AX123" s="13" t="s">
        <v>89</v>
      </c>
      <c r="AY123" s="154" t="s">
        <v>139</v>
      </c>
    </row>
    <row r="124" spans="2:65" s="1" customFormat="1" ht="16.5" customHeight="1">
      <c r="B124" s="33"/>
      <c r="C124" s="133" t="s">
        <v>91</v>
      </c>
      <c r="D124" s="133" t="s">
        <v>141</v>
      </c>
      <c r="E124" s="134" t="s">
        <v>1955</v>
      </c>
      <c r="F124" s="135" t="s">
        <v>1956</v>
      </c>
      <c r="G124" s="136" t="s">
        <v>1951</v>
      </c>
      <c r="H124" s="137">
        <v>1</v>
      </c>
      <c r="I124" s="138"/>
      <c r="J124" s="139">
        <f>ROUND(I124*H124,2)</f>
        <v>0</v>
      </c>
      <c r="K124" s="135" t="s">
        <v>1</v>
      </c>
      <c r="L124" s="33"/>
      <c r="M124" s="140" t="s">
        <v>1</v>
      </c>
      <c r="N124" s="141" t="s">
        <v>46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1952</v>
      </c>
      <c r="AT124" s="144" t="s">
        <v>141</v>
      </c>
      <c r="AU124" s="144" t="s">
        <v>91</v>
      </c>
      <c r="AY124" s="18" t="s">
        <v>139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8" t="s">
        <v>89</v>
      </c>
      <c r="BK124" s="145">
        <f>ROUND(I124*H124,2)</f>
        <v>0</v>
      </c>
      <c r="BL124" s="18" t="s">
        <v>1952</v>
      </c>
      <c r="BM124" s="144" t="s">
        <v>1957</v>
      </c>
    </row>
    <row r="125" spans="2:65" s="1" customFormat="1" ht="29.25">
      <c r="B125" s="33"/>
      <c r="D125" s="147" t="s">
        <v>306</v>
      </c>
      <c r="F125" s="174" t="s">
        <v>1954</v>
      </c>
      <c r="I125" s="175"/>
      <c r="L125" s="33"/>
      <c r="M125" s="176"/>
      <c r="T125" s="57"/>
      <c r="AT125" s="18" t="s">
        <v>306</v>
      </c>
      <c r="AU125" s="18" t="s">
        <v>91</v>
      </c>
    </row>
    <row r="126" spans="2:65" s="13" customFormat="1" ht="11.25">
      <c r="B126" s="153"/>
      <c r="D126" s="147" t="s">
        <v>148</v>
      </c>
      <c r="E126" s="154" t="s">
        <v>1</v>
      </c>
      <c r="F126" s="155" t="s">
        <v>680</v>
      </c>
      <c r="H126" s="156">
        <v>1</v>
      </c>
      <c r="I126" s="157"/>
      <c r="L126" s="153"/>
      <c r="M126" s="158"/>
      <c r="T126" s="159"/>
      <c r="AT126" s="154" t="s">
        <v>148</v>
      </c>
      <c r="AU126" s="154" t="s">
        <v>91</v>
      </c>
      <c r="AV126" s="13" t="s">
        <v>91</v>
      </c>
      <c r="AW126" s="13" t="s">
        <v>36</v>
      </c>
      <c r="AX126" s="13" t="s">
        <v>89</v>
      </c>
      <c r="AY126" s="154" t="s">
        <v>139</v>
      </c>
    </row>
    <row r="127" spans="2:65" s="1" customFormat="1" ht="16.5" customHeight="1">
      <c r="B127" s="33"/>
      <c r="C127" s="133" t="s">
        <v>157</v>
      </c>
      <c r="D127" s="133" t="s">
        <v>141</v>
      </c>
      <c r="E127" s="134" t="s">
        <v>1958</v>
      </c>
      <c r="F127" s="135" t="s">
        <v>1959</v>
      </c>
      <c r="G127" s="136" t="s">
        <v>1951</v>
      </c>
      <c r="H127" s="137">
        <v>1</v>
      </c>
      <c r="I127" s="138"/>
      <c r="J127" s="139">
        <f>ROUND(I127*H127,2)</f>
        <v>0</v>
      </c>
      <c r="K127" s="135" t="s">
        <v>1</v>
      </c>
      <c r="L127" s="33"/>
      <c r="M127" s="140" t="s">
        <v>1</v>
      </c>
      <c r="N127" s="141" t="s">
        <v>46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1952</v>
      </c>
      <c r="AT127" s="144" t="s">
        <v>141</v>
      </c>
      <c r="AU127" s="144" t="s">
        <v>91</v>
      </c>
      <c r="AY127" s="18" t="s">
        <v>139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8" t="s">
        <v>89</v>
      </c>
      <c r="BK127" s="145">
        <f>ROUND(I127*H127,2)</f>
        <v>0</v>
      </c>
      <c r="BL127" s="18" t="s">
        <v>1952</v>
      </c>
      <c r="BM127" s="144" t="s">
        <v>1960</v>
      </c>
    </row>
    <row r="128" spans="2:65" s="1" customFormat="1" ht="19.5">
      <c r="B128" s="33"/>
      <c r="D128" s="147" t="s">
        <v>306</v>
      </c>
      <c r="F128" s="174" t="s">
        <v>1961</v>
      </c>
      <c r="I128" s="175"/>
      <c r="L128" s="33"/>
      <c r="M128" s="176"/>
      <c r="T128" s="57"/>
      <c r="AT128" s="18" t="s">
        <v>306</v>
      </c>
      <c r="AU128" s="18" t="s">
        <v>91</v>
      </c>
    </row>
    <row r="129" spans="2:65" s="13" customFormat="1" ht="11.25">
      <c r="B129" s="153"/>
      <c r="D129" s="147" t="s">
        <v>148</v>
      </c>
      <c r="E129" s="154" t="s">
        <v>1</v>
      </c>
      <c r="F129" s="155" t="s">
        <v>680</v>
      </c>
      <c r="H129" s="156">
        <v>1</v>
      </c>
      <c r="I129" s="157"/>
      <c r="L129" s="153"/>
      <c r="M129" s="158"/>
      <c r="T129" s="159"/>
      <c r="AT129" s="154" t="s">
        <v>148</v>
      </c>
      <c r="AU129" s="154" t="s">
        <v>91</v>
      </c>
      <c r="AV129" s="13" t="s">
        <v>91</v>
      </c>
      <c r="AW129" s="13" t="s">
        <v>36</v>
      </c>
      <c r="AX129" s="13" t="s">
        <v>89</v>
      </c>
      <c r="AY129" s="154" t="s">
        <v>139</v>
      </c>
    </row>
    <row r="130" spans="2:65" s="1" customFormat="1" ht="16.5" customHeight="1">
      <c r="B130" s="33"/>
      <c r="C130" s="133" t="s">
        <v>146</v>
      </c>
      <c r="D130" s="133" t="s">
        <v>141</v>
      </c>
      <c r="E130" s="134" t="s">
        <v>1962</v>
      </c>
      <c r="F130" s="135" t="s">
        <v>1963</v>
      </c>
      <c r="G130" s="136" t="s">
        <v>1951</v>
      </c>
      <c r="H130" s="137">
        <v>1</v>
      </c>
      <c r="I130" s="138"/>
      <c r="J130" s="139">
        <f>ROUND(I130*H130,2)</f>
        <v>0</v>
      </c>
      <c r="K130" s="135" t="s">
        <v>1</v>
      </c>
      <c r="L130" s="33"/>
      <c r="M130" s="140" t="s">
        <v>1</v>
      </c>
      <c r="N130" s="141" t="s">
        <v>46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1952</v>
      </c>
      <c r="AT130" s="144" t="s">
        <v>141</v>
      </c>
      <c r="AU130" s="144" t="s">
        <v>91</v>
      </c>
      <c r="AY130" s="18" t="s">
        <v>139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8" t="s">
        <v>89</v>
      </c>
      <c r="BK130" s="145">
        <f>ROUND(I130*H130,2)</f>
        <v>0</v>
      </c>
      <c r="BL130" s="18" t="s">
        <v>1952</v>
      </c>
      <c r="BM130" s="144" t="s">
        <v>1964</v>
      </c>
    </row>
    <row r="131" spans="2:65" s="1" customFormat="1" ht="19.5">
      <c r="B131" s="33"/>
      <c r="D131" s="147" t="s">
        <v>306</v>
      </c>
      <c r="F131" s="174" t="s">
        <v>1961</v>
      </c>
      <c r="I131" s="175"/>
      <c r="L131" s="33"/>
      <c r="M131" s="176"/>
      <c r="T131" s="57"/>
      <c r="AT131" s="18" t="s">
        <v>306</v>
      </c>
      <c r="AU131" s="18" t="s">
        <v>91</v>
      </c>
    </row>
    <row r="132" spans="2:65" s="13" customFormat="1" ht="11.25">
      <c r="B132" s="153"/>
      <c r="D132" s="147" t="s">
        <v>148</v>
      </c>
      <c r="E132" s="154" t="s">
        <v>1</v>
      </c>
      <c r="F132" s="155" t="s">
        <v>680</v>
      </c>
      <c r="H132" s="156">
        <v>1</v>
      </c>
      <c r="I132" s="157"/>
      <c r="L132" s="153"/>
      <c r="M132" s="158"/>
      <c r="T132" s="159"/>
      <c r="AT132" s="154" t="s">
        <v>148</v>
      </c>
      <c r="AU132" s="154" t="s">
        <v>91</v>
      </c>
      <c r="AV132" s="13" t="s">
        <v>91</v>
      </c>
      <c r="AW132" s="13" t="s">
        <v>36</v>
      </c>
      <c r="AX132" s="13" t="s">
        <v>89</v>
      </c>
      <c r="AY132" s="154" t="s">
        <v>139</v>
      </c>
    </row>
    <row r="133" spans="2:65" s="1" customFormat="1" ht="16.5" customHeight="1">
      <c r="B133" s="33"/>
      <c r="C133" s="133" t="s">
        <v>173</v>
      </c>
      <c r="D133" s="133" t="s">
        <v>141</v>
      </c>
      <c r="E133" s="134" t="s">
        <v>1965</v>
      </c>
      <c r="F133" s="135" t="s">
        <v>1966</v>
      </c>
      <c r="G133" s="136" t="s">
        <v>1951</v>
      </c>
      <c r="H133" s="137">
        <v>1</v>
      </c>
      <c r="I133" s="138"/>
      <c r="J133" s="139">
        <f>ROUND(I133*H133,2)</f>
        <v>0</v>
      </c>
      <c r="K133" s="135" t="s">
        <v>1</v>
      </c>
      <c r="L133" s="33"/>
      <c r="M133" s="140" t="s">
        <v>1</v>
      </c>
      <c r="N133" s="141" t="s">
        <v>46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1952</v>
      </c>
      <c r="AT133" s="144" t="s">
        <v>141</v>
      </c>
      <c r="AU133" s="144" t="s">
        <v>91</v>
      </c>
      <c r="AY133" s="18" t="s">
        <v>139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8" t="s">
        <v>89</v>
      </c>
      <c r="BK133" s="145">
        <f>ROUND(I133*H133,2)</f>
        <v>0</v>
      </c>
      <c r="BL133" s="18" t="s">
        <v>1952</v>
      </c>
      <c r="BM133" s="144" t="s">
        <v>1967</v>
      </c>
    </row>
    <row r="134" spans="2:65" s="1" customFormat="1" ht="19.5">
      <c r="B134" s="33"/>
      <c r="D134" s="147" t="s">
        <v>306</v>
      </c>
      <c r="F134" s="174" t="s">
        <v>1961</v>
      </c>
      <c r="I134" s="175"/>
      <c r="L134" s="33"/>
      <c r="M134" s="176"/>
      <c r="T134" s="57"/>
      <c r="AT134" s="18" t="s">
        <v>306</v>
      </c>
      <c r="AU134" s="18" t="s">
        <v>91</v>
      </c>
    </row>
    <row r="135" spans="2:65" s="13" customFormat="1" ht="11.25">
      <c r="B135" s="153"/>
      <c r="D135" s="147" t="s">
        <v>148</v>
      </c>
      <c r="E135" s="154" t="s">
        <v>1</v>
      </c>
      <c r="F135" s="155" t="s">
        <v>680</v>
      </c>
      <c r="H135" s="156">
        <v>1</v>
      </c>
      <c r="I135" s="157"/>
      <c r="L135" s="153"/>
      <c r="M135" s="158"/>
      <c r="T135" s="159"/>
      <c r="AT135" s="154" t="s">
        <v>148</v>
      </c>
      <c r="AU135" s="154" t="s">
        <v>91</v>
      </c>
      <c r="AV135" s="13" t="s">
        <v>91</v>
      </c>
      <c r="AW135" s="13" t="s">
        <v>36</v>
      </c>
      <c r="AX135" s="13" t="s">
        <v>89</v>
      </c>
      <c r="AY135" s="154" t="s">
        <v>139</v>
      </c>
    </row>
    <row r="136" spans="2:65" s="1" customFormat="1" ht="21.75" customHeight="1">
      <c r="B136" s="33"/>
      <c r="C136" s="133" t="s">
        <v>181</v>
      </c>
      <c r="D136" s="133" t="s">
        <v>141</v>
      </c>
      <c r="E136" s="134" t="s">
        <v>1968</v>
      </c>
      <c r="F136" s="135" t="s">
        <v>1969</v>
      </c>
      <c r="G136" s="136" t="s">
        <v>1951</v>
      </c>
      <c r="H136" s="137">
        <v>1</v>
      </c>
      <c r="I136" s="138"/>
      <c r="J136" s="139">
        <f>ROUND(I136*H136,2)</f>
        <v>0</v>
      </c>
      <c r="K136" s="135" t="s">
        <v>1</v>
      </c>
      <c r="L136" s="33"/>
      <c r="M136" s="140" t="s">
        <v>1</v>
      </c>
      <c r="N136" s="141" t="s">
        <v>46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1952</v>
      </c>
      <c r="AT136" s="144" t="s">
        <v>141</v>
      </c>
      <c r="AU136" s="144" t="s">
        <v>91</v>
      </c>
      <c r="AY136" s="18" t="s">
        <v>139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8" t="s">
        <v>89</v>
      </c>
      <c r="BK136" s="145">
        <f>ROUND(I136*H136,2)</f>
        <v>0</v>
      </c>
      <c r="BL136" s="18" t="s">
        <v>1952</v>
      </c>
      <c r="BM136" s="144" t="s">
        <v>1970</v>
      </c>
    </row>
    <row r="137" spans="2:65" s="1" customFormat="1" ht="39">
      <c r="B137" s="33"/>
      <c r="D137" s="147" t="s">
        <v>306</v>
      </c>
      <c r="F137" s="174" t="s">
        <v>1971</v>
      </c>
      <c r="I137" s="175"/>
      <c r="L137" s="33"/>
      <c r="M137" s="176"/>
      <c r="T137" s="57"/>
      <c r="AT137" s="18" t="s">
        <v>306</v>
      </c>
      <c r="AU137" s="18" t="s">
        <v>91</v>
      </c>
    </row>
    <row r="138" spans="2:65" s="13" customFormat="1" ht="11.25">
      <c r="B138" s="153"/>
      <c r="D138" s="147" t="s">
        <v>148</v>
      </c>
      <c r="E138" s="154" t="s">
        <v>1</v>
      </c>
      <c r="F138" s="155" t="s">
        <v>680</v>
      </c>
      <c r="H138" s="156">
        <v>1</v>
      </c>
      <c r="I138" s="157"/>
      <c r="L138" s="153"/>
      <c r="M138" s="158"/>
      <c r="T138" s="159"/>
      <c r="AT138" s="154" t="s">
        <v>148</v>
      </c>
      <c r="AU138" s="154" t="s">
        <v>91</v>
      </c>
      <c r="AV138" s="13" t="s">
        <v>91</v>
      </c>
      <c r="AW138" s="13" t="s">
        <v>36</v>
      </c>
      <c r="AX138" s="13" t="s">
        <v>89</v>
      </c>
      <c r="AY138" s="154" t="s">
        <v>139</v>
      </c>
    </row>
    <row r="139" spans="2:65" s="1" customFormat="1" ht="16.5" customHeight="1">
      <c r="B139" s="33"/>
      <c r="C139" s="133" t="s">
        <v>188</v>
      </c>
      <c r="D139" s="133" t="s">
        <v>141</v>
      </c>
      <c r="E139" s="134" t="s">
        <v>1972</v>
      </c>
      <c r="F139" s="135" t="s">
        <v>1973</v>
      </c>
      <c r="G139" s="136" t="s">
        <v>1951</v>
      </c>
      <c r="H139" s="137">
        <v>1</v>
      </c>
      <c r="I139" s="138"/>
      <c r="J139" s="139">
        <f>ROUND(I139*H139,2)</f>
        <v>0</v>
      </c>
      <c r="K139" s="135" t="s">
        <v>1</v>
      </c>
      <c r="L139" s="33"/>
      <c r="M139" s="140" t="s">
        <v>1</v>
      </c>
      <c r="N139" s="141" t="s">
        <v>46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1952</v>
      </c>
      <c r="AT139" s="144" t="s">
        <v>141</v>
      </c>
      <c r="AU139" s="144" t="s">
        <v>91</v>
      </c>
      <c r="AY139" s="18" t="s">
        <v>139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8" t="s">
        <v>89</v>
      </c>
      <c r="BK139" s="145">
        <f>ROUND(I139*H139,2)</f>
        <v>0</v>
      </c>
      <c r="BL139" s="18" t="s">
        <v>1952</v>
      </c>
      <c r="BM139" s="144" t="s">
        <v>1974</v>
      </c>
    </row>
    <row r="140" spans="2:65" s="1" customFormat="1" ht="19.5">
      <c r="B140" s="33"/>
      <c r="D140" s="147" t="s">
        <v>306</v>
      </c>
      <c r="F140" s="174" t="s">
        <v>1961</v>
      </c>
      <c r="I140" s="175"/>
      <c r="L140" s="33"/>
      <c r="M140" s="176"/>
      <c r="T140" s="57"/>
      <c r="AT140" s="18" t="s">
        <v>306</v>
      </c>
      <c r="AU140" s="18" t="s">
        <v>91</v>
      </c>
    </row>
    <row r="141" spans="2:65" s="13" customFormat="1" ht="11.25">
      <c r="B141" s="153"/>
      <c r="D141" s="147" t="s">
        <v>148</v>
      </c>
      <c r="E141" s="154" t="s">
        <v>1</v>
      </c>
      <c r="F141" s="155" t="s">
        <v>680</v>
      </c>
      <c r="H141" s="156">
        <v>1</v>
      </c>
      <c r="I141" s="157"/>
      <c r="L141" s="153"/>
      <c r="M141" s="158"/>
      <c r="T141" s="159"/>
      <c r="AT141" s="154" t="s">
        <v>148</v>
      </c>
      <c r="AU141" s="154" t="s">
        <v>91</v>
      </c>
      <c r="AV141" s="13" t="s">
        <v>91</v>
      </c>
      <c r="AW141" s="13" t="s">
        <v>36</v>
      </c>
      <c r="AX141" s="13" t="s">
        <v>89</v>
      </c>
      <c r="AY141" s="154" t="s">
        <v>139</v>
      </c>
    </row>
    <row r="142" spans="2:65" s="1" customFormat="1" ht="24.2" customHeight="1">
      <c r="B142" s="33"/>
      <c r="C142" s="133" t="s">
        <v>200</v>
      </c>
      <c r="D142" s="133" t="s">
        <v>141</v>
      </c>
      <c r="E142" s="134" t="s">
        <v>1975</v>
      </c>
      <c r="F142" s="135" t="s">
        <v>1976</v>
      </c>
      <c r="G142" s="136" t="s">
        <v>1951</v>
      </c>
      <c r="H142" s="137">
        <v>1</v>
      </c>
      <c r="I142" s="138"/>
      <c r="J142" s="139">
        <f>ROUND(I142*H142,2)</f>
        <v>0</v>
      </c>
      <c r="K142" s="135" t="s">
        <v>1</v>
      </c>
      <c r="L142" s="33"/>
      <c r="M142" s="140" t="s">
        <v>1</v>
      </c>
      <c r="N142" s="141" t="s">
        <v>46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1952</v>
      </c>
      <c r="AT142" s="144" t="s">
        <v>141</v>
      </c>
      <c r="AU142" s="144" t="s">
        <v>91</v>
      </c>
      <c r="AY142" s="18" t="s">
        <v>139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8" t="s">
        <v>89</v>
      </c>
      <c r="BK142" s="145">
        <f>ROUND(I142*H142,2)</f>
        <v>0</v>
      </c>
      <c r="BL142" s="18" t="s">
        <v>1952</v>
      </c>
      <c r="BM142" s="144" t="s">
        <v>1977</v>
      </c>
    </row>
    <row r="143" spans="2:65" s="1" customFormat="1" ht="19.5">
      <c r="B143" s="33"/>
      <c r="D143" s="147" t="s">
        <v>306</v>
      </c>
      <c r="F143" s="174" t="s">
        <v>1961</v>
      </c>
      <c r="I143" s="175"/>
      <c r="L143" s="33"/>
      <c r="M143" s="176"/>
      <c r="T143" s="57"/>
      <c r="AT143" s="18" t="s">
        <v>306</v>
      </c>
      <c r="AU143" s="18" t="s">
        <v>91</v>
      </c>
    </row>
    <row r="144" spans="2:65" s="13" customFormat="1" ht="11.25">
      <c r="B144" s="153"/>
      <c r="D144" s="147" t="s">
        <v>148</v>
      </c>
      <c r="E144" s="154" t="s">
        <v>1</v>
      </c>
      <c r="F144" s="155" t="s">
        <v>680</v>
      </c>
      <c r="H144" s="156">
        <v>1</v>
      </c>
      <c r="I144" s="157"/>
      <c r="L144" s="153"/>
      <c r="M144" s="158"/>
      <c r="T144" s="159"/>
      <c r="AT144" s="154" t="s">
        <v>148</v>
      </c>
      <c r="AU144" s="154" t="s">
        <v>91</v>
      </c>
      <c r="AV144" s="13" t="s">
        <v>91</v>
      </c>
      <c r="AW144" s="13" t="s">
        <v>36</v>
      </c>
      <c r="AX144" s="13" t="s">
        <v>89</v>
      </c>
      <c r="AY144" s="154" t="s">
        <v>139</v>
      </c>
    </row>
    <row r="145" spans="2:65" s="1" customFormat="1" ht="16.5" customHeight="1">
      <c r="B145" s="33"/>
      <c r="C145" s="133" t="s">
        <v>227</v>
      </c>
      <c r="D145" s="133" t="s">
        <v>141</v>
      </c>
      <c r="E145" s="134" t="s">
        <v>1978</v>
      </c>
      <c r="F145" s="135" t="s">
        <v>1979</v>
      </c>
      <c r="G145" s="136" t="s">
        <v>1951</v>
      </c>
      <c r="H145" s="137">
        <v>1</v>
      </c>
      <c r="I145" s="138"/>
      <c r="J145" s="139">
        <f>ROUND(I145*H145,2)</f>
        <v>0</v>
      </c>
      <c r="K145" s="135" t="s">
        <v>1</v>
      </c>
      <c r="L145" s="33"/>
      <c r="M145" s="140" t="s">
        <v>1</v>
      </c>
      <c r="N145" s="141" t="s">
        <v>46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1952</v>
      </c>
      <c r="AT145" s="144" t="s">
        <v>141</v>
      </c>
      <c r="AU145" s="144" t="s">
        <v>91</v>
      </c>
      <c r="AY145" s="18" t="s">
        <v>139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8" t="s">
        <v>89</v>
      </c>
      <c r="BK145" s="145">
        <f>ROUND(I145*H145,2)</f>
        <v>0</v>
      </c>
      <c r="BL145" s="18" t="s">
        <v>1952</v>
      </c>
      <c r="BM145" s="144" t="s">
        <v>1980</v>
      </c>
    </row>
    <row r="146" spans="2:65" s="1" customFormat="1" ht="19.5">
      <c r="B146" s="33"/>
      <c r="D146" s="147" t="s">
        <v>306</v>
      </c>
      <c r="F146" s="174" t="s">
        <v>1961</v>
      </c>
      <c r="I146" s="175"/>
      <c r="L146" s="33"/>
      <c r="M146" s="176"/>
      <c r="T146" s="57"/>
      <c r="AT146" s="18" t="s">
        <v>306</v>
      </c>
      <c r="AU146" s="18" t="s">
        <v>91</v>
      </c>
    </row>
    <row r="147" spans="2:65" s="13" customFormat="1" ht="11.25">
      <c r="B147" s="153"/>
      <c r="D147" s="147" t="s">
        <v>148</v>
      </c>
      <c r="E147" s="154" t="s">
        <v>1</v>
      </c>
      <c r="F147" s="155" t="s">
        <v>680</v>
      </c>
      <c r="H147" s="156">
        <v>1</v>
      </c>
      <c r="I147" s="157"/>
      <c r="L147" s="153"/>
      <c r="M147" s="158"/>
      <c r="T147" s="159"/>
      <c r="AT147" s="154" t="s">
        <v>148</v>
      </c>
      <c r="AU147" s="154" t="s">
        <v>91</v>
      </c>
      <c r="AV147" s="13" t="s">
        <v>91</v>
      </c>
      <c r="AW147" s="13" t="s">
        <v>36</v>
      </c>
      <c r="AX147" s="13" t="s">
        <v>89</v>
      </c>
      <c r="AY147" s="154" t="s">
        <v>139</v>
      </c>
    </row>
    <row r="148" spans="2:65" s="1" customFormat="1" ht="16.5" customHeight="1">
      <c r="B148" s="33"/>
      <c r="C148" s="133" t="s">
        <v>235</v>
      </c>
      <c r="D148" s="133" t="s">
        <v>141</v>
      </c>
      <c r="E148" s="134" t="s">
        <v>1981</v>
      </c>
      <c r="F148" s="135" t="s">
        <v>1982</v>
      </c>
      <c r="G148" s="136" t="s">
        <v>1951</v>
      </c>
      <c r="H148" s="137">
        <v>1</v>
      </c>
      <c r="I148" s="138"/>
      <c r="J148" s="139">
        <f>ROUND(I148*H148,2)</f>
        <v>0</v>
      </c>
      <c r="K148" s="135" t="s">
        <v>1</v>
      </c>
      <c r="L148" s="33"/>
      <c r="M148" s="140" t="s">
        <v>1</v>
      </c>
      <c r="N148" s="141" t="s">
        <v>46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1952</v>
      </c>
      <c r="AT148" s="144" t="s">
        <v>141</v>
      </c>
      <c r="AU148" s="144" t="s">
        <v>91</v>
      </c>
      <c r="AY148" s="18" t="s">
        <v>139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8" t="s">
        <v>89</v>
      </c>
      <c r="BK148" s="145">
        <f>ROUND(I148*H148,2)</f>
        <v>0</v>
      </c>
      <c r="BL148" s="18" t="s">
        <v>1952</v>
      </c>
      <c r="BM148" s="144" t="s">
        <v>1983</v>
      </c>
    </row>
    <row r="149" spans="2:65" s="1" customFormat="1" ht="19.5">
      <c r="B149" s="33"/>
      <c r="D149" s="147" t="s">
        <v>306</v>
      </c>
      <c r="F149" s="174" t="s">
        <v>1961</v>
      </c>
      <c r="I149" s="175"/>
      <c r="L149" s="33"/>
      <c r="M149" s="176"/>
      <c r="T149" s="57"/>
      <c r="AT149" s="18" t="s">
        <v>306</v>
      </c>
      <c r="AU149" s="18" t="s">
        <v>91</v>
      </c>
    </row>
    <row r="150" spans="2:65" s="13" customFormat="1" ht="11.25">
      <c r="B150" s="153"/>
      <c r="D150" s="147" t="s">
        <v>148</v>
      </c>
      <c r="E150" s="154" t="s">
        <v>1</v>
      </c>
      <c r="F150" s="155" t="s">
        <v>680</v>
      </c>
      <c r="H150" s="156">
        <v>1</v>
      </c>
      <c r="I150" s="157"/>
      <c r="L150" s="153"/>
      <c r="M150" s="158"/>
      <c r="T150" s="159"/>
      <c r="AT150" s="154" t="s">
        <v>148</v>
      </c>
      <c r="AU150" s="154" t="s">
        <v>91</v>
      </c>
      <c r="AV150" s="13" t="s">
        <v>91</v>
      </c>
      <c r="AW150" s="13" t="s">
        <v>36</v>
      </c>
      <c r="AX150" s="13" t="s">
        <v>89</v>
      </c>
      <c r="AY150" s="154" t="s">
        <v>139</v>
      </c>
    </row>
    <row r="151" spans="2:65" s="1" customFormat="1" ht="16.5" customHeight="1">
      <c r="B151" s="33"/>
      <c r="C151" s="133" t="s">
        <v>255</v>
      </c>
      <c r="D151" s="133" t="s">
        <v>141</v>
      </c>
      <c r="E151" s="134" t="s">
        <v>1984</v>
      </c>
      <c r="F151" s="135" t="s">
        <v>1985</v>
      </c>
      <c r="G151" s="136" t="s">
        <v>1951</v>
      </c>
      <c r="H151" s="137">
        <v>1</v>
      </c>
      <c r="I151" s="138"/>
      <c r="J151" s="139">
        <f>ROUND(I151*H151,2)</f>
        <v>0</v>
      </c>
      <c r="K151" s="135" t="s">
        <v>1</v>
      </c>
      <c r="L151" s="33"/>
      <c r="M151" s="140" t="s">
        <v>1</v>
      </c>
      <c r="N151" s="141" t="s">
        <v>46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1952</v>
      </c>
      <c r="AT151" s="144" t="s">
        <v>141</v>
      </c>
      <c r="AU151" s="144" t="s">
        <v>91</v>
      </c>
      <c r="AY151" s="18" t="s">
        <v>139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8" t="s">
        <v>89</v>
      </c>
      <c r="BK151" s="145">
        <f>ROUND(I151*H151,2)</f>
        <v>0</v>
      </c>
      <c r="BL151" s="18" t="s">
        <v>1952</v>
      </c>
      <c r="BM151" s="144" t="s">
        <v>1986</v>
      </c>
    </row>
    <row r="152" spans="2:65" s="1" customFormat="1" ht="19.5">
      <c r="B152" s="33"/>
      <c r="D152" s="147" t="s">
        <v>306</v>
      </c>
      <c r="F152" s="174" t="s">
        <v>1961</v>
      </c>
      <c r="I152" s="175"/>
      <c r="L152" s="33"/>
      <c r="M152" s="176"/>
      <c r="T152" s="57"/>
      <c r="AT152" s="18" t="s">
        <v>306</v>
      </c>
      <c r="AU152" s="18" t="s">
        <v>91</v>
      </c>
    </row>
    <row r="153" spans="2:65" s="13" customFormat="1" ht="11.25">
      <c r="B153" s="153"/>
      <c r="D153" s="147" t="s">
        <v>148</v>
      </c>
      <c r="E153" s="154" t="s">
        <v>1</v>
      </c>
      <c r="F153" s="155" t="s">
        <v>680</v>
      </c>
      <c r="H153" s="156">
        <v>1</v>
      </c>
      <c r="I153" s="157"/>
      <c r="L153" s="153"/>
      <c r="M153" s="158"/>
      <c r="T153" s="159"/>
      <c r="AT153" s="154" t="s">
        <v>148</v>
      </c>
      <c r="AU153" s="154" t="s">
        <v>91</v>
      </c>
      <c r="AV153" s="13" t="s">
        <v>91</v>
      </c>
      <c r="AW153" s="13" t="s">
        <v>36</v>
      </c>
      <c r="AX153" s="13" t="s">
        <v>89</v>
      </c>
      <c r="AY153" s="154" t="s">
        <v>139</v>
      </c>
    </row>
    <row r="154" spans="2:65" s="1" customFormat="1" ht="16.5" customHeight="1">
      <c r="B154" s="33"/>
      <c r="C154" s="133" t="s">
        <v>8</v>
      </c>
      <c r="D154" s="133" t="s">
        <v>141</v>
      </c>
      <c r="E154" s="134" t="s">
        <v>1987</v>
      </c>
      <c r="F154" s="135" t="s">
        <v>1988</v>
      </c>
      <c r="G154" s="136" t="s">
        <v>1951</v>
      </c>
      <c r="H154" s="137">
        <v>1</v>
      </c>
      <c r="I154" s="138"/>
      <c r="J154" s="139">
        <f>ROUND(I154*H154,2)</f>
        <v>0</v>
      </c>
      <c r="K154" s="135" t="s">
        <v>1</v>
      </c>
      <c r="L154" s="33"/>
      <c r="M154" s="140" t="s">
        <v>1</v>
      </c>
      <c r="N154" s="141" t="s">
        <v>46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1952</v>
      </c>
      <c r="AT154" s="144" t="s">
        <v>141</v>
      </c>
      <c r="AU154" s="144" t="s">
        <v>91</v>
      </c>
      <c r="AY154" s="18" t="s">
        <v>139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8" t="s">
        <v>89</v>
      </c>
      <c r="BK154" s="145">
        <f>ROUND(I154*H154,2)</f>
        <v>0</v>
      </c>
      <c r="BL154" s="18" t="s">
        <v>1952</v>
      </c>
      <c r="BM154" s="144" t="s">
        <v>1989</v>
      </c>
    </row>
    <row r="155" spans="2:65" s="1" customFormat="1" ht="19.5">
      <c r="B155" s="33"/>
      <c r="D155" s="147" t="s">
        <v>306</v>
      </c>
      <c r="F155" s="174" t="s">
        <v>1961</v>
      </c>
      <c r="I155" s="175"/>
      <c r="L155" s="33"/>
      <c r="M155" s="176"/>
      <c r="T155" s="57"/>
      <c r="AT155" s="18" t="s">
        <v>306</v>
      </c>
      <c r="AU155" s="18" t="s">
        <v>91</v>
      </c>
    </row>
    <row r="156" spans="2:65" s="13" customFormat="1" ht="11.25">
      <c r="B156" s="153"/>
      <c r="D156" s="147" t="s">
        <v>148</v>
      </c>
      <c r="E156" s="154" t="s">
        <v>1</v>
      </c>
      <c r="F156" s="155" t="s">
        <v>680</v>
      </c>
      <c r="H156" s="156">
        <v>1</v>
      </c>
      <c r="I156" s="157"/>
      <c r="L156" s="153"/>
      <c r="M156" s="158"/>
      <c r="T156" s="159"/>
      <c r="AT156" s="154" t="s">
        <v>148</v>
      </c>
      <c r="AU156" s="154" t="s">
        <v>91</v>
      </c>
      <c r="AV156" s="13" t="s">
        <v>91</v>
      </c>
      <c r="AW156" s="13" t="s">
        <v>36</v>
      </c>
      <c r="AX156" s="13" t="s">
        <v>89</v>
      </c>
      <c r="AY156" s="154" t="s">
        <v>139</v>
      </c>
    </row>
    <row r="157" spans="2:65" s="1" customFormat="1" ht="16.5" customHeight="1">
      <c r="B157" s="33"/>
      <c r="C157" s="133" t="s">
        <v>274</v>
      </c>
      <c r="D157" s="133" t="s">
        <v>141</v>
      </c>
      <c r="E157" s="134" t="s">
        <v>1990</v>
      </c>
      <c r="F157" s="135" t="s">
        <v>1991</v>
      </c>
      <c r="G157" s="136" t="s">
        <v>1951</v>
      </c>
      <c r="H157" s="137">
        <v>1</v>
      </c>
      <c r="I157" s="138"/>
      <c r="J157" s="139">
        <f>ROUND(I157*H157,2)</f>
        <v>0</v>
      </c>
      <c r="K157" s="135" t="s">
        <v>1</v>
      </c>
      <c r="L157" s="33"/>
      <c r="M157" s="140" t="s">
        <v>1</v>
      </c>
      <c r="N157" s="141" t="s">
        <v>46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1952</v>
      </c>
      <c r="AT157" s="144" t="s">
        <v>141</v>
      </c>
      <c r="AU157" s="144" t="s">
        <v>91</v>
      </c>
      <c r="AY157" s="18" t="s">
        <v>139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8" t="s">
        <v>89</v>
      </c>
      <c r="BK157" s="145">
        <f>ROUND(I157*H157,2)</f>
        <v>0</v>
      </c>
      <c r="BL157" s="18" t="s">
        <v>1952</v>
      </c>
      <c r="BM157" s="144" t="s">
        <v>1992</v>
      </c>
    </row>
    <row r="158" spans="2:65" s="1" customFormat="1" ht="19.5">
      <c r="B158" s="33"/>
      <c r="D158" s="147" t="s">
        <v>306</v>
      </c>
      <c r="F158" s="174" t="s">
        <v>1961</v>
      </c>
      <c r="I158" s="175"/>
      <c r="L158" s="33"/>
      <c r="M158" s="176"/>
      <c r="T158" s="57"/>
      <c r="AT158" s="18" t="s">
        <v>306</v>
      </c>
      <c r="AU158" s="18" t="s">
        <v>91</v>
      </c>
    </row>
    <row r="159" spans="2:65" s="13" customFormat="1" ht="11.25">
      <c r="B159" s="153"/>
      <c r="D159" s="147" t="s">
        <v>148</v>
      </c>
      <c r="E159" s="154" t="s">
        <v>1</v>
      </c>
      <c r="F159" s="155" t="s">
        <v>680</v>
      </c>
      <c r="H159" s="156">
        <v>1</v>
      </c>
      <c r="I159" s="157"/>
      <c r="L159" s="153"/>
      <c r="M159" s="158"/>
      <c r="T159" s="159"/>
      <c r="AT159" s="154" t="s">
        <v>148</v>
      </c>
      <c r="AU159" s="154" t="s">
        <v>91</v>
      </c>
      <c r="AV159" s="13" t="s">
        <v>91</v>
      </c>
      <c r="AW159" s="13" t="s">
        <v>36</v>
      </c>
      <c r="AX159" s="13" t="s">
        <v>89</v>
      </c>
      <c r="AY159" s="154" t="s">
        <v>139</v>
      </c>
    </row>
    <row r="160" spans="2:65" s="1" customFormat="1" ht="33" customHeight="1">
      <c r="B160" s="33"/>
      <c r="C160" s="133" t="s">
        <v>279</v>
      </c>
      <c r="D160" s="133" t="s">
        <v>141</v>
      </c>
      <c r="E160" s="134" t="s">
        <v>1993</v>
      </c>
      <c r="F160" s="135" t="s">
        <v>1994</v>
      </c>
      <c r="G160" s="136" t="s">
        <v>1951</v>
      </c>
      <c r="H160" s="137">
        <v>1</v>
      </c>
      <c r="I160" s="138"/>
      <c r="J160" s="139">
        <f>ROUND(I160*H160,2)</f>
        <v>0</v>
      </c>
      <c r="K160" s="135" t="s">
        <v>1</v>
      </c>
      <c r="L160" s="33"/>
      <c r="M160" s="140" t="s">
        <v>1</v>
      </c>
      <c r="N160" s="141" t="s">
        <v>46</v>
      </c>
      <c r="P160" s="142">
        <f>O160*H160</f>
        <v>0</v>
      </c>
      <c r="Q160" s="142">
        <v>0</v>
      </c>
      <c r="R160" s="142">
        <f>Q160*H160</f>
        <v>0</v>
      </c>
      <c r="S160" s="142">
        <v>0</v>
      </c>
      <c r="T160" s="143">
        <f>S160*H160</f>
        <v>0</v>
      </c>
      <c r="AR160" s="144" t="s">
        <v>1952</v>
      </c>
      <c r="AT160" s="144" t="s">
        <v>141</v>
      </c>
      <c r="AU160" s="144" t="s">
        <v>91</v>
      </c>
      <c r="AY160" s="18" t="s">
        <v>139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8" t="s">
        <v>89</v>
      </c>
      <c r="BK160" s="145">
        <f>ROUND(I160*H160,2)</f>
        <v>0</v>
      </c>
      <c r="BL160" s="18" t="s">
        <v>1952</v>
      </c>
      <c r="BM160" s="144" t="s">
        <v>1995</v>
      </c>
    </row>
    <row r="161" spans="2:65" s="1" customFormat="1" ht="19.5">
      <c r="B161" s="33"/>
      <c r="D161" s="147" t="s">
        <v>306</v>
      </c>
      <c r="F161" s="174" t="s">
        <v>1961</v>
      </c>
      <c r="I161" s="175"/>
      <c r="L161" s="33"/>
      <c r="M161" s="176"/>
      <c r="T161" s="57"/>
      <c r="AT161" s="18" t="s">
        <v>306</v>
      </c>
      <c r="AU161" s="18" t="s">
        <v>91</v>
      </c>
    </row>
    <row r="162" spans="2:65" s="13" customFormat="1" ht="11.25">
      <c r="B162" s="153"/>
      <c r="D162" s="147" t="s">
        <v>148</v>
      </c>
      <c r="E162" s="154" t="s">
        <v>1</v>
      </c>
      <c r="F162" s="155" t="s">
        <v>680</v>
      </c>
      <c r="H162" s="156">
        <v>1</v>
      </c>
      <c r="I162" s="157"/>
      <c r="L162" s="153"/>
      <c r="M162" s="158"/>
      <c r="T162" s="159"/>
      <c r="AT162" s="154" t="s">
        <v>148</v>
      </c>
      <c r="AU162" s="154" t="s">
        <v>91</v>
      </c>
      <c r="AV162" s="13" t="s">
        <v>91</v>
      </c>
      <c r="AW162" s="13" t="s">
        <v>36</v>
      </c>
      <c r="AX162" s="13" t="s">
        <v>89</v>
      </c>
      <c r="AY162" s="154" t="s">
        <v>139</v>
      </c>
    </row>
    <row r="163" spans="2:65" s="1" customFormat="1" ht="33" customHeight="1">
      <c r="B163" s="33"/>
      <c r="C163" s="133" t="s">
        <v>285</v>
      </c>
      <c r="D163" s="133" t="s">
        <v>141</v>
      </c>
      <c r="E163" s="134" t="s">
        <v>1996</v>
      </c>
      <c r="F163" s="135" t="s">
        <v>1997</v>
      </c>
      <c r="G163" s="136" t="s">
        <v>1951</v>
      </c>
      <c r="H163" s="137">
        <v>1</v>
      </c>
      <c r="I163" s="138"/>
      <c r="J163" s="139">
        <f>ROUND(I163*H163,2)</f>
        <v>0</v>
      </c>
      <c r="K163" s="135" t="s">
        <v>1</v>
      </c>
      <c r="L163" s="33"/>
      <c r="M163" s="140" t="s">
        <v>1</v>
      </c>
      <c r="N163" s="141" t="s">
        <v>46</v>
      </c>
      <c r="P163" s="142">
        <f>O163*H163</f>
        <v>0</v>
      </c>
      <c r="Q163" s="142">
        <v>0</v>
      </c>
      <c r="R163" s="142">
        <f>Q163*H163</f>
        <v>0</v>
      </c>
      <c r="S163" s="142">
        <v>0</v>
      </c>
      <c r="T163" s="143">
        <f>S163*H163</f>
        <v>0</v>
      </c>
      <c r="AR163" s="144" t="s">
        <v>1952</v>
      </c>
      <c r="AT163" s="144" t="s">
        <v>141</v>
      </c>
      <c r="AU163" s="144" t="s">
        <v>91</v>
      </c>
      <c r="AY163" s="18" t="s">
        <v>139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8" t="s">
        <v>89</v>
      </c>
      <c r="BK163" s="145">
        <f>ROUND(I163*H163,2)</f>
        <v>0</v>
      </c>
      <c r="BL163" s="18" t="s">
        <v>1952</v>
      </c>
      <c r="BM163" s="144" t="s">
        <v>1998</v>
      </c>
    </row>
    <row r="164" spans="2:65" s="1" customFormat="1" ht="19.5">
      <c r="B164" s="33"/>
      <c r="D164" s="147" t="s">
        <v>306</v>
      </c>
      <c r="F164" s="174" t="s">
        <v>1961</v>
      </c>
      <c r="I164" s="175"/>
      <c r="L164" s="33"/>
      <c r="M164" s="176"/>
      <c r="T164" s="57"/>
      <c r="AT164" s="18" t="s">
        <v>306</v>
      </c>
      <c r="AU164" s="18" t="s">
        <v>91</v>
      </c>
    </row>
    <row r="165" spans="2:65" s="13" customFormat="1" ht="11.25">
      <c r="B165" s="153"/>
      <c r="D165" s="147" t="s">
        <v>148</v>
      </c>
      <c r="E165" s="154" t="s">
        <v>1</v>
      </c>
      <c r="F165" s="155" t="s">
        <v>680</v>
      </c>
      <c r="H165" s="156">
        <v>1</v>
      </c>
      <c r="I165" s="157"/>
      <c r="L165" s="153"/>
      <c r="M165" s="202"/>
      <c r="N165" s="203"/>
      <c r="O165" s="203"/>
      <c r="P165" s="203"/>
      <c r="Q165" s="203"/>
      <c r="R165" s="203"/>
      <c r="S165" s="203"/>
      <c r="T165" s="204"/>
      <c r="AT165" s="154" t="s">
        <v>148</v>
      </c>
      <c r="AU165" s="154" t="s">
        <v>91</v>
      </c>
      <c r="AV165" s="13" t="s">
        <v>91</v>
      </c>
      <c r="AW165" s="13" t="s">
        <v>36</v>
      </c>
      <c r="AX165" s="13" t="s">
        <v>89</v>
      </c>
      <c r="AY165" s="154" t="s">
        <v>139</v>
      </c>
    </row>
    <row r="166" spans="2:65" s="1" customFormat="1" ht="6.95" customHeight="1">
      <c r="B166" s="45"/>
      <c r="C166" s="46"/>
      <c r="D166" s="46"/>
      <c r="E166" s="46"/>
      <c r="F166" s="46"/>
      <c r="G166" s="46"/>
      <c r="H166" s="46"/>
      <c r="I166" s="46"/>
      <c r="J166" s="46"/>
      <c r="K166" s="46"/>
      <c r="L166" s="33"/>
    </row>
  </sheetData>
  <sheetProtection algorithmName="SHA-512" hashValue="fgw2m2i3l1j0VaGbMMEyr6ADKKA3WTI0Ixiug+twRnZpHEFhYAk3jZ4W466GUQuDJ3BkDqAjAAtf/g32EUHWEQ==" saltValue="x+c7vxvosSJMWU6k8MqrUKa6iFD56Eeo9CPtPpep8cNAlutLwKwV2H1Y33h4WGZ2EeI+6HtuePkKp/W+mRtqfg==" spinCount="100000" sheet="1" objects="1" scenarios="1" formatColumns="0" formatRows="0" autoFilter="0"/>
  <autoFilter ref="C117:K165" xr:uid="{00000000-0009-0000-0000-000004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BBE3A-0270-4BD8-A070-58611DFDB21F}">
  <dimension ref="A1:M6"/>
  <sheetViews>
    <sheetView workbookViewId="0">
      <selection activeCell="P30" sqref="P30"/>
    </sheetView>
  </sheetViews>
  <sheetFormatPr defaultRowHeight="11.25"/>
  <cols>
    <col min="7" max="7" width="17.5" customWidth="1"/>
  </cols>
  <sheetData>
    <row r="1" spans="1:13" ht="12.75" customHeight="1">
      <c r="A1" s="247" t="s">
        <v>1999</v>
      </c>
    </row>
    <row r="2" spans="1:13" ht="66" customHeight="1">
      <c r="A2" s="248" t="s">
        <v>2000</v>
      </c>
      <c r="B2" s="248"/>
      <c r="C2" s="248"/>
      <c r="D2" s="248"/>
      <c r="E2" s="248"/>
      <c r="F2" s="248"/>
      <c r="G2" s="248"/>
    </row>
    <row r="3" spans="1:13" ht="11.25" customHeight="1"/>
    <row r="4" spans="1:13" ht="12.75">
      <c r="A4" s="249"/>
      <c r="B4" s="249" t="s">
        <v>2001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51"/>
    </row>
    <row r="6" spans="1:13" ht="9" customHeight="1">
      <c r="B6" s="250"/>
    </row>
  </sheetData>
  <mergeCells count="1">
    <mergeCell ref="A2:G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7FBE8E1B926E4A921012C5019DB3D4" ma:contentTypeVersion="4" ma:contentTypeDescription="Create a new document." ma:contentTypeScope="" ma:versionID="b4a5e6c101d922f27c1832ff51d2ecb4">
  <xsd:schema xmlns:xsd="http://www.w3.org/2001/XMLSchema" xmlns:xs="http://www.w3.org/2001/XMLSchema" xmlns:p="http://schemas.microsoft.com/office/2006/metadata/properties" xmlns:ns2="3c38bebf-979c-4525-b118-fa39a3c5b43c" targetNamespace="http://schemas.microsoft.com/office/2006/metadata/properties" ma:root="true" ma:fieldsID="af487011d2a6bed561c5c9e036e62f00" ns2:_="">
    <xsd:import namespace="3c38bebf-979c-4525-b118-fa39a3c5b4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8bebf-979c-4525-b118-fa39a3c5b4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07664F-2CE2-4C38-B2CF-DEDCADBA63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660083-4729-42FB-9B53-3D5C7781128F}"/>
</file>

<file path=customXml/itemProps3.xml><?xml version="1.0" encoding="utf-8"?>
<ds:datastoreItem xmlns:ds="http://schemas.openxmlformats.org/officeDocument/2006/customXml" ds:itemID="{686DD183-F482-4580-94CD-DD43C7B703C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10</vt:i4>
      </vt:variant>
    </vt:vector>
  </HeadingPairs>
  <TitlesOfParts>
    <vt:vector size="16" baseType="lpstr">
      <vt:lpstr>Rekapitulace stavby</vt:lpstr>
      <vt:lpstr>IO 01 - Oprava vodovodu</vt:lpstr>
      <vt:lpstr>IO 02 - Přepojení vodovodu</vt:lpstr>
      <vt:lpstr>PS 01 - Úprava elektroins...</vt:lpstr>
      <vt:lpstr>VRN - Vedlejší rozpočtové...</vt:lpstr>
      <vt:lpstr>pokyny pro vyplnění</vt:lpstr>
      <vt:lpstr>'IO 01 - Oprava vodovodu'!Názvy_tisku</vt:lpstr>
      <vt:lpstr>'IO 02 - Přepojení vodovodu'!Názvy_tisku</vt:lpstr>
      <vt:lpstr>'PS 01 - Úprava elektroins...'!Názvy_tisku</vt:lpstr>
      <vt:lpstr>'Rekapitulace stavby'!Názvy_tisku</vt:lpstr>
      <vt:lpstr>'VRN - Vedlejší rozpočtové...'!Názvy_tisku</vt:lpstr>
      <vt:lpstr>'IO 01 - Oprava vodovodu'!Oblast_tisku</vt:lpstr>
      <vt:lpstr>'IO 02 - Přepojení vodovodu'!Oblast_tisku</vt:lpstr>
      <vt:lpstr>'PS 01 - Úprava elektroins...'!Oblast_tisku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Heřmanská Iveta</dc:creator>
  <cp:lastModifiedBy>Palová Jana</cp:lastModifiedBy>
  <dcterms:created xsi:type="dcterms:W3CDTF">2025-03-11T13:22:04Z</dcterms:created>
  <dcterms:modified xsi:type="dcterms:W3CDTF">2025-05-20T06:25:19Z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0x010100587FBE8E1B926E4A921012C5019DB3D4</vt:lpwstr>
  </property>
</Properties>
</file>