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uml-my.sharepoint.com/personal/marta_lofflerova_muml_cz/Documents/Plocha/VZ/VZ 2025/Rekonstrukce Hlavní třídy II. etapa/"/>
    </mc:Choice>
  </mc:AlternateContent>
  <xr:revisionPtr revIDLastSave="0" documentId="8_{5458C359-C9B6-41D3-8B69-6BFEE3B89F93}" xr6:coauthVersionLast="47" xr6:coauthVersionMax="47" xr10:uidLastSave="{00000000-0000-0000-0000-000000000000}"/>
  <bookViews>
    <workbookView xWindow="-108" yWindow="-108" windowWidth="30936" windowHeight="16776" activeTab="2" xr2:uid="{00000000-000D-0000-FFFF-FFFF00000000}"/>
  </bookViews>
  <sheets>
    <sheet name="Rekapitulace stavby" sheetId="1" r:id="rId1"/>
    <sheet name="SKB3201 - SO 101 Komunikace" sheetId="2" r:id="rId2"/>
    <sheet name="SKB3202 - SO 301 Dešťová ..." sheetId="3" r:id="rId3"/>
    <sheet name="SKB3203 - SO 302 Vodovodn..." sheetId="4" r:id="rId4"/>
    <sheet name="SKB3204 - SO 401 Veřejné ..." sheetId="5" r:id="rId5"/>
    <sheet name="SKB3205 - SO 402 Rozvody ..." sheetId="6" r:id="rId6"/>
    <sheet name="SKB3206 - SO 801 Sadové ú..." sheetId="7" r:id="rId7"/>
    <sheet name="SKB3207 - VON" sheetId="8" r:id="rId8"/>
    <sheet name="Pokyny pro vyplnění" sheetId="9" r:id="rId9"/>
  </sheets>
  <definedNames>
    <definedName name="_xlnm._FilterDatabase" localSheetId="1" hidden="1">'SKB3201 - SO 101 Komunikace'!$C$89:$K$827</definedName>
    <definedName name="_xlnm._FilterDatabase" localSheetId="2" hidden="1">'SKB3202 - SO 301 Dešťová ...'!$C$88:$K$414</definedName>
    <definedName name="_xlnm._FilterDatabase" localSheetId="3" hidden="1">'SKB3203 - SO 302 Vodovodn...'!$C$87:$K$281</definedName>
    <definedName name="_xlnm._FilterDatabase" localSheetId="4" hidden="1">'SKB3204 - SO 401 Veřejné ...'!$C$83:$K$212</definedName>
    <definedName name="_xlnm._FilterDatabase" localSheetId="5" hidden="1">'SKB3205 - SO 402 Rozvody ...'!$C$85:$K$216</definedName>
    <definedName name="_xlnm._FilterDatabase" localSheetId="6" hidden="1">'SKB3206 - SO 801 Sadové ú...'!$C$82:$K$109</definedName>
    <definedName name="_xlnm._FilterDatabase" localSheetId="7" hidden="1">'SKB3207 - VON'!$C$86:$K$131</definedName>
    <definedName name="_xlnm.Print_Titles" localSheetId="0">'Rekapitulace stavby'!$52:$52</definedName>
    <definedName name="_xlnm.Print_Titles" localSheetId="1">'SKB3201 - SO 101 Komunikace'!$89:$89</definedName>
    <definedName name="_xlnm.Print_Titles" localSheetId="2">'SKB3202 - SO 301 Dešťová ...'!$88:$88</definedName>
    <definedName name="_xlnm.Print_Titles" localSheetId="3">'SKB3203 - SO 302 Vodovodn...'!$87:$87</definedName>
    <definedName name="_xlnm.Print_Titles" localSheetId="4">'SKB3204 - SO 401 Veřejné ...'!$83:$83</definedName>
    <definedName name="_xlnm.Print_Titles" localSheetId="5">'SKB3205 - SO 402 Rozvody ...'!$85:$85</definedName>
    <definedName name="_xlnm.Print_Titles" localSheetId="6">'SKB3206 - SO 801 Sadové ú...'!$82:$82</definedName>
    <definedName name="_xlnm.Print_Titles" localSheetId="7">'SKB3207 - VON'!$86:$86</definedName>
    <definedName name="_xlnm.Print_Area" localSheetId="8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stavby'!$C$42:$AQ$62</definedName>
    <definedName name="_xlnm.Print_Area" localSheetId="1">'SKB3201 - SO 101 Komunikace'!$C$4:$J$39,'SKB3201 - SO 101 Komunikace'!$C$45:$J$71,'SKB3201 - SO 101 Komunikace'!$C$77:$K$827</definedName>
    <definedName name="_xlnm.Print_Area" localSheetId="2">'SKB3202 - SO 301 Dešťová ...'!$C$4:$J$39,'SKB3202 - SO 301 Dešťová ...'!$C$45:$J$70,'SKB3202 - SO 301 Dešťová ...'!$C$76:$K$414</definedName>
    <definedName name="_xlnm.Print_Area" localSheetId="3">'SKB3203 - SO 302 Vodovodn...'!$C$4:$J$39,'SKB3203 - SO 302 Vodovodn...'!$C$45:$J$69,'SKB3203 - SO 302 Vodovodn...'!$C$75:$K$281</definedName>
    <definedName name="_xlnm.Print_Area" localSheetId="4">'SKB3204 - SO 401 Veřejné ...'!$C$4:$J$39,'SKB3204 - SO 401 Veřejné ...'!$C$45:$J$65,'SKB3204 - SO 401 Veřejné ...'!$C$71:$K$212</definedName>
    <definedName name="_xlnm.Print_Area" localSheetId="5">'SKB3205 - SO 402 Rozvody ...'!$C$4:$J$39,'SKB3205 - SO 402 Rozvody ...'!$C$45:$J$67,'SKB3205 - SO 402 Rozvody ...'!$C$73:$K$216</definedName>
    <definedName name="_xlnm.Print_Area" localSheetId="6">'SKB3206 - SO 801 Sadové ú...'!$C$4:$J$39,'SKB3206 - SO 801 Sadové ú...'!$C$45:$J$64,'SKB3206 - SO 801 Sadové ú...'!$C$70:$K$109</definedName>
    <definedName name="_xlnm.Print_Area" localSheetId="7">'SKB3207 - VON'!$C$4:$J$39,'SKB3207 - VON'!$C$45:$J$68,'SKB3207 - VON'!$C$74:$K$131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8" l="1"/>
  <c r="J37" i="8"/>
  <c r="J36" i="8"/>
  <c r="AY61" i="1"/>
  <c r="J35" i="8"/>
  <c r="AX61" i="1"/>
  <c r="BI131" i="8"/>
  <c r="BH131" i="8"/>
  <c r="BG131" i="8"/>
  <c r="BF131" i="8"/>
  <c r="T131" i="8"/>
  <c r="R131" i="8"/>
  <c r="P131" i="8"/>
  <c r="BI130" i="8"/>
  <c r="BH130" i="8"/>
  <c r="BG130" i="8"/>
  <c r="BF130" i="8"/>
  <c r="T130" i="8"/>
  <c r="R130" i="8"/>
  <c r="P130" i="8"/>
  <c r="BI128" i="8"/>
  <c r="BH128" i="8"/>
  <c r="BG128" i="8"/>
  <c r="BF128" i="8"/>
  <c r="T128" i="8"/>
  <c r="R128" i="8"/>
  <c r="P128" i="8"/>
  <c r="BI126" i="8"/>
  <c r="BH126" i="8"/>
  <c r="BG126" i="8"/>
  <c r="BF126" i="8"/>
  <c r="T126" i="8"/>
  <c r="R126" i="8"/>
  <c r="P126" i="8"/>
  <c r="BI124" i="8"/>
  <c r="BH124" i="8"/>
  <c r="BG124" i="8"/>
  <c r="BF124" i="8"/>
  <c r="T124" i="8"/>
  <c r="R124" i="8"/>
  <c r="P124" i="8"/>
  <c r="BI117" i="8"/>
  <c r="BH117" i="8"/>
  <c r="BG117" i="8"/>
  <c r="BF117" i="8"/>
  <c r="T117" i="8"/>
  <c r="R117" i="8"/>
  <c r="P117" i="8"/>
  <c r="BI115" i="8"/>
  <c r="BH115" i="8"/>
  <c r="BG115" i="8"/>
  <c r="BF115" i="8"/>
  <c r="T115" i="8"/>
  <c r="R115" i="8"/>
  <c r="P115" i="8"/>
  <c r="BI112" i="8"/>
  <c r="BH112" i="8"/>
  <c r="BG112" i="8"/>
  <c r="BF112" i="8"/>
  <c r="T112" i="8"/>
  <c r="R112" i="8"/>
  <c r="P112" i="8"/>
  <c r="BI110" i="8"/>
  <c r="BH110" i="8"/>
  <c r="BG110" i="8"/>
  <c r="BF110" i="8"/>
  <c r="T110" i="8"/>
  <c r="R110" i="8"/>
  <c r="P110" i="8"/>
  <c r="BI108" i="8"/>
  <c r="BH108" i="8"/>
  <c r="BG108" i="8"/>
  <c r="BF108" i="8"/>
  <c r="T108" i="8"/>
  <c r="R108" i="8"/>
  <c r="P108" i="8"/>
  <c r="BI106" i="8"/>
  <c r="BH106" i="8"/>
  <c r="BG106" i="8"/>
  <c r="BF106" i="8"/>
  <c r="T106" i="8"/>
  <c r="R106" i="8"/>
  <c r="P106" i="8"/>
  <c r="BI104" i="8"/>
  <c r="BH104" i="8"/>
  <c r="BG104" i="8"/>
  <c r="BF104" i="8"/>
  <c r="T104" i="8"/>
  <c r="R104" i="8"/>
  <c r="P104" i="8"/>
  <c r="BI102" i="8"/>
  <c r="BH102" i="8"/>
  <c r="BG102" i="8"/>
  <c r="BF102" i="8"/>
  <c r="T102" i="8"/>
  <c r="R102" i="8"/>
  <c r="P102" i="8"/>
  <c r="BI100" i="8"/>
  <c r="BH100" i="8"/>
  <c r="BG100" i="8"/>
  <c r="BF100" i="8"/>
  <c r="T100" i="8"/>
  <c r="R100" i="8"/>
  <c r="P100" i="8"/>
  <c r="J62" i="8"/>
  <c r="BI95" i="8"/>
  <c r="BH95" i="8"/>
  <c r="BG95" i="8"/>
  <c r="BF95" i="8"/>
  <c r="T95" i="8"/>
  <c r="R95" i="8"/>
  <c r="P95" i="8"/>
  <c r="BI90" i="8"/>
  <c r="BH90" i="8"/>
  <c r="BG90" i="8"/>
  <c r="BF90" i="8"/>
  <c r="T90" i="8"/>
  <c r="R90" i="8"/>
  <c r="P90" i="8"/>
  <c r="J84" i="8"/>
  <c r="J83" i="8"/>
  <c r="F83" i="8"/>
  <c r="F81" i="8"/>
  <c r="E79" i="8"/>
  <c r="J55" i="8"/>
  <c r="J54" i="8"/>
  <c r="F54" i="8"/>
  <c r="F52" i="8"/>
  <c r="E50" i="8"/>
  <c r="J18" i="8"/>
  <c r="E18" i="8"/>
  <c r="F84" i="8"/>
  <c r="J17" i="8"/>
  <c r="J12" i="8"/>
  <c r="J81" i="8"/>
  <c r="E7" i="8"/>
  <c r="E48" i="8"/>
  <c r="J37" i="7"/>
  <c r="J36" i="7"/>
  <c r="AY60" i="1" s="1"/>
  <c r="J35" i="7"/>
  <c r="AX60" i="1"/>
  <c r="BI108" i="7"/>
  <c r="BH108" i="7"/>
  <c r="BG108" i="7"/>
  <c r="BF108" i="7"/>
  <c r="T108" i="7"/>
  <c r="T107" i="7"/>
  <c r="R108" i="7"/>
  <c r="R107" i="7"/>
  <c r="P108" i="7"/>
  <c r="P107" i="7"/>
  <c r="BI104" i="7"/>
  <c r="BH104" i="7"/>
  <c r="BG104" i="7"/>
  <c r="BF104" i="7"/>
  <c r="T104" i="7"/>
  <c r="R104" i="7"/>
  <c r="P104" i="7"/>
  <c r="BI100" i="7"/>
  <c r="BH100" i="7"/>
  <c r="BG100" i="7"/>
  <c r="BF100" i="7"/>
  <c r="T100" i="7"/>
  <c r="R100" i="7"/>
  <c r="P100" i="7"/>
  <c r="BI95" i="7"/>
  <c r="BH95" i="7"/>
  <c r="BG95" i="7"/>
  <c r="BF95" i="7"/>
  <c r="T95" i="7"/>
  <c r="R95" i="7"/>
  <c r="P95" i="7"/>
  <c r="BI94" i="7"/>
  <c r="BH94" i="7"/>
  <c r="BG94" i="7"/>
  <c r="BF94" i="7"/>
  <c r="T94" i="7"/>
  <c r="R94" i="7"/>
  <c r="P94" i="7"/>
  <c r="BI93" i="7"/>
  <c r="BH93" i="7"/>
  <c r="BG93" i="7"/>
  <c r="BF93" i="7"/>
  <c r="T93" i="7"/>
  <c r="R93" i="7"/>
  <c r="P93" i="7"/>
  <c r="BI92" i="7"/>
  <c r="BH92" i="7"/>
  <c r="BG92" i="7"/>
  <c r="BF92" i="7"/>
  <c r="T92" i="7"/>
  <c r="R92" i="7"/>
  <c r="P92" i="7"/>
  <c r="BI91" i="7"/>
  <c r="BH91" i="7"/>
  <c r="BG91" i="7"/>
  <c r="BF91" i="7"/>
  <c r="T91" i="7"/>
  <c r="R91" i="7"/>
  <c r="P91" i="7"/>
  <c r="BI89" i="7"/>
  <c r="BH89" i="7"/>
  <c r="BG89" i="7"/>
  <c r="BF89" i="7"/>
  <c r="T89" i="7"/>
  <c r="R89" i="7"/>
  <c r="P89" i="7"/>
  <c r="BI87" i="7"/>
  <c r="BH87" i="7"/>
  <c r="BG87" i="7"/>
  <c r="BF87" i="7"/>
  <c r="T87" i="7"/>
  <c r="R87" i="7"/>
  <c r="P87" i="7"/>
  <c r="BI86" i="7"/>
  <c r="BH86" i="7"/>
  <c r="BG86" i="7"/>
  <c r="BF86" i="7"/>
  <c r="T86" i="7"/>
  <c r="R86" i="7"/>
  <c r="P86" i="7"/>
  <c r="J80" i="7"/>
  <c r="J79" i="7"/>
  <c r="F79" i="7"/>
  <c r="F77" i="7"/>
  <c r="E75" i="7"/>
  <c r="J55" i="7"/>
  <c r="J54" i="7"/>
  <c r="F54" i="7"/>
  <c r="F52" i="7"/>
  <c r="E50" i="7"/>
  <c r="J18" i="7"/>
  <c r="E18" i="7"/>
  <c r="F55" i="7"/>
  <c r="J17" i="7"/>
  <c r="J12" i="7"/>
  <c r="J77" i="7" s="1"/>
  <c r="E7" i="7"/>
  <c r="E73" i="7"/>
  <c r="J37" i="6"/>
  <c r="J36" i="6"/>
  <c r="AY59" i="1" s="1"/>
  <c r="J35" i="6"/>
  <c r="AX59" i="1" s="1"/>
  <c r="BI216" i="6"/>
  <c r="BH216" i="6"/>
  <c r="BG216" i="6"/>
  <c r="BF216" i="6"/>
  <c r="T216" i="6"/>
  <c r="R216" i="6"/>
  <c r="P216" i="6"/>
  <c r="BI215" i="6"/>
  <c r="BH215" i="6"/>
  <c r="BG215" i="6"/>
  <c r="BF215" i="6"/>
  <c r="T215" i="6"/>
  <c r="R215" i="6"/>
  <c r="P215" i="6"/>
  <c r="BI214" i="6"/>
  <c r="BH214" i="6"/>
  <c r="BG214" i="6"/>
  <c r="BF214" i="6"/>
  <c r="T214" i="6"/>
  <c r="R214" i="6"/>
  <c r="P214" i="6"/>
  <c r="BI213" i="6"/>
  <c r="BH213" i="6"/>
  <c r="BG213" i="6"/>
  <c r="BF213" i="6"/>
  <c r="T213" i="6"/>
  <c r="R213" i="6"/>
  <c r="P213" i="6"/>
  <c r="BI212" i="6"/>
  <c r="BH212" i="6"/>
  <c r="BG212" i="6"/>
  <c r="BF212" i="6"/>
  <c r="T212" i="6"/>
  <c r="R212" i="6"/>
  <c r="P212" i="6"/>
  <c r="BI211" i="6"/>
  <c r="BH211" i="6"/>
  <c r="BG211" i="6"/>
  <c r="BF211" i="6"/>
  <c r="T211" i="6"/>
  <c r="R211" i="6"/>
  <c r="P211" i="6"/>
  <c r="BI210" i="6"/>
  <c r="BH210" i="6"/>
  <c r="BG210" i="6"/>
  <c r="BF210" i="6"/>
  <c r="T210" i="6"/>
  <c r="R210" i="6"/>
  <c r="P210" i="6"/>
  <c r="BI209" i="6"/>
  <c r="BH209" i="6"/>
  <c r="BG209" i="6"/>
  <c r="BF209" i="6"/>
  <c r="T209" i="6"/>
  <c r="R209" i="6"/>
  <c r="P209" i="6"/>
  <c r="BI208" i="6"/>
  <c r="BH208" i="6"/>
  <c r="BG208" i="6"/>
  <c r="BF208" i="6"/>
  <c r="T208" i="6"/>
  <c r="R208" i="6"/>
  <c r="P208" i="6"/>
  <c r="BI207" i="6"/>
  <c r="BH207" i="6"/>
  <c r="BG207" i="6"/>
  <c r="BF207" i="6"/>
  <c r="T207" i="6"/>
  <c r="R207" i="6"/>
  <c r="P207" i="6"/>
  <c r="BI205" i="6"/>
  <c r="BH205" i="6"/>
  <c r="BG205" i="6"/>
  <c r="BF205" i="6"/>
  <c r="T205" i="6"/>
  <c r="R205" i="6"/>
  <c r="P205" i="6"/>
  <c r="BI204" i="6"/>
  <c r="BH204" i="6"/>
  <c r="BG204" i="6"/>
  <c r="BF204" i="6"/>
  <c r="T204" i="6"/>
  <c r="R204" i="6"/>
  <c r="P204" i="6"/>
  <c r="BI203" i="6"/>
  <c r="BH203" i="6"/>
  <c r="BG203" i="6"/>
  <c r="BF203" i="6"/>
  <c r="T203" i="6"/>
  <c r="R203" i="6"/>
  <c r="P203" i="6"/>
  <c r="BI202" i="6"/>
  <c r="BH202" i="6"/>
  <c r="BG202" i="6"/>
  <c r="BF202" i="6"/>
  <c r="T202" i="6"/>
  <c r="R202" i="6"/>
  <c r="P202" i="6"/>
  <c r="BI201" i="6"/>
  <c r="BH201" i="6"/>
  <c r="BG201" i="6"/>
  <c r="BF201" i="6"/>
  <c r="T201" i="6"/>
  <c r="R201" i="6"/>
  <c r="P201" i="6"/>
  <c r="BI200" i="6"/>
  <c r="BH200" i="6"/>
  <c r="BG200" i="6"/>
  <c r="BF200" i="6"/>
  <c r="T200" i="6"/>
  <c r="R200" i="6"/>
  <c r="P200" i="6"/>
  <c r="BI199" i="6"/>
  <c r="BH199" i="6"/>
  <c r="BG199" i="6"/>
  <c r="BF199" i="6"/>
  <c r="T199" i="6"/>
  <c r="R199" i="6"/>
  <c r="P199" i="6"/>
  <c r="BI198" i="6"/>
  <c r="BH198" i="6"/>
  <c r="BG198" i="6"/>
  <c r="BF198" i="6"/>
  <c r="T198" i="6"/>
  <c r="R198" i="6"/>
  <c r="P198" i="6"/>
  <c r="BI196" i="6"/>
  <c r="BH196" i="6"/>
  <c r="BG196" i="6"/>
  <c r="BF196" i="6"/>
  <c r="T196" i="6"/>
  <c r="R196" i="6"/>
  <c r="P196" i="6"/>
  <c r="BI194" i="6"/>
  <c r="BH194" i="6"/>
  <c r="BG194" i="6"/>
  <c r="BF194" i="6"/>
  <c r="T194" i="6"/>
  <c r="R194" i="6"/>
  <c r="P194" i="6"/>
  <c r="BI192" i="6"/>
  <c r="BH192" i="6"/>
  <c r="BG192" i="6"/>
  <c r="BF192" i="6"/>
  <c r="T192" i="6"/>
  <c r="R192" i="6"/>
  <c r="P192" i="6"/>
  <c r="BI190" i="6"/>
  <c r="BH190" i="6"/>
  <c r="BG190" i="6"/>
  <c r="BF190" i="6"/>
  <c r="T190" i="6"/>
  <c r="R190" i="6"/>
  <c r="P190" i="6"/>
  <c r="BI189" i="6"/>
  <c r="BH189" i="6"/>
  <c r="BG189" i="6"/>
  <c r="BF189" i="6"/>
  <c r="T189" i="6"/>
  <c r="R189" i="6"/>
  <c r="P189" i="6"/>
  <c r="BI188" i="6"/>
  <c r="BH188" i="6"/>
  <c r="BG188" i="6"/>
  <c r="BF188" i="6"/>
  <c r="T188" i="6"/>
  <c r="R188" i="6"/>
  <c r="P188" i="6"/>
  <c r="BI187" i="6"/>
  <c r="BH187" i="6"/>
  <c r="BG187" i="6"/>
  <c r="BF187" i="6"/>
  <c r="T187" i="6"/>
  <c r="R187" i="6"/>
  <c r="P187" i="6"/>
  <c r="BI186" i="6"/>
  <c r="BH186" i="6"/>
  <c r="BG186" i="6"/>
  <c r="BF186" i="6"/>
  <c r="T186" i="6"/>
  <c r="R186" i="6"/>
  <c r="P186" i="6"/>
  <c r="BI185" i="6"/>
  <c r="BH185" i="6"/>
  <c r="BG185" i="6"/>
  <c r="BF185" i="6"/>
  <c r="T185" i="6"/>
  <c r="R185" i="6"/>
  <c r="P185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79" i="6"/>
  <c r="BH179" i="6"/>
  <c r="BG179" i="6"/>
  <c r="BF179" i="6"/>
  <c r="T179" i="6"/>
  <c r="R179" i="6"/>
  <c r="P179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5" i="6"/>
  <c r="BH155" i="6"/>
  <c r="BG155" i="6"/>
  <c r="BF155" i="6"/>
  <c r="T155" i="6"/>
  <c r="R155" i="6"/>
  <c r="P155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8" i="6"/>
  <c r="BH148" i="6"/>
  <c r="BG148" i="6"/>
  <c r="BF148" i="6"/>
  <c r="T148" i="6"/>
  <c r="R148" i="6"/>
  <c r="P148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3" i="6"/>
  <c r="BH133" i="6"/>
  <c r="BG133" i="6"/>
  <c r="BF133" i="6"/>
  <c r="T133" i="6"/>
  <c r="R133" i="6"/>
  <c r="P133" i="6"/>
  <c r="BI132" i="6"/>
  <c r="BH132" i="6"/>
  <c r="BG132" i="6"/>
  <c r="BF132" i="6"/>
  <c r="T132" i="6"/>
  <c r="R132" i="6"/>
  <c r="P132" i="6"/>
  <c r="BI131" i="6"/>
  <c r="BH131" i="6"/>
  <c r="BG131" i="6"/>
  <c r="BF131" i="6"/>
  <c r="T131" i="6"/>
  <c r="R131" i="6"/>
  <c r="P131" i="6"/>
  <c r="BI130" i="6"/>
  <c r="BH130" i="6"/>
  <c r="BG130" i="6"/>
  <c r="BF130" i="6"/>
  <c r="T130" i="6"/>
  <c r="R130" i="6"/>
  <c r="P130" i="6"/>
  <c r="BI127" i="6"/>
  <c r="BH127" i="6"/>
  <c r="BG127" i="6"/>
  <c r="BF127" i="6"/>
  <c r="T127" i="6"/>
  <c r="R127" i="6"/>
  <c r="P127" i="6"/>
  <c r="BI124" i="6"/>
  <c r="BH124" i="6"/>
  <c r="BG124" i="6"/>
  <c r="BF124" i="6"/>
  <c r="T124" i="6"/>
  <c r="R124" i="6"/>
  <c r="P124" i="6"/>
  <c r="BI123" i="6"/>
  <c r="BH123" i="6"/>
  <c r="BG123" i="6"/>
  <c r="BF123" i="6"/>
  <c r="T123" i="6"/>
  <c r="R123" i="6"/>
  <c r="P123" i="6"/>
  <c r="BI120" i="6"/>
  <c r="BH120" i="6"/>
  <c r="BG120" i="6"/>
  <c r="BF120" i="6"/>
  <c r="T120" i="6"/>
  <c r="R120" i="6"/>
  <c r="P120" i="6"/>
  <c r="BI119" i="6"/>
  <c r="BH119" i="6"/>
  <c r="BG119" i="6"/>
  <c r="BF119" i="6"/>
  <c r="T119" i="6"/>
  <c r="R119" i="6"/>
  <c r="P119" i="6"/>
  <c r="BI116" i="6"/>
  <c r="BH116" i="6"/>
  <c r="BG116" i="6"/>
  <c r="BF116" i="6"/>
  <c r="T116" i="6"/>
  <c r="R116" i="6"/>
  <c r="P116" i="6"/>
  <c r="BI115" i="6"/>
  <c r="BH115" i="6"/>
  <c r="BG115" i="6"/>
  <c r="BF115" i="6"/>
  <c r="T115" i="6"/>
  <c r="R115" i="6"/>
  <c r="P115" i="6"/>
  <c r="BI112" i="6"/>
  <c r="BH112" i="6"/>
  <c r="BG112" i="6"/>
  <c r="BF112" i="6"/>
  <c r="T112" i="6"/>
  <c r="R112" i="6"/>
  <c r="P112" i="6"/>
  <c r="BI110" i="6"/>
  <c r="BH110" i="6"/>
  <c r="BG110" i="6"/>
  <c r="BF110" i="6"/>
  <c r="T110" i="6"/>
  <c r="R110" i="6"/>
  <c r="P110" i="6"/>
  <c r="BI107" i="6"/>
  <c r="BH107" i="6"/>
  <c r="BG107" i="6"/>
  <c r="BF107" i="6"/>
  <c r="T107" i="6"/>
  <c r="R107" i="6"/>
  <c r="P107" i="6"/>
  <c r="BI105" i="6"/>
  <c r="BH105" i="6"/>
  <c r="BG105" i="6"/>
  <c r="BF105" i="6"/>
  <c r="T105" i="6"/>
  <c r="R105" i="6"/>
  <c r="P105" i="6"/>
  <c r="BI102" i="6"/>
  <c r="BH102" i="6"/>
  <c r="BG102" i="6"/>
  <c r="BF102" i="6"/>
  <c r="T102" i="6"/>
  <c r="R102" i="6"/>
  <c r="P102" i="6"/>
  <c r="BI100" i="6"/>
  <c r="BH100" i="6"/>
  <c r="BG100" i="6"/>
  <c r="BF100" i="6"/>
  <c r="T100" i="6"/>
  <c r="R100" i="6"/>
  <c r="P100" i="6"/>
  <c r="BI99" i="6"/>
  <c r="BH99" i="6"/>
  <c r="BG99" i="6"/>
  <c r="BF99" i="6"/>
  <c r="T99" i="6"/>
  <c r="R99" i="6"/>
  <c r="P99" i="6"/>
  <c r="BI98" i="6"/>
  <c r="BH98" i="6"/>
  <c r="BG98" i="6"/>
  <c r="BF98" i="6"/>
  <c r="T98" i="6"/>
  <c r="R98" i="6"/>
  <c r="P98" i="6"/>
  <c r="BI97" i="6"/>
  <c r="BH97" i="6"/>
  <c r="BG97" i="6"/>
  <c r="BF97" i="6"/>
  <c r="T97" i="6"/>
  <c r="R97" i="6"/>
  <c r="P97" i="6"/>
  <c r="BI96" i="6"/>
  <c r="BH96" i="6"/>
  <c r="BG96" i="6"/>
  <c r="BF96" i="6"/>
  <c r="T96" i="6"/>
  <c r="R96" i="6"/>
  <c r="P96" i="6"/>
  <c r="BI93" i="6"/>
  <c r="BH93" i="6"/>
  <c r="BG93" i="6"/>
  <c r="BF93" i="6"/>
  <c r="T93" i="6"/>
  <c r="R93" i="6"/>
  <c r="P93" i="6"/>
  <c r="BI92" i="6"/>
  <c r="BH92" i="6"/>
  <c r="BG92" i="6"/>
  <c r="BF92" i="6"/>
  <c r="T92" i="6"/>
  <c r="R92" i="6"/>
  <c r="P92" i="6"/>
  <c r="BI91" i="6"/>
  <c r="BH91" i="6"/>
  <c r="BG91" i="6"/>
  <c r="BF91" i="6"/>
  <c r="T91" i="6"/>
  <c r="R91" i="6"/>
  <c r="P91" i="6"/>
  <c r="BI90" i="6"/>
  <c r="BH90" i="6"/>
  <c r="BG90" i="6"/>
  <c r="BF90" i="6"/>
  <c r="T90" i="6"/>
  <c r="R90" i="6"/>
  <c r="P90" i="6"/>
  <c r="BI89" i="6"/>
  <c r="BH89" i="6"/>
  <c r="BG89" i="6"/>
  <c r="BF89" i="6"/>
  <c r="T89" i="6"/>
  <c r="R89" i="6"/>
  <c r="P89" i="6"/>
  <c r="J83" i="6"/>
  <c r="J82" i="6"/>
  <c r="F82" i="6"/>
  <c r="F80" i="6"/>
  <c r="E78" i="6"/>
  <c r="J55" i="6"/>
  <c r="J54" i="6"/>
  <c r="F54" i="6"/>
  <c r="F52" i="6"/>
  <c r="E50" i="6"/>
  <c r="J18" i="6"/>
  <c r="E18" i="6"/>
  <c r="F83" i="6"/>
  <c r="J17" i="6"/>
  <c r="J12" i="6"/>
  <c r="J80" i="6"/>
  <c r="E7" i="6"/>
  <c r="E48" i="6"/>
  <c r="J37" i="5"/>
  <c r="J36" i="5"/>
  <c r="AY58" i="1" s="1"/>
  <c r="J35" i="5"/>
  <c r="AX58" i="1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2" i="5"/>
  <c r="BH192" i="5"/>
  <c r="BG192" i="5"/>
  <c r="BF192" i="5"/>
  <c r="T192" i="5"/>
  <c r="R192" i="5"/>
  <c r="P192" i="5"/>
  <c r="BI190" i="5"/>
  <c r="BH190" i="5"/>
  <c r="BG190" i="5"/>
  <c r="BF190" i="5"/>
  <c r="T190" i="5"/>
  <c r="R190" i="5"/>
  <c r="P190" i="5"/>
  <c r="BI188" i="5"/>
  <c r="BH188" i="5"/>
  <c r="BG188" i="5"/>
  <c r="BF188" i="5"/>
  <c r="T188" i="5"/>
  <c r="R188" i="5"/>
  <c r="P188" i="5"/>
  <c r="BI186" i="5"/>
  <c r="BH186" i="5"/>
  <c r="BG186" i="5"/>
  <c r="BF186" i="5"/>
  <c r="T186" i="5"/>
  <c r="R186" i="5"/>
  <c r="P186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5" i="5"/>
  <c r="BH175" i="5"/>
  <c r="BG175" i="5"/>
  <c r="BF175" i="5"/>
  <c r="T175" i="5"/>
  <c r="R175" i="5"/>
  <c r="P175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1" i="5"/>
  <c r="BH171" i="5"/>
  <c r="BG171" i="5"/>
  <c r="BF171" i="5"/>
  <c r="T171" i="5"/>
  <c r="R171" i="5"/>
  <c r="P171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0" i="5"/>
  <c r="BH150" i="5"/>
  <c r="BG150" i="5"/>
  <c r="BF150" i="5"/>
  <c r="T150" i="5"/>
  <c r="R150" i="5"/>
  <c r="P150" i="5"/>
  <c r="BI147" i="5"/>
  <c r="BH147" i="5"/>
  <c r="BG147" i="5"/>
  <c r="BF147" i="5"/>
  <c r="T147" i="5"/>
  <c r="R147" i="5"/>
  <c r="P147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6" i="5"/>
  <c r="BH136" i="5"/>
  <c r="BG136" i="5"/>
  <c r="BF136" i="5"/>
  <c r="T136" i="5"/>
  <c r="R136" i="5"/>
  <c r="P136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BI133" i="5"/>
  <c r="BH133" i="5"/>
  <c r="BG133" i="5"/>
  <c r="BF133" i="5"/>
  <c r="T133" i="5"/>
  <c r="R133" i="5"/>
  <c r="P133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28" i="5"/>
  <c r="BH128" i="5"/>
  <c r="BG128" i="5"/>
  <c r="BF128" i="5"/>
  <c r="T128" i="5"/>
  <c r="R128" i="5"/>
  <c r="P128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BI125" i="5"/>
  <c r="BH125" i="5"/>
  <c r="BG125" i="5"/>
  <c r="BF125" i="5"/>
  <c r="T125" i="5"/>
  <c r="R125" i="5"/>
  <c r="P125" i="5"/>
  <c r="BI122" i="5"/>
  <c r="BH122" i="5"/>
  <c r="BG122" i="5"/>
  <c r="BF122" i="5"/>
  <c r="T122" i="5"/>
  <c r="R122" i="5"/>
  <c r="P122" i="5"/>
  <c r="BI119" i="5"/>
  <c r="BH119" i="5"/>
  <c r="BG119" i="5"/>
  <c r="BF119" i="5"/>
  <c r="T119" i="5"/>
  <c r="R119" i="5"/>
  <c r="P119" i="5"/>
  <c r="BI118" i="5"/>
  <c r="BH118" i="5"/>
  <c r="BG118" i="5"/>
  <c r="BF118" i="5"/>
  <c r="T118" i="5"/>
  <c r="R118" i="5"/>
  <c r="P118" i="5"/>
  <c r="BI115" i="5"/>
  <c r="BH115" i="5"/>
  <c r="BG115" i="5"/>
  <c r="BF115" i="5"/>
  <c r="T115" i="5"/>
  <c r="R115" i="5"/>
  <c r="P115" i="5"/>
  <c r="BI112" i="5"/>
  <c r="BH112" i="5"/>
  <c r="BG112" i="5"/>
  <c r="BF112" i="5"/>
  <c r="T112" i="5"/>
  <c r="R112" i="5"/>
  <c r="P112" i="5"/>
  <c r="BI109" i="5"/>
  <c r="BH109" i="5"/>
  <c r="BG109" i="5"/>
  <c r="BF109" i="5"/>
  <c r="T109" i="5"/>
  <c r="R109" i="5"/>
  <c r="P109" i="5"/>
  <c r="BI108" i="5"/>
  <c r="BH108" i="5"/>
  <c r="BG108" i="5"/>
  <c r="BF108" i="5"/>
  <c r="T108" i="5"/>
  <c r="R108" i="5"/>
  <c r="P108" i="5"/>
  <c r="BI105" i="5"/>
  <c r="BH105" i="5"/>
  <c r="BG105" i="5"/>
  <c r="BF105" i="5"/>
  <c r="T105" i="5"/>
  <c r="R105" i="5"/>
  <c r="P105" i="5"/>
  <c r="BI101" i="5"/>
  <c r="BH101" i="5"/>
  <c r="BG101" i="5"/>
  <c r="BF101" i="5"/>
  <c r="T101" i="5"/>
  <c r="R101" i="5"/>
  <c r="P101" i="5"/>
  <c r="BI98" i="5"/>
  <c r="BH98" i="5"/>
  <c r="BG98" i="5"/>
  <c r="BF98" i="5"/>
  <c r="T98" i="5"/>
  <c r="R98" i="5"/>
  <c r="P98" i="5"/>
  <c r="BI96" i="5"/>
  <c r="BH96" i="5"/>
  <c r="BG96" i="5"/>
  <c r="BF96" i="5"/>
  <c r="T96" i="5"/>
  <c r="R96" i="5"/>
  <c r="P96" i="5"/>
  <c r="BI95" i="5"/>
  <c r="BH95" i="5"/>
  <c r="BG95" i="5"/>
  <c r="BF95" i="5"/>
  <c r="T95" i="5"/>
  <c r="R95" i="5"/>
  <c r="P95" i="5"/>
  <c r="BI94" i="5"/>
  <c r="BH94" i="5"/>
  <c r="BG94" i="5"/>
  <c r="BF94" i="5"/>
  <c r="T94" i="5"/>
  <c r="R94" i="5"/>
  <c r="P94" i="5"/>
  <c r="BI93" i="5"/>
  <c r="BH93" i="5"/>
  <c r="BG93" i="5"/>
  <c r="BF93" i="5"/>
  <c r="T93" i="5"/>
  <c r="R93" i="5"/>
  <c r="P93" i="5"/>
  <c r="BI92" i="5"/>
  <c r="BH92" i="5"/>
  <c r="BG92" i="5"/>
  <c r="BF92" i="5"/>
  <c r="T92" i="5"/>
  <c r="R92" i="5"/>
  <c r="P92" i="5"/>
  <c r="BI91" i="5"/>
  <c r="BH91" i="5"/>
  <c r="BG91" i="5"/>
  <c r="BF91" i="5"/>
  <c r="T91" i="5"/>
  <c r="R91" i="5"/>
  <c r="P91" i="5"/>
  <c r="BI90" i="5"/>
  <c r="BH90" i="5"/>
  <c r="BG90" i="5"/>
  <c r="BF90" i="5"/>
  <c r="T90" i="5"/>
  <c r="R90" i="5"/>
  <c r="P90" i="5"/>
  <c r="BI89" i="5"/>
  <c r="BH89" i="5"/>
  <c r="BG89" i="5"/>
  <c r="BF89" i="5"/>
  <c r="T89" i="5"/>
  <c r="R89" i="5"/>
  <c r="P89" i="5"/>
  <c r="BI88" i="5"/>
  <c r="BH88" i="5"/>
  <c r="BG88" i="5"/>
  <c r="BF88" i="5"/>
  <c r="T88" i="5"/>
  <c r="R88" i="5"/>
  <c r="P88" i="5"/>
  <c r="BI87" i="5"/>
  <c r="BH87" i="5"/>
  <c r="BG87" i="5"/>
  <c r="BF87" i="5"/>
  <c r="T87" i="5"/>
  <c r="R87" i="5"/>
  <c r="P87" i="5"/>
  <c r="J81" i="5"/>
  <c r="J80" i="5"/>
  <c r="F80" i="5"/>
  <c r="F78" i="5"/>
  <c r="E76" i="5"/>
  <c r="J55" i="5"/>
  <c r="J54" i="5"/>
  <c r="F54" i="5"/>
  <c r="F52" i="5"/>
  <c r="E50" i="5"/>
  <c r="J18" i="5"/>
  <c r="E18" i="5"/>
  <c r="F81" i="5"/>
  <c r="J17" i="5"/>
  <c r="J12" i="5"/>
  <c r="J78" i="5"/>
  <c r="E7" i="5"/>
  <c r="E74" i="5"/>
  <c r="J37" i="4"/>
  <c r="J36" i="4"/>
  <c r="AY57" i="1" s="1"/>
  <c r="J35" i="4"/>
  <c r="AX57" i="1"/>
  <c r="BI280" i="4"/>
  <c r="BH280" i="4"/>
  <c r="BG280" i="4"/>
  <c r="BF280" i="4"/>
  <c r="T280" i="4"/>
  <c r="R280" i="4"/>
  <c r="P280" i="4"/>
  <c r="BI278" i="4"/>
  <c r="BH278" i="4"/>
  <c r="BG278" i="4"/>
  <c r="BF278" i="4"/>
  <c r="T278" i="4"/>
  <c r="R278" i="4"/>
  <c r="P278" i="4"/>
  <c r="BI276" i="4"/>
  <c r="BH276" i="4"/>
  <c r="BG276" i="4"/>
  <c r="BF276" i="4"/>
  <c r="T276" i="4"/>
  <c r="R276" i="4"/>
  <c r="P276" i="4"/>
  <c r="BI272" i="4"/>
  <c r="BH272" i="4"/>
  <c r="BG272" i="4"/>
  <c r="BF272" i="4"/>
  <c r="T272" i="4"/>
  <c r="T271" i="4" s="1"/>
  <c r="R272" i="4"/>
  <c r="R271" i="4" s="1"/>
  <c r="P272" i="4"/>
  <c r="P271" i="4" s="1"/>
  <c r="BI267" i="4"/>
  <c r="BH267" i="4"/>
  <c r="BG267" i="4"/>
  <c r="BF267" i="4"/>
  <c r="T267" i="4"/>
  <c r="R267" i="4"/>
  <c r="P267" i="4"/>
  <c r="BI265" i="4"/>
  <c r="BH265" i="4"/>
  <c r="BG265" i="4"/>
  <c r="BF265" i="4"/>
  <c r="T265" i="4"/>
  <c r="R265" i="4"/>
  <c r="P265" i="4"/>
  <c r="BI263" i="4"/>
  <c r="BH263" i="4"/>
  <c r="BG263" i="4"/>
  <c r="BF263" i="4"/>
  <c r="T263" i="4"/>
  <c r="R263" i="4"/>
  <c r="P263" i="4"/>
  <c r="BI259" i="4"/>
  <c r="BH259" i="4"/>
  <c r="BG259" i="4"/>
  <c r="BF259" i="4"/>
  <c r="T259" i="4"/>
  <c r="R259" i="4"/>
  <c r="P259" i="4"/>
  <c r="BI254" i="4"/>
  <c r="BH254" i="4"/>
  <c r="BG254" i="4"/>
  <c r="BF254" i="4"/>
  <c r="T254" i="4"/>
  <c r="R254" i="4"/>
  <c r="P254" i="4"/>
  <c r="BI253" i="4"/>
  <c r="BH253" i="4"/>
  <c r="BG253" i="4"/>
  <c r="BF253" i="4"/>
  <c r="T253" i="4"/>
  <c r="R253" i="4"/>
  <c r="P253" i="4"/>
  <c r="BI251" i="4"/>
  <c r="BH251" i="4"/>
  <c r="BG251" i="4"/>
  <c r="BF251" i="4"/>
  <c r="T251" i="4"/>
  <c r="R251" i="4"/>
  <c r="P251" i="4"/>
  <c r="BI249" i="4"/>
  <c r="BH249" i="4"/>
  <c r="BG249" i="4"/>
  <c r="BF249" i="4"/>
  <c r="T249" i="4"/>
  <c r="R249" i="4"/>
  <c r="P249" i="4"/>
  <c r="BI244" i="4"/>
  <c r="BH244" i="4"/>
  <c r="BG244" i="4"/>
  <c r="BF244" i="4"/>
  <c r="T244" i="4"/>
  <c r="R244" i="4"/>
  <c r="P244" i="4"/>
  <c r="BI243" i="4"/>
  <c r="BH243" i="4"/>
  <c r="BG243" i="4"/>
  <c r="BF243" i="4"/>
  <c r="T243" i="4"/>
  <c r="R243" i="4"/>
  <c r="P243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4" i="4"/>
  <c r="BH234" i="4"/>
  <c r="BG234" i="4"/>
  <c r="BF234" i="4"/>
  <c r="T234" i="4"/>
  <c r="R234" i="4"/>
  <c r="P234" i="4"/>
  <c r="BI232" i="4"/>
  <c r="BH232" i="4"/>
  <c r="BG232" i="4"/>
  <c r="BF232" i="4"/>
  <c r="T232" i="4"/>
  <c r="R232" i="4"/>
  <c r="P232" i="4"/>
  <c r="BI230" i="4"/>
  <c r="BH230" i="4"/>
  <c r="BG230" i="4"/>
  <c r="BF230" i="4"/>
  <c r="T230" i="4"/>
  <c r="R230" i="4"/>
  <c r="P230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6" i="4"/>
  <c r="BH216" i="4"/>
  <c r="BG216" i="4"/>
  <c r="BF216" i="4"/>
  <c r="T216" i="4"/>
  <c r="R216" i="4"/>
  <c r="P216" i="4"/>
  <c r="BI213" i="4"/>
  <c r="BH213" i="4"/>
  <c r="BG213" i="4"/>
  <c r="BF213" i="4"/>
  <c r="T213" i="4"/>
  <c r="R213" i="4"/>
  <c r="P213" i="4"/>
  <c r="BI209" i="4"/>
  <c r="BH209" i="4"/>
  <c r="BG209" i="4"/>
  <c r="BF209" i="4"/>
  <c r="T209" i="4"/>
  <c r="R209" i="4"/>
  <c r="P209" i="4"/>
  <c r="BI205" i="4"/>
  <c r="BH205" i="4"/>
  <c r="BG205" i="4"/>
  <c r="BF205" i="4"/>
  <c r="T205" i="4"/>
  <c r="R205" i="4"/>
  <c r="P205" i="4"/>
  <c r="BI200" i="4"/>
  <c r="BH200" i="4"/>
  <c r="BG200" i="4"/>
  <c r="BF200" i="4"/>
  <c r="T200" i="4"/>
  <c r="R200" i="4"/>
  <c r="P200" i="4"/>
  <c r="BI194" i="4"/>
  <c r="BH194" i="4"/>
  <c r="BG194" i="4"/>
  <c r="BF194" i="4"/>
  <c r="T194" i="4"/>
  <c r="R194" i="4"/>
  <c r="P194" i="4"/>
  <c r="BI189" i="4"/>
  <c r="BH189" i="4"/>
  <c r="BG189" i="4"/>
  <c r="BF189" i="4"/>
  <c r="T189" i="4"/>
  <c r="R189" i="4"/>
  <c r="P189" i="4"/>
  <c r="BI185" i="4"/>
  <c r="BH185" i="4"/>
  <c r="BG185" i="4"/>
  <c r="BF185" i="4"/>
  <c r="T185" i="4"/>
  <c r="R185" i="4"/>
  <c r="P185" i="4"/>
  <c r="BI180" i="4"/>
  <c r="BH180" i="4"/>
  <c r="BG180" i="4"/>
  <c r="BF180" i="4"/>
  <c r="T180" i="4"/>
  <c r="R180" i="4"/>
  <c r="P180" i="4"/>
  <c r="BI175" i="4"/>
  <c r="BH175" i="4"/>
  <c r="BG175" i="4"/>
  <c r="BF175" i="4"/>
  <c r="T175" i="4"/>
  <c r="R175" i="4"/>
  <c r="P175" i="4"/>
  <c r="BI169" i="4"/>
  <c r="BH169" i="4"/>
  <c r="BG169" i="4"/>
  <c r="BF169" i="4"/>
  <c r="T169" i="4"/>
  <c r="T168" i="4"/>
  <c r="R169" i="4"/>
  <c r="R168" i="4" s="1"/>
  <c r="P169" i="4"/>
  <c r="P168" i="4" s="1"/>
  <c r="BI165" i="4"/>
  <c r="BH165" i="4"/>
  <c r="BG165" i="4"/>
  <c r="BF165" i="4"/>
  <c r="T165" i="4"/>
  <c r="R165" i="4"/>
  <c r="P165" i="4"/>
  <c r="BI160" i="4"/>
  <c r="BH160" i="4"/>
  <c r="BG160" i="4"/>
  <c r="BF160" i="4"/>
  <c r="T160" i="4"/>
  <c r="R160" i="4"/>
  <c r="P160" i="4"/>
  <c r="BI155" i="4"/>
  <c r="BH155" i="4"/>
  <c r="BG155" i="4"/>
  <c r="BF155" i="4"/>
  <c r="T155" i="4"/>
  <c r="R155" i="4"/>
  <c r="P155" i="4"/>
  <c r="BI151" i="4"/>
  <c r="BH151" i="4"/>
  <c r="BG151" i="4"/>
  <c r="BF151" i="4"/>
  <c r="T151" i="4"/>
  <c r="R151" i="4"/>
  <c r="P151" i="4"/>
  <c r="BI147" i="4"/>
  <c r="BH147" i="4"/>
  <c r="BG147" i="4"/>
  <c r="BF147" i="4"/>
  <c r="T147" i="4"/>
  <c r="R147" i="4"/>
  <c r="P147" i="4"/>
  <c r="BI143" i="4"/>
  <c r="BH143" i="4"/>
  <c r="BG143" i="4"/>
  <c r="BF143" i="4"/>
  <c r="T143" i="4"/>
  <c r="R143" i="4"/>
  <c r="P143" i="4"/>
  <c r="BI139" i="4"/>
  <c r="BH139" i="4"/>
  <c r="BG139" i="4"/>
  <c r="BF139" i="4"/>
  <c r="T139" i="4"/>
  <c r="R139" i="4"/>
  <c r="P139" i="4"/>
  <c r="BI132" i="4"/>
  <c r="BH132" i="4"/>
  <c r="BG132" i="4"/>
  <c r="BF132" i="4"/>
  <c r="T132" i="4"/>
  <c r="R132" i="4"/>
  <c r="P132" i="4"/>
  <c r="BI127" i="4"/>
  <c r="BH127" i="4"/>
  <c r="BG127" i="4"/>
  <c r="BF127" i="4"/>
  <c r="T127" i="4"/>
  <c r="R127" i="4"/>
  <c r="P127" i="4"/>
  <c r="BI123" i="4"/>
  <c r="BH123" i="4"/>
  <c r="BG123" i="4"/>
  <c r="BF123" i="4"/>
  <c r="T123" i="4"/>
  <c r="R123" i="4"/>
  <c r="P123" i="4"/>
  <c r="BI118" i="4"/>
  <c r="BH118" i="4"/>
  <c r="BG118" i="4"/>
  <c r="BF118" i="4"/>
  <c r="T118" i="4"/>
  <c r="R118" i="4"/>
  <c r="P118" i="4"/>
  <c r="BI113" i="4"/>
  <c r="BH113" i="4"/>
  <c r="BG113" i="4"/>
  <c r="BF113" i="4"/>
  <c r="T113" i="4"/>
  <c r="R113" i="4"/>
  <c r="P113" i="4"/>
  <c r="BI108" i="4"/>
  <c r="BH108" i="4"/>
  <c r="BG108" i="4"/>
  <c r="BF108" i="4"/>
  <c r="T108" i="4"/>
  <c r="R108" i="4"/>
  <c r="P108" i="4"/>
  <c r="BI104" i="4"/>
  <c r="BH104" i="4"/>
  <c r="BG104" i="4"/>
  <c r="BF104" i="4"/>
  <c r="T104" i="4"/>
  <c r="R104" i="4"/>
  <c r="P104" i="4"/>
  <c r="BI99" i="4"/>
  <c r="BH99" i="4"/>
  <c r="BG99" i="4"/>
  <c r="BF99" i="4"/>
  <c r="T99" i="4"/>
  <c r="R99" i="4"/>
  <c r="P99" i="4"/>
  <c r="BI95" i="4"/>
  <c r="BH95" i="4"/>
  <c r="BG95" i="4"/>
  <c r="BF95" i="4"/>
  <c r="T95" i="4"/>
  <c r="R95" i="4"/>
  <c r="P95" i="4"/>
  <c r="BI91" i="4"/>
  <c r="BH91" i="4"/>
  <c r="BG91" i="4"/>
  <c r="BF91" i="4"/>
  <c r="T91" i="4"/>
  <c r="R91" i="4"/>
  <c r="P91" i="4"/>
  <c r="J85" i="4"/>
  <c r="J84" i="4"/>
  <c r="F84" i="4"/>
  <c r="F82" i="4"/>
  <c r="E80" i="4"/>
  <c r="J55" i="4"/>
  <c r="J54" i="4"/>
  <c r="F54" i="4"/>
  <c r="F52" i="4"/>
  <c r="E50" i="4"/>
  <c r="J18" i="4"/>
  <c r="E18" i="4"/>
  <c r="F55" i="4"/>
  <c r="J17" i="4"/>
  <c r="J12" i="4"/>
  <c r="J82" i="4"/>
  <c r="E7" i="4"/>
  <c r="E78" i="4" s="1"/>
  <c r="J37" i="3"/>
  <c r="J36" i="3"/>
  <c r="AY56" i="1" s="1"/>
  <c r="J35" i="3"/>
  <c r="AX56" i="1" s="1"/>
  <c r="BI413" i="3"/>
  <c r="BH413" i="3"/>
  <c r="BG413" i="3"/>
  <c r="BF413" i="3"/>
  <c r="T413" i="3"/>
  <c r="T412" i="3"/>
  <c r="R413" i="3"/>
  <c r="R412" i="3"/>
  <c r="P413" i="3"/>
  <c r="P412" i="3" s="1"/>
  <c r="BI408" i="3"/>
  <c r="BH408" i="3"/>
  <c r="BG408" i="3"/>
  <c r="BF408" i="3"/>
  <c r="T408" i="3"/>
  <c r="R408" i="3"/>
  <c r="P408" i="3"/>
  <c r="BI406" i="3"/>
  <c r="BH406" i="3"/>
  <c r="BG406" i="3"/>
  <c r="BF406" i="3"/>
  <c r="T406" i="3"/>
  <c r="R406" i="3"/>
  <c r="P406" i="3"/>
  <c r="BI402" i="3"/>
  <c r="BH402" i="3"/>
  <c r="BG402" i="3"/>
  <c r="BF402" i="3"/>
  <c r="T402" i="3"/>
  <c r="R402" i="3"/>
  <c r="P402" i="3"/>
  <c r="BI397" i="3"/>
  <c r="BH397" i="3"/>
  <c r="BG397" i="3"/>
  <c r="BF397" i="3"/>
  <c r="T397" i="3"/>
  <c r="R397" i="3"/>
  <c r="P397" i="3"/>
  <c r="BI391" i="3"/>
  <c r="BH391" i="3"/>
  <c r="BG391" i="3"/>
  <c r="BF391" i="3"/>
  <c r="T391" i="3"/>
  <c r="T390" i="3" s="1"/>
  <c r="R391" i="3"/>
  <c r="R390" i="3"/>
  <c r="P391" i="3"/>
  <c r="P390" i="3"/>
  <c r="BI386" i="3"/>
  <c r="BH386" i="3"/>
  <c r="BG386" i="3"/>
  <c r="BF386" i="3"/>
  <c r="T386" i="3"/>
  <c r="R386" i="3"/>
  <c r="P386" i="3"/>
  <c r="BI381" i="3"/>
  <c r="BH381" i="3"/>
  <c r="BG381" i="3"/>
  <c r="BF381" i="3"/>
  <c r="T381" i="3"/>
  <c r="R381" i="3"/>
  <c r="P381" i="3"/>
  <c r="BI380" i="3"/>
  <c r="BH380" i="3"/>
  <c r="BG380" i="3"/>
  <c r="BF380" i="3"/>
  <c r="T380" i="3"/>
  <c r="R380" i="3"/>
  <c r="P380" i="3"/>
  <c r="BI378" i="3"/>
  <c r="BH378" i="3"/>
  <c r="BG378" i="3"/>
  <c r="BF378" i="3"/>
  <c r="T378" i="3"/>
  <c r="R378" i="3"/>
  <c r="P378" i="3"/>
  <c r="BI376" i="3"/>
  <c r="BH376" i="3"/>
  <c r="BG376" i="3"/>
  <c r="BF376" i="3"/>
  <c r="T376" i="3"/>
  <c r="R376" i="3"/>
  <c r="P376" i="3"/>
  <c r="BI375" i="3"/>
  <c r="BH375" i="3"/>
  <c r="BG375" i="3"/>
  <c r="BF375" i="3"/>
  <c r="T375" i="3"/>
  <c r="R375" i="3"/>
  <c r="P375" i="3"/>
  <c r="BI374" i="3"/>
  <c r="BH374" i="3"/>
  <c r="BG374" i="3"/>
  <c r="BF374" i="3"/>
  <c r="T374" i="3"/>
  <c r="R374" i="3"/>
  <c r="P374" i="3"/>
  <c r="BI373" i="3"/>
  <c r="BH373" i="3"/>
  <c r="BG373" i="3"/>
  <c r="BF373" i="3"/>
  <c r="T373" i="3"/>
  <c r="R373" i="3"/>
  <c r="P373" i="3"/>
  <c r="BI372" i="3"/>
  <c r="BH372" i="3"/>
  <c r="BG372" i="3"/>
  <c r="BF372" i="3"/>
  <c r="T372" i="3"/>
  <c r="R372" i="3"/>
  <c r="P372" i="3"/>
  <c r="BI371" i="3"/>
  <c r="BH371" i="3"/>
  <c r="BG371" i="3"/>
  <c r="BF371" i="3"/>
  <c r="T371" i="3"/>
  <c r="R371" i="3"/>
  <c r="P371" i="3"/>
  <c r="BI370" i="3"/>
  <c r="BH370" i="3"/>
  <c r="BG370" i="3"/>
  <c r="BF370" i="3"/>
  <c r="T370" i="3"/>
  <c r="R370" i="3"/>
  <c r="P370" i="3"/>
  <c r="BI368" i="3"/>
  <c r="BH368" i="3"/>
  <c r="BG368" i="3"/>
  <c r="BF368" i="3"/>
  <c r="T368" i="3"/>
  <c r="R368" i="3"/>
  <c r="P368" i="3"/>
  <c r="BI366" i="3"/>
  <c r="BH366" i="3"/>
  <c r="BG366" i="3"/>
  <c r="BF366" i="3"/>
  <c r="T366" i="3"/>
  <c r="R366" i="3"/>
  <c r="P366" i="3"/>
  <c r="BI362" i="3"/>
  <c r="BH362" i="3"/>
  <c r="BG362" i="3"/>
  <c r="BF362" i="3"/>
  <c r="T362" i="3"/>
  <c r="R362" i="3"/>
  <c r="P362" i="3"/>
  <c r="BI358" i="3"/>
  <c r="BH358" i="3"/>
  <c r="BG358" i="3"/>
  <c r="BF358" i="3"/>
  <c r="T358" i="3"/>
  <c r="R358" i="3"/>
  <c r="P358" i="3"/>
  <c r="BI356" i="3"/>
  <c r="BH356" i="3"/>
  <c r="BG356" i="3"/>
  <c r="BF356" i="3"/>
  <c r="T356" i="3"/>
  <c r="R356" i="3"/>
  <c r="P356" i="3"/>
  <c r="BI355" i="3"/>
  <c r="BH355" i="3"/>
  <c r="BG355" i="3"/>
  <c r="BF355" i="3"/>
  <c r="T355" i="3"/>
  <c r="R355" i="3"/>
  <c r="P355" i="3"/>
  <c r="BI351" i="3"/>
  <c r="BH351" i="3"/>
  <c r="BG351" i="3"/>
  <c r="BF351" i="3"/>
  <c r="T351" i="3"/>
  <c r="R351" i="3"/>
  <c r="P351" i="3"/>
  <c r="BI350" i="3"/>
  <c r="BH350" i="3"/>
  <c r="BG350" i="3"/>
  <c r="BF350" i="3"/>
  <c r="T350" i="3"/>
  <c r="R350" i="3"/>
  <c r="P350" i="3"/>
  <c r="BI346" i="3"/>
  <c r="BH346" i="3"/>
  <c r="BG346" i="3"/>
  <c r="BF346" i="3"/>
  <c r="T346" i="3"/>
  <c r="R346" i="3"/>
  <c r="P346" i="3"/>
  <c r="BI343" i="3"/>
  <c r="BH343" i="3"/>
  <c r="BG343" i="3"/>
  <c r="BF343" i="3"/>
  <c r="T343" i="3"/>
  <c r="R343" i="3"/>
  <c r="P343" i="3"/>
  <c r="BI339" i="3"/>
  <c r="BH339" i="3"/>
  <c r="BG339" i="3"/>
  <c r="BF339" i="3"/>
  <c r="T339" i="3"/>
  <c r="R339" i="3"/>
  <c r="P339" i="3"/>
  <c r="BI336" i="3"/>
  <c r="BH336" i="3"/>
  <c r="BG336" i="3"/>
  <c r="BF336" i="3"/>
  <c r="T336" i="3"/>
  <c r="R336" i="3"/>
  <c r="P336" i="3"/>
  <c r="BI332" i="3"/>
  <c r="BH332" i="3"/>
  <c r="BG332" i="3"/>
  <c r="BF332" i="3"/>
  <c r="T332" i="3"/>
  <c r="R332" i="3"/>
  <c r="P332" i="3"/>
  <c r="BI329" i="3"/>
  <c r="BH329" i="3"/>
  <c r="BG329" i="3"/>
  <c r="BF329" i="3"/>
  <c r="T329" i="3"/>
  <c r="R329" i="3"/>
  <c r="P329" i="3"/>
  <c r="BI324" i="3"/>
  <c r="BH324" i="3"/>
  <c r="BG324" i="3"/>
  <c r="BF324" i="3"/>
  <c r="T324" i="3"/>
  <c r="R324" i="3"/>
  <c r="P324" i="3"/>
  <c r="BI321" i="3"/>
  <c r="BH321" i="3"/>
  <c r="BG321" i="3"/>
  <c r="BF321" i="3"/>
  <c r="T321" i="3"/>
  <c r="R321" i="3"/>
  <c r="P321" i="3"/>
  <c r="BI316" i="3"/>
  <c r="BH316" i="3"/>
  <c r="BG316" i="3"/>
  <c r="BF316" i="3"/>
  <c r="T316" i="3"/>
  <c r="R316" i="3"/>
  <c r="P316" i="3"/>
  <c r="BI310" i="3"/>
  <c r="BH310" i="3"/>
  <c r="BG310" i="3"/>
  <c r="BF310" i="3"/>
  <c r="T310" i="3"/>
  <c r="R310" i="3"/>
  <c r="P310" i="3"/>
  <c r="BI305" i="3"/>
  <c r="BH305" i="3"/>
  <c r="BG305" i="3"/>
  <c r="BF305" i="3"/>
  <c r="T305" i="3"/>
  <c r="R305" i="3"/>
  <c r="P305" i="3"/>
  <c r="BI303" i="3"/>
  <c r="BH303" i="3"/>
  <c r="BG303" i="3"/>
  <c r="BF303" i="3"/>
  <c r="T303" i="3"/>
  <c r="R303" i="3"/>
  <c r="P303" i="3"/>
  <c r="BI302" i="3"/>
  <c r="BH302" i="3"/>
  <c r="BG302" i="3"/>
  <c r="BF302" i="3"/>
  <c r="T302" i="3"/>
  <c r="R302" i="3"/>
  <c r="P302" i="3"/>
  <c r="BI301" i="3"/>
  <c r="BH301" i="3"/>
  <c r="BG301" i="3"/>
  <c r="BF301" i="3"/>
  <c r="T301" i="3"/>
  <c r="R301" i="3"/>
  <c r="P301" i="3"/>
  <c r="BI300" i="3"/>
  <c r="BH300" i="3"/>
  <c r="BG300" i="3"/>
  <c r="BF300" i="3"/>
  <c r="T300" i="3"/>
  <c r="R300" i="3"/>
  <c r="P300" i="3"/>
  <c r="BI298" i="3"/>
  <c r="BH298" i="3"/>
  <c r="BG298" i="3"/>
  <c r="BF298" i="3"/>
  <c r="T298" i="3"/>
  <c r="R298" i="3"/>
  <c r="P298" i="3"/>
  <c r="BI292" i="3"/>
  <c r="BH292" i="3"/>
  <c r="BG292" i="3"/>
  <c r="BF292" i="3"/>
  <c r="T292" i="3"/>
  <c r="R292" i="3"/>
  <c r="P292" i="3"/>
  <c r="BI287" i="3"/>
  <c r="BH287" i="3"/>
  <c r="BG287" i="3"/>
  <c r="BF287" i="3"/>
  <c r="T287" i="3"/>
  <c r="R287" i="3"/>
  <c r="P287" i="3"/>
  <c r="BI283" i="3"/>
  <c r="BH283" i="3"/>
  <c r="BG283" i="3"/>
  <c r="BF283" i="3"/>
  <c r="T283" i="3"/>
  <c r="R283" i="3"/>
  <c r="P283" i="3"/>
  <c r="BI278" i="3"/>
  <c r="BH278" i="3"/>
  <c r="BG278" i="3"/>
  <c r="BF278" i="3"/>
  <c r="T278" i="3"/>
  <c r="R278" i="3"/>
  <c r="P278" i="3"/>
  <c r="BI276" i="3"/>
  <c r="BH276" i="3"/>
  <c r="BG276" i="3"/>
  <c r="BF276" i="3"/>
  <c r="T276" i="3"/>
  <c r="R276" i="3"/>
  <c r="P276" i="3"/>
  <c r="BI274" i="3"/>
  <c r="BH274" i="3"/>
  <c r="BG274" i="3"/>
  <c r="BF274" i="3"/>
  <c r="T274" i="3"/>
  <c r="R274" i="3"/>
  <c r="P274" i="3"/>
  <c r="BI273" i="3"/>
  <c r="BH273" i="3"/>
  <c r="BG273" i="3"/>
  <c r="BF273" i="3"/>
  <c r="T273" i="3"/>
  <c r="R273" i="3"/>
  <c r="P273" i="3"/>
  <c r="BI271" i="3"/>
  <c r="BH271" i="3"/>
  <c r="BG271" i="3"/>
  <c r="BF271" i="3"/>
  <c r="T271" i="3"/>
  <c r="R271" i="3"/>
  <c r="P271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5" i="3"/>
  <c r="BH265" i="3"/>
  <c r="BG265" i="3"/>
  <c r="BF265" i="3"/>
  <c r="T265" i="3"/>
  <c r="R265" i="3"/>
  <c r="P265" i="3"/>
  <c r="BI258" i="3"/>
  <c r="BH258" i="3"/>
  <c r="BG258" i="3"/>
  <c r="BF258" i="3"/>
  <c r="T258" i="3"/>
  <c r="R258" i="3"/>
  <c r="P258" i="3"/>
  <c r="BI252" i="3"/>
  <c r="BH252" i="3"/>
  <c r="BG252" i="3"/>
  <c r="BF252" i="3"/>
  <c r="T252" i="3"/>
  <c r="R252" i="3"/>
  <c r="P252" i="3"/>
  <c r="BI250" i="3"/>
  <c r="BH250" i="3"/>
  <c r="BG250" i="3"/>
  <c r="BF250" i="3"/>
  <c r="T250" i="3"/>
  <c r="R250" i="3"/>
  <c r="P250" i="3"/>
  <c r="BI246" i="3"/>
  <c r="BH246" i="3"/>
  <c r="BG246" i="3"/>
  <c r="BF246" i="3"/>
  <c r="T246" i="3"/>
  <c r="R246" i="3"/>
  <c r="P246" i="3"/>
  <c r="BI241" i="3"/>
  <c r="BH241" i="3"/>
  <c r="BG241" i="3"/>
  <c r="BF241" i="3"/>
  <c r="T241" i="3"/>
  <c r="T240" i="3" s="1"/>
  <c r="R241" i="3"/>
  <c r="R240" i="3" s="1"/>
  <c r="P241" i="3"/>
  <c r="P240" i="3" s="1"/>
  <c r="BI237" i="3"/>
  <c r="BH237" i="3"/>
  <c r="BG237" i="3"/>
  <c r="BF237" i="3"/>
  <c r="T237" i="3"/>
  <c r="R237" i="3"/>
  <c r="P237" i="3"/>
  <c r="BI225" i="3"/>
  <c r="BH225" i="3"/>
  <c r="BG225" i="3"/>
  <c r="BF225" i="3"/>
  <c r="T225" i="3"/>
  <c r="R225" i="3"/>
  <c r="P225" i="3"/>
  <c r="BI222" i="3"/>
  <c r="BH222" i="3"/>
  <c r="BG222" i="3"/>
  <c r="BF222" i="3"/>
  <c r="T222" i="3"/>
  <c r="R222" i="3"/>
  <c r="P222" i="3"/>
  <c r="BI211" i="3"/>
  <c r="BH211" i="3"/>
  <c r="BG211" i="3"/>
  <c r="BF211" i="3"/>
  <c r="T211" i="3"/>
  <c r="R211" i="3"/>
  <c r="P211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198" i="3"/>
  <c r="BH198" i="3"/>
  <c r="BG198" i="3"/>
  <c r="BF198" i="3"/>
  <c r="T198" i="3"/>
  <c r="R198" i="3"/>
  <c r="P198" i="3"/>
  <c r="BI196" i="3"/>
  <c r="BH196" i="3"/>
  <c r="BG196" i="3"/>
  <c r="BF196" i="3"/>
  <c r="T196" i="3"/>
  <c r="R196" i="3"/>
  <c r="P196" i="3"/>
  <c r="BI192" i="3"/>
  <c r="BH192" i="3"/>
  <c r="BG192" i="3"/>
  <c r="BF192" i="3"/>
  <c r="T192" i="3"/>
  <c r="R192" i="3"/>
  <c r="P192" i="3"/>
  <c r="BI185" i="3"/>
  <c r="BH185" i="3"/>
  <c r="BG185" i="3"/>
  <c r="BF185" i="3"/>
  <c r="T185" i="3"/>
  <c r="R185" i="3"/>
  <c r="P185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2" i="3"/>
  <c r="BH172" i="3"/>
  <c r="BG172" i="3"/>
  <c r="BF172" i="3"/>
  <c r="T172" i="3"/>
  <c r="R172" i="3"/>
  <c r="P172" i="3"/>
  <c r="BI168" i="3"/>
  <c r="BH168" i="3"/>
  <c r="BG168" i="3"/>
  <c r="BF168" i="3"/>
  <c r="T168" i="3"/>
  <c r="R168" i="3"/>
  <c r="P168" i="3"/>
  <c r="BI163" i="3"/>
  <c r="BH163" i="3"/>
  <c r="BG163" i="3"/>
  <c r="BF163" i="3"/>
  <c r="T163" i="3"/>
  <c r="R163" i="3"/>
  <c r="P163" i="3"/>
  <c r="BI158" i="3"/>
  <c r="BH158" i="3"/>
  <c r="BG158" i="3"/>
  <c r="BF158" i="3"/>
  <c r="T158" i="3"/>
  <c r="R158" i="3"/>
  <c r="P158" i="3"/>
  <c r="BI153" i="3"/>
  <c r="BH153" i="3"/>
  <c r="BG153" i="3"/>
  <c r="BF153" i="3"/>
  <c r="T153" i="3"/>
  <c r="R153" i="3"/>
  <c r="P153" i="3"/>
  <c r="BI148" i="3"/>
  <c r="BH148" i="3"/>
  <c r="BG148" i="3"/>
  <c r="BF148" i="3"/>
  <c r="T148" i="3"/>
  <c r="R148" i="3"/>
  <c r="P148" i="3"/>
  <c r="BI143" i="3"/>
  <c r="BH143" i="3"/>
  <c r="BG143" i="3"/>
  <c r="BF143" i="3"/>
  <c r="T143" i="3"/>
  <c r="R143" i="3"/>
  <c r="P143" i="3"/>
  <c r="BI136" i="3"/>
  <c r="BH136" i="3"/>
  <c r="BG136" i="3"/>
  <c r="BF136" i="3"/>
  <c r="T136" i="3"/>
  <c r="R136" i="3"/>
  <c r="P136" i="3"/>
  <c r="BI129" i="3"/>
  <c r="BH129" i="3"/>
  <c r="BG129" i="3"/>
  <c r="BF129" i="3"/>
  <c r="T129" i="3"/>
  <c r="R129" i="3"/>
  <c r="P129" i="3"/>
  <c r="BI124" i="3"/>
  <c r="BH124" i="3"/>
  <c r="BG124" i="3"/>
  <c r="BF124" i="3"/>
  <c r="T124" i="3"/>
  <c r="R124" i="3"/>
  <c r="P124" i="3"/>
  <c r="BI118" i="3"/>
  <c r="BH118" i="3"/>
  <c r="BG118" i="3"/>
  <c r="BF118" i="3"/>
  <c r="T118" i="3"/>
  <c r="R118" i="3"/>
  <c r="P118" i="3"/>
  <c r="BI112" i="3"/>
  <c r="BH112" i="3"/>
  <c r="BG112" i="3"/>
  <c r="BF112" i="3"/>
  <c r="T112" i="3"/>
  <c r="R112" i="3"/>
  <c r="P112" i="3"/>
  <c r="BI107" i="3"/>
  <c r="BH107" i="3"/>
  <c r="BG107" i="3"/>
  <c r="BF107" i="3"/>
  <c r="T107" i="3"/>
  <c r="R107" i="3"/>
  <c r="P107" i="3"/>
  <c r="BI101" i="3"/>
  <c r="BH101" i="3"/>
  <c r="BG101" i="3"/>
  <c r="BF101" i="3"/>
  <c r="T101" i="3"/>
  <c r="R101" i="3"/>
  <c r="P101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J86" i="3"/>
  <c r="J85" i="3"/>
  <c r="F85" i="3"/>
  <c r="F83" i="3"/>
  <c r="E81" i="3"/>
  <c r="J55" i="3"/>
  <c r="J54" i="3"/>
  <c r="F54" i="3"/>
  <c r="F52" i="3"/>
  <c r="E50" i="3"/>
  <c r="J18" i="3"/>
  <c r="E18" i="3"/>
  <c r="F55" i="3"/>
  <c r="J17" i="3"/>
  <c r="J12" i="3"/>
  <c r="J83" i="3"/>
  <c r="E7" i="3"/>
  <c r="E79" i="3"/>
  <c r="T291" i="2"/>
  <c r="R291" i="2"/>
  <c r="J37" i="2"/>
  <c r="J36" i="2"/>
  <c r="AY55" i="1"/>
  <c r="J35" i="2"/>
  <c r="AX55" i="1"/>
  <c r="BI826" i="2"/>
  <c r="BH826" i="2"/>
  <c r="BG826" i="2"/>
  <c r="BF826" i="2"/>
  <c r="T826" i="2"/>
  <c r="R826" i="2"/>
  <c r="P826" i="2"/>
  <c r="BI823" i="2"/>
  <c r="BH823" i="2"/>
  <c r="BG823" i="2"/>
  <c r="BF823" i="2"/>
  <c r="T823" i="2"/>
  <c r="R823" i="2"/>
  <c r="P823" i="2"/>
  <c r="BI818" i="2"/>
  <c r="BH818" i="2"/>
  <c r="BG818" i="2"/>
  <c r="BF818" i="2"/>
  <c r="T818" i="2"/>
  <c r="R818" i="2"/>
  <c r="P818" i="2"/>
  <c r="BI814" i="2"/>
  <c r="BH814" i="2"/>
  <c r="BG814" i="2"/>
  <c r="BF814" i="2"/>
  <c r="T814" i="2"/>
  <c r="T813" i="2" s="1"/>
  <c r="R814" i="2"/>
  <c r="R813" i="2"/>
  <c r="P814" i="2"/>
  <c r="P813" i="2"/>
  <c r="BI808" i="2"/>
  <c r="BH808" i="2"/>
  <c r="BG808" i="2"/>
  <c r="BF808" i="2"/>
  <c r="T808" i="2"/>
  <c r="R808" i="2"/>
  <c r="P808" i="2"/>
  <c r="BI801" i="2"/>
  <c r="BH801" i="2"/>
  <c r="BG801" i="2"/>
  <c r="BF801" i="2"/>
  <c r="T801" i="2"/>
  <c r="R801" i="2"/>
  <c r="P801" i="2"/>
  <c r="BI798" i="2"/>
  <c r="BH798" i="2"/>
  <c r="BG798" i="2"/>
  <c r="BF798" i="2"/>
  <c r="T798" i="2"/>
  <c r="R798" i="2"/>
  <c r="P798" i="2"/>
  <c r="BI794" i="2"/>
  <c r="BH794" i="2"/>
  <c r="BG794" i="2"/>
  <c r="BF794" i="2"/>
  <c r="T794" i="2"/>
  <c r="R794" i="2"/>
  <c r="P794" i="2"/>
  <c r="BI790" i="2"/>
  <c r="BH790" i="2"/>
  <c r="BG790" i="2"/>
  <c r="BF790" i="2"/>
  <c r="T790" i="2"/>
  <c r="R790" i="2"/>
  <c r="P790" i="2"/>
  <c r="BI786" i="2"/>
  <c r="BH786" i="2"/>
  <c r="BG786" i="2"/>
  <c r="BF786" i="2"/>
  <c r="T786" i="2"/>
  <c r="R786" i="2"/>
  <c r="P786" i="2"/>
  <c r="BI781" i="2"/>
  <c r="BH781" i="2"/>
  <c r="BG781" i="2"/>
  <c r="BF781" i="2"/>
  <c r="T781" i="2"/>
  <c r="R781" i="2"/>
  <c r="P781" i="2"/>
  <c r="BI777" i="2"/>
  <c r="BH777" i="2"/>
  <c r="BG777" i="2"/>
  <c r="BF777" i="2"/>
  <c r="T777" i="2"/>
  <c r="R777" i="2"/>
  <c r="P777" i="2"/>
  <c r="BI773" i="2"/>
  <c r="BH773" i="2"/>
  <c r="BG773" i="2"/>
  <c r="BF773" i="2"/>
  <c r="T773" i="2"/>
  <c r="R773" i="2"/>
  <c r="P773" i="2"/>
  <c r="BI763" i="2"/>
  <c r="BH763" i="2"/>
  <c r="BG763" i="2"/>
  <c r="BF763" i="2"/>
  <c r="T763" i="2"/>
  <c r="R763" i="2"/>
  <c r="P763" i="2"/>
  <c r="BI758" i="2"/>
  <c r="BH758" i="2"/>
  <c r="BG758" i="2"/>
  <c r="BF758" i="2"/>
  <c r="T758" i="2"/>
  <c r="R758" i="2"/>
  <c r="P758" i="2"/>
  <c r="BI754" i="2"/>
  <c r="BH754" i="2"/>
  <c r="BG754" i="2"/>
  <c r="BF754" i="2"/>
  <c r="T754" i="2"/>
  <c r="R754" i="2"/>
  <c r="P754" i="2"/>
  <c r="BI748" i="2"/>
  <c r="BH748" i="2"/>
  <c r="BG748" i="2"/>
  <c r="BF748" i="2"/>
  <c r="T748" i="2"/>
  <c r="R748" i="2"/>
  <c r="P748" i="2"/>
  <c r="BI743" i="2"/>
  <c r="BH743" i="2"/>
  <c r="BG743" i="2"/>
  <c r="BF743" i="2"/>
  <c r="T743" i="2"/>
  <c r="R743" i="2"/>
  <c r="P743" i="2"/>
  <c r="BI738" i="2"/>
  <c r="BH738" i="2"/>
  <c r="BG738" i="2"/>
  <c r="BF738" i="2"/>
  <c r="T738" i="2"/>
  <c r="R738" i="2"/>
  <c r="P738" i="2"/>
  <c r="BI734" i="2"/>
  <c r="BH734" i="2"/>
  <c r="BG734" i="2"/>
  <c r="BF734" i="2"/>
  <c r="T734" i="2"/>
  <c r="R734" i="2"/>
  <c r="P734" i="2"/>
  <c r="BI730" i="2"/>
  <c r="BH730" i="2"/>
  <c r="BG730" i="2"/>
  <c r="BF730" i="2"/>
  <c r="T730" i="2"/>
  <c r="R730" i="2"/>
  <c r="P730" i="2"/>
  <c r="BI726" i="2"/>
  <c r="BH726" i="2"/>
  <c r="BG726" i="2"/>
  <c r="BF726" i="2"/>
  <c r="T726" i="2"/>
  <c r="R726" i="2"/>
  <c r="P726" i="2"/>
  <c r="BI721" i="2"/>
  <c r="BH721" i="2"/>
  <c r="BG721" i="2"/>
  <c r="BF721" i="2"/>
  <c r="T721" i="2"/>
  <c r="R721" i="2"/>
  <c r="P721" i="2"/>
  <c r="BI716" i="2"/>
  <c r="BH716" i="2"/>
  <c r="BG716" i="2"/>
  <c r="BF716" i="2"/>
  <c r="T716" i="2"/>
  <c r="R716" i="2"/>
  <c r="P716" i="2"/>
  <c r="BI712" i="2"/>
  <c r="BH712" i="2"/>
  <c r="BG712" i="2"/>
  <c r="BF712" i="2"/>
  <c r="T712" i="2"/>
  <c r="R712" i="2"/>
  <c r="P712" i="2"/>
  <c r="BI707" i="2"/>
  <c r="BH707" i="2"/>
  <c r="BG707" i="2"/>
  <c r="BF707" i="2"/>
  <c r="T707" i="2"/>
  <c r="R707" i="2"/>
  <c r="P707" i="2"/>
  <c r="BI703" i="2"/>
  <c r="BH703" i="2"/>
  <c r="BG703" i="2"/>
  <c r="BF703" i="2"/>
  <c r="T703" i="2"/>
  <c r="R703" i="2"/>
  <c r="P703" i="2"/>
  <c r="BI700" i="2"/>
  <c r="BH700" i="2"/>
  <c r="BG700" i="2"/>
  <c r="BF700" i="2"/>
  <c r="T700" i="2"/>
  <c r="R700" i="2"/>
  <c r="P700" i="2"/>
  <c r="BI692" i="2"/>
  <c r="BH692" i="2"/>
  <c r="BG692" i="2"/>
  <c r="BF692" i="2"/>
  <c r="T692" i="2"/>
  <c r="R692" i="2"/>
  <c r="P692" i="2"/>
  <c r="BI689" i="2"/>
  <c r="BH689" i="2"/>
  <c r="BG689" i="2"/>
  <c r="BF689" i="2"/>
  <c r="T689" i="2"/>
  <c r="R689" i="2"/>
  <c r="P689" i="2"/>
  <c r="BI684" i="2"/>
  <c r="BH684" i="2"/>
  <c r="BG684" i="2"/>
  <c r="BF684" i="2"/>
  <c r="T684" i="2"/>
  <c r="R684" i="2"/>
  <c r="P684" i="2"/>
  <c r="BI680" i="2"/>
  <c r="BH680" i="2"/>
  <c r="BG680" i="2"/>
  <c r="BF680" i="2"/>
  <c r="T680" i="2"/>
  <c r="R680" i="2"/>
  <c r="P680" i="2"/>
  <c r="BI675" i="2"/>
  <c r="BH675" i="2"/>
  <c r="BG675" i="2"/>
  <c r="BF675" i="2"/>
  <c r="T675" i="2"/>
  <c r="R675" i="2"/>
  <c r="P675" i="2"/>
  <c r="BI672" i="2"/>
  <c r="BH672" i="2"/>
  <c r="BG672" i="2"/>
  <c r="BF672" i="2"/>
  <c r="T672" i="2"/>
  <c r="R672" i="2"/>
  <c r="P672" i="2"/>
  <c r="BI667" i="2"/>
  <c r="BH667" i="2"/>
  <c r="BG667" i="2"/>
  <c r="BF667" i="2"/>
  <c r="T667" i="2"/>
  <c r="R667" i="2"/>
  <c r="P667" i="2"/>
  <c r="BI664" i="2"/>
  <c r="BH664" i="2"/>
  <c r="BG664" i="2"/>
  <c r="BF664" i="2"/>
  <c r="T664" i="2"/>
  <c r="R664" i="2"/>
  <c r="P664" i="2"/>
  <c r="BI660" i="2"/>
  <c r="BH660" i="2"/>
  <c r="BG660" i="2"/>
  <c r="BF660" i="2"/>
  <c r="T660" i="2"/>
  <c r="R660" i="2"/>
  <c r="P660" i="2"/>
  <c r="BI657" i="2"/>
  <c r="BH657" i="2"/>
  <c r="BG657" i="2"/>
  <c r="BF657" i="2"/>
  <c r="T657" i="2"/>
  <c r="R657" i="2"/>
  <c r="P657" i="2"/>
  <c r="BI652" i="2"/>
  <c r="BH652" i="2"/>
  <c r="BG652" i="2"/>
  <c r="BF652" i="2"/>
  <c r="T652" i="2"/>
  <c r="R652" i="2"/>
  <c r="P652" i="2"/>
  <c r="BI650" i="2"/>
  <c r="BH650" i="2"/>
  <c r="BG650" i="2"/>
  <c r="BF650" i="2"/>
  <c r="T650" i="2"/>
  <c r="R650" i="2"/>
  <c r="P650" i="2"/>
  <c r="BI641" i="2"/>
  <c r="BH641" i="2"/>
  <c r="BG641" i="2"/>
  <c r="BF641" i="2"/>
  <c r="T641" i="2"/>
  <c r="R641" i="2"/>
  <c r="P641" i="2"/>
  <c r="BI639" i="2"/>
  <c r="BH639" i="2"/>
  <c r="BG639" i="2"/>
  <c r="BF639" i="2"/>
  <c r="T639" i="2"/>
  <c r="R639" i="2"/>
  <c r="P639" i="2"/>
  <c r="BI632" i="2"/>
  <c r="BH632" i="2"/>
  <c r="BG632" i="2"/>
  <c r="BF632" i="2"/>
  <c r="T632" i="2"/>
  <c r="R632" i="2"/>
  <c r="P632" i="2"/>
  <c r="BI625" i="2"/>
  <c r="BH625" i="2"/>
  <c r="BG625" i="2"/>
  <c r="BF625" i="2"/>
  <c r="T625" i="2"/>
  <c r="R625" i="2"/>
  <c r="P625" i="2"/>
  <c r="BI620" i="2"/>
  <c r="BH620" i="2"/>
  <c r="BG620" i="2"/>
  <c r="BF620" i="2"/>
  <c r="T620" i="2"/>
  <c r="R620" i="2"/>
  <c r="P620" i="2"/>
  <c r="BI615" i="2"/>
  <c r="BH615" i="2"/>
  <c r="BG615" i="2"/>
  <c r="BF615" i="2"/>
  <c r="T615" i="2"/>
  <c r="R615" i="2"/>
  <c r="P615" i="2"/>
  <c r="BI605" i="2"/>
  <c r="BH605" i="2"/>
  <c r="BG605" i="2"/>
  <c r="BF605" i="2"/>
  <c r="T605" i="2"/>
  <c r="R605" i="2"/>
  <c r="P605" i="2"/>
  <c r="BI603" i="2"/>
  <c r="BH603" i="2"/>
  <c r="BG603" i="2"/>
  <c r="BF603" i="2"/>
  <c r="T603" i="2"/>
  <c r="R603" i="2"/>
  <c r="P603" i="2"/>
  <c r="BI601" i="2"/>
  <c r="BH601" i="2"/>
  <c r="BG601" i="2"/>
  <c r="BF601" i="2"/>
  <c r="T601" i="2"/>
  <c r="R601" i="2"/>
  <c r="P601" i="2"/>
  <c r="BI599" i="2"/>
  <c r="BH599" i="2"/>
  <c r="BG599" i="2"/>
  <c r="BF599" i="2"/>
  <c r="T599" i="2"/>
  <c r="R599" i="2"/>
  <c r="P599" i="2"/>
  <c r="BI594" i="2"/>
  <c r="BH594" i="2"/>
  <c r="BG594" i="2"/>
  <c r="BF594" i="2"/>
  <c r="T594" i="2"/>
  <c r="R594" i="2"/>
  <c r="P594" i="2"/>
  <c r="BI593" i="2"/>
  <c r="BH593" i="2"/>
  <c r="BG593" i="2"/>
  <c r="BF593" i="2"/>
  <c r="T593" i="2"/>
  <c r="R593" i="2"/>
  <c r="P593" i="2"/>
  <c r="BI592" i="2"/>
  <c r="BH592" i="2"/>
  <c r="BG592" i="2"/>
  <c r="BF592" i="2"/>
  <c r="T592" i="2"/>
  <c r="R592" i="2"/>
  <c r="P592" i="2"/>
  <c r="BI591" i="2"/>
  <c r="BH591" i="2"/>
  <c r="BG591" i="2"/>
  <c r="BF591" i="2"/>
  <c r="T591" i="2"/>
  <c r="R591" i="2"/>
  <c r="P591" i="2"/>
  <c r="BI590" i="2"/>
  <c r="BH590" i="2"/>
  <c r="BG590" i="2"/>
  <c r="BF590" i="2"/>
  <c r="T590" i="2"/>
  <c r="R590" i="2"/>
  <c r="P590" i="2"/>
  <c r="BI585" i="2"/>
  <c r="BH585" i="2"/>
  <c r="BG585" i="2"/>
  <c r="BF585" i="2"/>
  <c r="T585" i="2"/>
  <c r="R585" i="2"/>
  <c r="P585" i="2"/>
  <c r="BI584" i="2"/>
  <c r="BH584" i="2"/>
  <c r="BG584" i="2"/>
  <c r="BF584" i="2"/>
  <c r="T584" i="2"/>
  <c r="R584" i="2"/>
  <c r="P584" i="2"/>
  <c r="BI583" i="2"/>
  <c r="BH583" i="2"/>
  <c r="BG583" i="2"/>
  <c r="BF583" i="2"/>
  <c r="T583" i="2"/>
  <c r="R583" i="2"/>
  <c r="P583" i="2"/>
  <c r="BI582" i="2"/>
  <c r="BH582" i="2"/>
  <c r="BG582" i="2"/>
  <c r="BF582" i="2"/>
  <c r="T582" i="2"/>
  <c r="R582" i="2"/>
  <c r="P582" i="2"/>
  <c r="BI581" i="2"/>
  <c r="BH581" i="2"/>
  <c r="BG581" i="2"/>
  <c r="BF581" i="2"/>
  <c r="T581" i="2"/>
  <c r="R581" i="2"/>
  <c r="P581" i="2"/>
  <c r="BI580" i="2"/>
  <c r="BH580" i="2"/>
  <c r="BG580" i="2"/>
  <c r="BF580" i="2"/>
  <c r="T580" i="2"/>
  <c r="R580" i="2"/>
  <c r="P580" i="2"/>
  <c r="BI575" i="2"/>
  <c r="BH575" i="2"/>
  <c r="BG575" i="2"/>
  <c r="BF575" i="2"/>
  <c r="T575" i="2"/>
  <c r="R575" i="2"/>
  <c r="P575" i="2"/>
  <c r="BI570" i="2"/>
  <c r="BH570" i="2"/>
  <c r="BG570" i="2"/>
  <c r="BF570" i="2"/>
  <c r="T570" i="2"/>
  <c r="R570" i="2"/>
  <c r="P570" i="2"/>
  <c r="BI568" i="2"/>
  <c r="BH568" i="2"/>
  <c r="BG568" i="2"/>
  <c r="BF568" i="2"/>
  <c r="T568" i="2"/>
  <c r="R568" i="2"/>
  <c r="P568" i="2"/>
  <c r="BI567" i="2"/>
  <c r="BH567" i="2"/>
  <c r="BG567" i="2"/>
  <c r="BF567" i="2"/>
  <c r="T567" i="2"/>
  <c r="R567" i="2"/>
  <c r="P567" i="2"/>
  <c r="BI562" i="2"/>
  <c r="BH562" i="2"/>
  <c r="BG562" i="2"/>
  <c r="BF562" i="2"/>
  <c r="T562" i="2"/>
  <c r="R562" i="2"/>
  <c r="P562" i="2"/>
  <c r="BI558" i="2"/>
  <c r="BH558" i="2"/>
  <c r="BG558" i="2"/>
  <c r="BF558" i="2"/>
  <c r="T558" i="2"/>
  <c r="R558" i="2"/>
  <c r="P558" i="2"/>
  <c r="BI553" i="2"/>
  <c r="BH553" i="2"/>
  <c r="BG553" i="2"/>
  <c r="BF553" i="2"/>
  <c r="T553" i="2"/>
  <c r="R553" i="2"/>
  <c r="P553" i="2"/>
  <c r="BI552" i="2"/>
  <c r="BH552" i="2"/>
  <c r="BG552" i="2"/>
  <c r="BF552" i="2"/>
  <c r="T552" i="2"/>
  <c r="R552" i="2"/>
  <c r="P552" i="2"/>
  <c r="BI550" i="2"/>
  <c r="BH550" i="2"/>
  <c r="BG550" i="2"/>
  <c r="BF550" i="2"/>
  <c r="T550" i="2"/>
  <c r="R550" i="2"/>
  <c r="P550" i="2"/>
  <c r="BI549" i="2"/>
  <c r="BH549" i="2"/>
  <c r="BG549" i="2"/>
  <c r="BF549" i="2"/>
  <c r="T549" i="2"/>
  <c r="R549" i="2"/>
  <c r="P549" i="2"/>
  <c r="BI547" i="2"/>
  <c r="BH547" i="2"/>
  <c r="BG547" i="2"/>
  <c r="BF547" i="2"/>
  <c r="T547" i="2"/>
  <c r="R547" i="2"/>
  <c r="P547" i="2"/>
  <c r="BI546" i="2"/>
  <c r="BH546" i="2"/>
  <c r="BG546" i="2"/>
  <c r="BF546" i="2"/>
  <c r="T546" i="2"/>
  <c r="R546" i="2"/>
  <c r="P546" i="2"/>
  <c r="BI544" i="2"/>
  <c r="BH544" i="2"/>
  <c r="BG544" i="2"/>
  <c r="BF544" i="2"/>
  <c r="T544" i="2"/>
  <c r="R544" i="2"/>
  <c r="P544" i="2"/>
  <c r="BI543" i="2"/>
  <c r="BH543" i="2"/>
  <c r="BG543" i="2"/>
  <c r="BF543" i="2"/>
  <c r="T543" i="2"/>
  <c r="R543" i="2"/>
  <c r="P543" i="2"/>
  <c r="BI538" i="2"/>
  <c r="BH538" i="2"/>
  <c r="BG538" i="2"/>
  <c r="BF538" i="2"/>
  <c r="T538" i="2"/>
  <c r="R538" i="2"/>
  <c r="P538" i="2"/>
  <c r="BI537" i="2"/>
  <c r="BH537" i="2"/>
  <c r="BG537" i="2"/>
  <c r="BF537" i="2"/>
  <c r="T537" i="2"/>
  <c r="R537" i="2"/>
  <c r="P537" i="2"/>
  <c r="BI533" i="2"/>
  <c r="BH533" i="2"/>
  <c r="BG533" i="2"/>
  <c r="BF533" i="2"/>
  <c r="T533" i="2"/>
  <c r="R533" i="2"/>
  <c r="P533" i="2"/>
  <c r="BI529" i="2"/>
  <c r="BH529" i="2"/>
  <c r="BG529" i="2"/>
  <c r="BF529" i="2"/>
  <c r="T529" i="2"/>
  <c r="R529" i="2"/>
  <c r="P529" i="2"/>
  <c r="BI525" i="2"/>
  <c r="BH525" i="2"/>
  <c r="BG525" i="2"/>
  <c r="BF525" i="2"/>
  <c r="T525" i="2"/>
  <c r="R525" i="2"/>
  <c r="P525" i="2"/>
  <c r="BI524" i="2"/>
  <c r="BH524" i="2"/>
  <c r="BG524" i="2"/>
  <c r="BF524" i="2"/>
  <c r="T524" i="2"/>
  <c r="R524" i="2"/>
  <c r="P524" i="2"/>
  <c r="BI519" i="2"/>
  <c r="BH519" i="2"/>
  <c r="BG519" i="2"/>
  <c r="BF519" i="2"/>
  <c r="T519" i="2"/>
  <c r="R519" i="2"/>
  <c r="P519" i="2"/>
  <c r="BI516" i="2"/>
  <c r="BH516" i="2"/>
  <c r="BG516" i="2"/>
  <c r="BF516" i="2"/>
  <c r="T516" i="2"/>
  <c r="R516" i="2"/>
  <c r="P516" i="2"/>
  <c r="BI511" i="2"/>
  <c r="BH511" i="2"/>
  <c r="BG511" i="2"/>
  <c r="BF511" i="2"/>
  <c r="T511" i="2"/>
  <c r="R511" i="2"/>
  <c r="P511" i="2"/>
  <c r="BI507" i="2"/>
  <c r="BH507" i="2"/>
  <c r="BG507" i="2"/>
  <c r="BF507" i="2"/>
  <c r="T507" i="2"/>
  <c r="R507" i="2"/>
  <c r="P507" i="2"/>
  <c r="BI502" i="2"/>
  <c r="BH502" i="2"/>
  <c r="BG502" i="2"/>
  <c r="BF502" i="2"/>
  <c r="T502" i="2"/>
  <c r="R502" i="2"/>
  <c r="P502" i="2"/>
  <c r="BI499" i="2"/>
  <c r="BH499" i="2"/>
  <c r="BG499" i="2"/>
  <c r="BF499" i="2"/>
  <c r="T499" i="2"/>
  <c r="R499" i="2"/>
  <c r="P499" i="2"/>
  <c r="BI494" i="2"/>
  <c r="BH494" i="2"/>
  <c r="BG494" i="2"/>
  <c r="BF494" i="2"/>
  <c r="T494" i="2"/>
  <c r="R494" i="2"/>
  <c r="P494" i="2"/>
  <c r="BI489" i="2"/>
  <c r="BH489" i="2"/>
  <c r="BG489" i="2"/>
  <c r="BF489" i="2"/>
  <c r="T489" i="2"/>
  <c r="R489" i="2"/>
  <c r="P489" i="2"/>
  <c r="BI484" i="2"/>
  <c r="BH484" i="2"/>
  <c r="BG484" i="2"/>
  <c r="BF484" i="2"/>
  <c r="T484" i="2"/>
  <c r="R484" i="2"/>
  <c r="P484" i="2"/>
  <c r="BI479" i="2"/>
  <c r="BH479" i="2"/>
  <c r="BG479" i="2"/>
  <c r="BF479" i="2"/>
  <c r="T479" i="2"/>
  <c r="R479" i="2"/>
  <c r="P479" i="2"/>
  <c r="BI474" i="2"/>
  <c r="BH474" i="2"/>
  <c r="BG474" i="2"/>
  <c r="BF474" i="2"/>
  <c r="T474" i="2"/>
  <c r="R474" i="2"/>
  <c r="P474" i="2"/>
  <c r="BI471" i="2"/>
  <c r="BH471" i="2"/>
  <c r="BG471" i="2"/>
  <c r="BF471" i="2"/>
  <c r="T471" i="2"/>
  <c r="R471" i="2"/>
  <c r="P471" i="2"/>
  <c r="BI466" i="2"/>
  <c r="BH466" i="2"/>
  <c r="BG466" i="2"/>
  <c r="BF466" i="2"/>
  <c r="T466" i="2"/>
  <c r="R466" i="2"/>
  <c r="P466" i="2"/>
  <c r="BI463" i="2"/>
  <c r="BH463" i="2"/>
  <c r="BG463" i="2"/>
  <c r="BF463" i="2"/>
  <c r="T463" i="2"/>
  <c r="R463" i="2"/>
  <c r="P463" i="2"/>
  <c r="BI458" i="2"/>
  <c r="BH458" i="2"/>
  <c r="BG458" i="2"/>
  <c r="BF458" i="2"/>
  <c r="T458" i="2"/>
  <c r="R458" i="2"/>
  <c r="P458" i="2"/>
  <c r="BI452" i="2"/>
  <c r="BH452" i="2"/>
  <c r="BG452" i="2"/>
  <c r="BF452" i="2"/>
  <c r="T452" i="2"/>
  <c r="R452" i="2"/>
  <c r="P452" i="2"/>
  <c r="BI447" i="2"/>
  <c r="BH447" i="2"/>
  <c r="BG447" i="2"/>
  <c r="BF447" i="2"/>
  <c r="T447" i="2"/>
  <c r="R447" i="2"/>
  <c r="P447" i="2"/>
  <c r="BI442" i="2"/>
  <c r="BH442" i="2"/>
  <c r="BG442" i="2"/>
  <c r="BF442" i="2"/>
  <c r="T442" i="2"/>
  <c r="R442" i="2"/>
  <c r="P442" i="2"/>
  <c r="BI438" i="2"/>
  <c r="BH438" i="2"/>
  <c r="BG438" i="2"/>
  <c r="BF438" i="2"/>
  <c r="T438" i="2"/>
  <c r="R438" i="2"/>
  <c r="P438" i="2"/>
  <c r="BI433" i="2"/>
  <c r="BH433" i="2"/>
  <c r="BG433" i="2"/>
  <c r="BF433" i="2"/>
  <c r="T433" i="2"/>
  <c r="R433" i="2"/>
  <c r="P433" i="2"/>
  <c r="BI429" i="2"/>
  <c r="BH429" i="2"/>
  <c r="BG429" i="2"/>
  <c r="BF429" i="2"/>
  <c r="T429" i="2"/>
  <c r="R429" i="2"/>
  <c r="P429" i="2"/>
  <c r="BI425" i="2"/>
  <c r="BH425" i="2"/>
  <c r="BG425" i="2"/>
  <c r="BF425" i="2"/>
  <c r="T425" i="2"/>
  <c r="R425" i="2"/>
  <c r="P425" i="2"/>
  <c r="BI420" i="2"/>
  <c r="BH420" i="2"/>
  <c r="BG420" i="2"/>
  <c r="BF420" i="2"/>
  <c r="T420" i="2"/>
  <c r="R420" i="2"/>
  <c r="P420" i="2"/>
  <c r="BI415" i="2"/>
  <c r="BH415" i="2"/>
  <c r="BG415" i="2"/>
  <c r="BF415" i="2"/>
  <c r="T415" i="2"/>
  <c r="R415" i="2"/>
  <c r="P415" i="2"/>
  <c r="BI411" i="2"/>
  <c r="BH411" i="2"/>
  <c r="BG411" i="2"/>
  <c r="BF411" i="2"/>
  <c r="T411" i="2"/>
  <c r="R411" i="2"/>
  <c r="P411" i="2"/>
  <c r="BI407" i="2"/>
  <c r="BH407" i="2"/>
  <c r="BG407" i="2"/>
  <c r="BF407" i="2"/>
  <c r="T407" i="2"/>
  <c r="R407" i="2"/>
  <c r="P407" i="2"/>
  <c r="BI402" i="2"/>
  <c r="BH402" i="2"/>
  <c r="BG402" i="2"/>
  <c r="BF402" i="2"/>
  <c r="T402" i="2"/>
  <c r="R402" i="2"/>
  <c r="P402" i="2"/>
  <c r="BI397" i="2"/>
  <c r="BH397" i="2"/>
  <c r="BG397" i="2"/>
  <c r="BF397" i="2"/>
  <c r="T397" i="2"/>
  <c r="R397" i="2"/>
  <c r="P397" i="2"/>
  <c r="BI392" i="2"/>
  <c r="BH392" i="2"/>
  <c r="BG392" i="2"/>
  <c r="BF392" i="2"/>
  <c r="T392" i="2"/>
  <c r="R392" i="2"/>
  <c r="P392" i="2"/>
  <c r="BI388" i="2"/>
  <c r="BH388" i="2"/>
  <c r="BG388" i="2"/>
  <c r="BF388" i="2"/>
  <c r="T388" i="2"/>
  <c r="R388" i="2"/>
  <c r="P388" i="2"/>
  <c r="BI384" i="2"/>
  <c r="BH384" i="2"/>
  <c r="BG384" i="2"/>
  <c r="BF384" i="2"/>
  <c r="T384" i="2"/>
  <c r="R384" i="2"/>
  <c r="P384" i="2"/>
  <c r="BI379" i="2"/>
  <c r="BH379" i="2"/>
  <c r="BG379" i="2"/>
  <c r="BF379" i="2"/>
  <c r="T379" i="2"/>
  <c r="R379" i="2"/>
  <c r="P379" i="2"/>
  <c r="BI375" i="2"/>
  <c r="BH375" i="2"/>
  <c r="BG375" i="2"/>
  <c r="BF375" i="2"/>
  <c r="T375" i="2"/>
  <c r="R375" i="2"/>
  <c r="P375" i="2"/>
  <c r="BI371" i="2"/>
  <c r="BH371" i="2"/>
  <c r="BG371" i="2"/>
  <c r="BF371" i="2"/>
  <c r="T371" i="2"/>
  <c r="R371" i="2"/>
  <c r="P371" i="2"/>
  <c r="BI367" i="2"/>
  <c r="BH367" i="2"/>
  <c r="BG367" i="2"/>
  <c r="BF367" i="2"/>
  <c r="T367" i="2"/>
  <c r="R367" i="2"/>
  <c r="P367" i="2"/>
  <c r="BI363" i="2"/>
  <c r="BH363" i="2"/>
  <c r="BG363" i="2"/>
  <c r="BF363" i="2"/>
  <c r="T363" i="2"/>
  <c r="R363" i="2"/>
  <c r="P363" i="2"/>
  <c r="BI357" i="2"/>
  <c r="BH357" i="2"/>
  <c r="BG357" i="2"/>
  <c r="BF357" i="2"/>
  <c r="T357" i="2"/>
  <c r="R357" i="2"/>
  <c r="P357" i="2"/>
  <c r="BI352" i="2"/>
  <c r="BH352" i="2"/>
  <c r="BG352" i="2"/>
  <c r="BF352" i="2"/>
  <c r="T352" i="2"/>
  <c r="R352" i="2"/>
  <c r="P352" i="2"/>
  <c r="BI347" i="2"/>
  <c r="BH347" i="2"/>
  <c r="BG347" i="2"/>
  <c r="BF347" i="2"/>
  <c r="T347" i="2"/>
  <c r="R347" i="2"/>
  <c r="P347" i="2"/>
  <c r="BI341" i="2"/>
  <c r="BH341" i="2"/>
  <c r="BG341" i="2"/>
  <c r="BF341" i="2"/>
  <c r="T341" i="2"/>
  <c r="R341" i="2"/>
  <c r="P341" i="2"/>
  <c r="BI336" i="2"/>
  <c r="BH336" i="2"/>
  <c r="BG336" i="2"/>
  <c r="BF336" i="2"/>
  <c r="T336" i="2"/>
  <c r="R336" i="2"/>
  <c r="P336" i="2"/>
  <c r="BI323" i="2"/>
  <c r="BH323" i="2"/>
  <c r="BG323" i="2"/>
  <c r="BF323" i="2"/>
  <c r="T323" i="2"/>
  <c r="R323" i="2"/>
  <c r="P323" i="2"/>
  <c r="BI318" i="2"/>
  <c r="BH318" i="2"/>
  <c r="BG318" i="2"/>
  <c r="BF318" i="2"/>
  <c r="T318" i="2"/>
  <c r="R318" i="2"/>
  <c r="P318" i="2"/>
  <c r="BI314" i="2"/>
  <c r="BH314" i="2"/>
  <c r="BG314" i="2"/>
  <c r="BF314" i="2"/>
  <c r="T314" i="2"/>
  <c r="R314" i="2"/>
  <c r="P314" i="2"/>
  <c r="BI310" i="2"/>
  <c r="BH310" i="2"/>
  <c r="BG310" i="2"/>
  <c r="BF310" i="2"/>
  <c r="T310" i="2"/>
  <c r="R310" i="2"/>
  <c r="P310" i="2"/>
  <c r="BI297" i="2"/>
  <c r="BH297" i="2"/>
  <c r="BG297" i="2"/>
  <c r="BF297" i="2"/>
  <c r="T297" i="2"/>
  <c r="R297" i="2"/>
  <c r="P297" i="2"/>
  <c r="BI292" i="2"/>
  <c r="BH292" i="2"/>
  <c r="BG292" i="2"/>
  <c r="BF292" i="2"/>
  <c r="T292" i="2"/>
  <c r="R292" i="2"/>
  <c r="P292" i="2"/>
  <c r="P291" i="2" s="1"/>
  <c r="BI288" i="2"/>
  <c r="BH288" i="2"/>
  <c r="BG288" i="2"/>
  <c r="BF288" i="2"/>
  <c r="T288" i="2"/>
  <c r="R288" i="2"/>
  <c r="P288" i="2"/>
  <c r="BI283" i="2"/>
  <c r="BH283" i="2"/>
  <c r="BG283" i="2"/>
  <c r="BF283" i="2"/>
  <c r="T283" i="2"/>
  <c r="R283" i="2"/>
  <c r="P283" i="2"/>
  <c r="BI278" i="2"/>
  <c r="BH278" i="2"/>
  <c r="BG278" i="2"/>
  <c r="BF278" i="2"/>
  <c r="T278" i="2"/>
  <c r="R278" i="2"/>
  <c r="P278" i="2"/>
  <c r="BI268" i="2"/>
  <c r="BH268" i="2"/>
  <c r="BG268" i="2"/>
  <c r="BF268" i="2"/>
  <c r="T268" i="2"/>
  <c r="R268" i="2"/>
  <c r="P268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39" i="2"/>
  <c r="BH239" i="2"/>
  <c r="BG239" i="2"/>
  <c r="BF239" i="2"/>
  <c r="T239" i="2"/>
  <c r="R239" i="2"/>
  <c r="P239" i="2"/>
  <c r="BI236" i="2"/>
  <c r="BH236" i="2"/>
  <c r="BG236" i="2"/>
  <c r="BF236" i="2"/>
  <c r="T236" i="2"/>
  <c r="R236" i="2"/>
  <c r="P236" i="2"/>
  <c r="BI231" i="2"/>
  <c r="BH231" i="2"/>
  <c r="BG231" i="2"/>
  <c r="BF231" i="2"/>
  <c r="T231" i="2"/>
  <c r="R231" i="2"/>
  <c r="P231" i="2"/>
  <c r="BI228" i="2"/>
  <c r="BH228" i="2"/>
  <c r="BG228" i="2"/>
  <c r="BF228" i="2"/>
  <c r="T228" i="2"/>
  <c r="R228" i="2"/>
  <c r="P228" i="2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5" i="2"/>
  <c r="BH215" i="2"/>
  <c r="BG215" i="2"/>
  <c r="BF215" i="2"/>
  <c r="T215" i="2"/>
  <c r="R215" i="2"/>
  <c r="P215" i="2"/>
  <c r="BI212" i="2"/>
  <c r="BH212" i="2"/>
  <c r="BG212" i="2"/>
  <c r="BF212" i="2"/>
  <c r="T212" i="2"/>
  <c r="R212" i="2"/>
  <c r="P212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1" i="2"/>
  <c r="BH201" i="2"/>
  <c r="BG201" i="2"/>
  <c r="BF201" i="2"/>
  <c r="T201" i="2"/>
  <c r="R201" i="2"/>
  <c r="P201" i="2"/>
  <c r="BI195" i="2"/>
  <c r="BH195" i="2"/>
  <c r="BG195" i="2"/>
  <c r="BF195" i="2"/>
  <c r="T195" i="2"/>
  <c r="R195" i="2"/>
  <c r="P195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4" i="2"/>
  <c r="BH184" i="2"/>
  <c r="BG184" i="2"/>
  <c r="BF184" i="2"/>
  <c r="T184" i="2"/>
  <c r="R184" i="2"/>
  <c r="P184" i="2"/>
  <c r="BI179" i="2"/>
  <c r="BH179" i="2"/>
  <c r="BG179" i="2"/>
  <c r="BF179" i="2"/>
  <c r="T179" i="2"/>
  <c r="R179" i="2"/>
  <c r="P179" i="2"/>
  <c r="BI174" i="2"/>
  <c r="BH174" i="2"/>
  <c r="BG174" i="2"/>
  <c r="BF174" i="2"/>
  <c r="T174" i="2"/>
  <c r="R174" i="2"/>
  <c r="P174" i="2"/>
  <c r="BI167" i="2"/>
  <c r="BH167" i="2"/>
  <c r="BG167" i="2"/>
  <c r="BF167" i="2"/>
  <c r="T167" i="2"/>
  <c r="R167" i="2"/>
  <c r="P167" i="2"/>
  <c r="BI162" i="2"/>
  <c r="BH162" i="2"/>
  <c r="BG162" i="2"/>
  <c r="BF162" i="2"/>
  <c r="T162" i="2"/>
  <c r="R162" i="2"/>
  <c r="P162" i="2"/>
  <c r="BI157" i="2"/>
  <c r="BH157" i="2"/>
  <c r="BG157" i="2"/>
  <c r="BF157" i="2"/>
  <c r="T157" i="2"/>
  <c r="R157" i="2"/>
  <c r="P157" i="2"/>
  <c r="BI152" i="2"/>
  <c r="BH152" i="2"/>
  <c r="BG152" i="2"/>
  <c r="BF152" i="2"/>
  <c r="T152" i="2"/>
  <c r="R152" i="2"/>
  <c r="P152" i="2"/>
  <c r="BI147" i="2"/>
  <c r="BH147" i="2"/>
  <c r="BG147" i="2"/>
  <c r="BF147" i="2"/>
  <c r="T147" i="2"/>
  <c r="R147" i="2"/>
  <c r="P147" i="2"/>
  <c r="BI141" i="2"/>
  <c r="BH141" i="2"/>
  <c r="BG141" i="2"/>
  <c r="BF141" i="2"/>
  <c r="T141" i="2"/>
  <c r="R141" i="2"/>
  <c r="P141" i="2"/>
  <c r="BI135" i="2"/>
  <c r="BH135" i="2"/>
  <c r="BG135" i="2"/>
  <c r="BF135" i="2"/>
  <c r="T135" i="2"/>
  <c r="R135" i="2"/>
  <c r="P135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1" i="2"/>
  <c r="BH111" i="2"/>
  <c r="BG111" i="2"/>
  <c r="BF111" i="2"/>
  <c r="T111" i="2"/>
  <c r="R111" i="2"/>
  <c r="P111" i="2"/>
  <c r="BI106" i="2"/>
  <c r="BH106" i="2"/>
  <c r="BG106" i="2"/>
  <c r="BF106" i="2"/>
  <c r="T106" i="2"/>
  <c r="R106" i="2"/>
  <c r="P106" i="2"/>
  <c r="BI102" i="2"/>
  <c r="BH102" i="2"/>
  <c r="BG102" i="2"/>
  <c r="BF102" i="2"/>
  <c r="T102" i="2"/>
  <c r="R102" i="2"/>
  <c r="P102" i="2"/>
  <c r="BI98" i="2"/>
  <c r="BH98" i="2"/>
  <c r="BG98" i="2"/>
  <c r="BF98" i="2"/>
  <c r="T98" i="2"/>
  <c r="R98" i="2"/>
  <c r="P98" i="2"/>
  <c r="BI93" i="2"/>
  <c r="BH93" i="2"/>
  <c r="BG93" i="2"/>
  <c r="BF93" i="2"/>
  <c r="T93" i="2"/>
  <c r="R93" i="2"/>
  <c r="P93" i="2"/>
  <c r="J87" i="2"/>
  <c r="J86" i="2"/>
  <c r="F86" i="2"/>
  <c r="F84" i="2"/>
  <c r="E82" i="2"/>
  <c r="J55" i="2"/>
  <c r="J54" i="2"/>
  <c r="F54" i="2"/>
  <c r="F52" i="2"/>
  <c r="E50" i="2"/>
  <c r="J18" i="2"/>
  <c r="E18" i="2"/>
  <c r="F87" i="2" s="1"/>
  <c r="J17" i="2"/>
  <c r="J12" i="2"/>
  <c r="J84" i="2"/>
  <c r="E7" i="2"/>
  <c r="E48" i="2"/>
  <c r="L50" i="1"/>
  <c r="AM50" i="1"/>
  <c r="AM49" i="1"/>
  <c r="L49" i="1"/>
  <c r="AM47" i="1"/>
  <c r="L47" i="1"/>
  <c r="L45" i="1"/>
  <c r="L44" i="1"/>
  <c r="J117" i="8"/>
  <c r="J155" i="6"/>
  <c r="BK734" i="2"/>
  <c r="BK239" i="2"/>
  <c r="J112" i="5"/>
  <c r="BK161" i="6"/>
  <c r="J142" i="6"/>
  <c r="BK169" i="6"/>
  <c r="BK192" i="6"/>
  <c r="J120" i="6"/>
  <c r="J367" i="2"/>
  <c r="J479" i="2"/>
  <c r="BK120" i="2"/>
  <c r="BK174" i="6"/>
  <c r="BK130" i="8"/>
  <c r="BK499" i="2"/>
  <c r="BK625" i="2"/>
  <c r="BK494" i="2"/>
  <c r="J406" i="3"/>
  <c r="J246" i="3"/>
  <c r="BK721" i="2"/>
  <c r="J550" i="2"/>
  <c r="J375" i="2"/>
  <c r="BK273" i="3"/>
  <c r="J201" i="5"/>
  <c r="J98" i="5"/>
  <c r="BK93" i="6"/>
  <c r="J210" i="6"/>
  <c r="BK89" i="7"/>
  <c r="J116" i="2"/>
  <c r="J159" i="5"/>
  <c r="J165" i="5"/>
  <c r="BK168" i="6"/>
  <c r="J310" i="2"/>
  <c r="BK452" i="2"/>
  <c r="BK301" i="3"/>
  <c r="BK175" i="5"/>
  <c r="BK175" i="6"/>
  <c r="J195" i="2"/>
  <c r="BK200" i="4"/>
  <c r="BK133" i="5"/>
  <c r="BK167" i="6"/>
  <c r="BK502" i="2"/>
  <c r="J758" i="2"/>
  <c r="J620" i="2"/>
  <c r="BK584" i="2"/>
  <c r="J489" i="2"/>
  <c r="J447" i="2"/>
  <c r="BK219" i="2"/>
  <c r="BK212" i="2"/>
  <c r="BK352" i="2"/>
  <c r="J356" i="3"/>
  <c r="J373" i="3"/>
  <c r="BK276" i="3"/>
  <c r="BK112" i="3"/>
  <c r="BK238" i="4"/>
  <c r="J280" i="4"/>
  <c r="J147" i="4"/>
  <c r="BK139" i="4"/>
  <c r="J188" i="5"/>
  <c r="BK154" i="5"/>
  <c r="BK134" i="5"/>
  <c r="J90" i="5"/>
  <c r="BK201" i="6"/>
  <c r="BK148" i="6"/>
  <c r="BK128" i="8"/>
  <c r="J112" i="8"/>
  <c r="J553" i="2"/>
  <c r="BK672" i="2"/>
  <c r="J516" i="2"/>
  <c r="BK381" i="3"/>
  <c r="BK298" i="3"/>
  <c r="J237" i="3"/>
  <c r="J278" i="3"/>
  <c r="BK118" i="3"/>
  <c r="J272" i="4"/>
  <c r="J95" i="4"/>
  <c r="J209" i="5"/>
  <c r="J162" i="5"/>
  <c r="J128" i="5"/>
  <c r="BK90" i="5"/>
  <c r="BK116" i="6"/>
  <c r="BK107" i="6"/>
  <c r="BK130" i="6"/>
  <c r="J189" i="6"/>
  <c r="BK150" i="6"/>
  <c r="BK781" i="2"/>
  <c r="BK379" i="2"/>
  <c r="BK270" i="3"/>
  <c r="J205" i="5"/>
  <c r="BK141" i="6"/>
  <c r="BK92" i="7"/>
  <c r="BK420" i="2"/>
  <c r="J814" i="2"/>
  <c r="BK471" i="2"/>
  <c r="J201" i="2"/>
  <c r="J738" i="2"/>
  <c r="J371" i="3"/>
  <c r="J143" i="3"/>
  <c r="BK198" i="3"/>
  <c r="BK177" i="6"/>
  <c r="J93" i="7"/>
  <c r="J703" i="2"/>
  <c r="J781" i="2"/>
  <c r="BK388" i="2"/>
  <c r="BK346" i="3"/>
  <c r="J225" i="3"/>
  <c r="BK525" i="2"/>
  <c r="BK357" i="2"/>
  <c r="J592" i="2"/>
  <c r="BK316" i="3"/>
  <c r="J132" i="4"/>
  <c r="J194" i="5"/>
  <c r="BK179" i="5"/>
  <c r="BK157" i="5"/>
  <c r="J124" i="6"/>
  <c r="BK131" i="6"/>
  <c r="BK176" i="6"/>
  <c r="J146" i="6"/>
  <c r="BK111" i="2"/>
  <c r="J529" i="2"/>
  <c r="J124" i="2"/>
  <c r="J159" i="6"/>
  <c r="BK186" i="6"/>
  <c r="J184" i="6"/>
  <c r="J133" i="6"/>
  <c r="BK743" i="2"/>
  <c r="BK479" i="2"/>
  <c r="J494" i="2"/>
  <c r="J734" i="2"/>
  <c r="BK384" i="2"/>
  <c r="BK406" i="3"/>
  <c r="J316" i="3"/>
  <c r="BK112" i="8"/>
  <c r="BK558" i="2"/>
  <c r="BK823" i="2"/>
  <c r="J639" i="2"/>
  <c r="J232" i="4"/>
  <c r="BK180" i="5"/>
  <c r="BK151" i="6"/>
  <c r="BK458" i="2"/>
  <c r="J224" i="4"/>
  <c r="J192" i="5"/>
  <c r="J179" i="5"/>
  <c r="J195" i="5"/>
  <c r="BK173" i="6"/>
  <c r="J684" i="2"/>
  <c r="BK195" i="2"/>
  <c r="BK158" i="3"/>
  <c r="J94" i="3"/>
  <c r="J104" i="4"/>
  <c r="J110" i="6"/>
  <c r="J91" i="7"/>
  <c r="J570" i="2"/>
  <c r="J471" i="2"/>
  <c r="BK343" i="3"/>
  <c r="J127" i="5"/>
  <c r="BK127" i="6"/>
  <c r="BK274" i="3"/>
  <c r="BK143" i="4"/>
  <c r="J144" i="5"/>
  <c r="BK208" i="6"/>
  <c r="BK489" i="2"/>
  <c r="J288" i="2"/>
  <c r="J499" i="2"/>
  <c r="J148" i="3"/>
  <c r="BK209" i="5"/>
  <c r="BK95" i="5"/>
  <c r="J92" i="6"/>
  <c r="BK92" i="6"/>
  <c r="BK104" i="7"/>
  <c r="J458" i="2"/>
  <c r="BK189" i="2"/>
  <c r="J324" i="3"/>
  <c r="J101" i="3"/>
  <c r="BK118" i="5"/>
  <c r="BK247" i="2"/>
  <c r="J112" i="3"/>
  <c r="BK267" i="4"/>
  <c r="BK533" i="2"/>
  <c r="J323" i="2"/>
  <c r="BK93" i="2"/>
  <c r="BK790" i="2"/>
  <c r="J700" i="2"/>
  <c r="BK692" i="2"/>
  <c r="BK141" i="2"/>
  <c r="BK700" i="2"/>
  <c r="J179" i="2"/>
  <c r="J136" i="3"/>
  <c r="BK252" i="3"/>
  <c r="J99" i="4"/>
  <c r="BK180" i="4"/>
  <c r="J254" i="4"/>
  <c r="J278" i="4"/>
  <c r="J126" i="5"/>
  <c r="BK122" i="5"/>
  <c r="J140" i="5"/>
  <c r="J87" i="5"/>
  <c r="J102" i="6"/>
  <c r="J292" i="2"/>
  <c r="J347" i="2"/>
  <c r="J212" i="2"/>
  <c r="BK632" i="2"/>
  <c r="J219" i="2"/>
  <c r="BK615" i="2"/>
  <c r="BK153" i="3"/>
  <c r="J129" i="3"/>
  <c r="BK175" i="4"/>
  <c r="J118" i="4"/>
  <c r="J225" i="4"/>
  <c r="J170" i="5"/>
  <c r="BK101" i="5"/>
  <c r="J138" i="5"/>
  <c r="J108" i="5"/>
  <c r="BK149" i="6"/>
  <c r="BK189" i="6"/>
  <c r="BK181" i="6"/>
  <c r="BK537" i="2"/>
  <c r="J207" i="6"/>
  <c r="BK601" i="2"/>
  <c r="BK283" i="2"/>
  <c r="J463" i="2"/>
  <c r="BK391" i="3"/>
  <c r="BK124" i="3"/>
  <c r="BK230" i="4"/>
  <c r="BK159" i="5"/>
  <c r="BK351" i="3"/>
  <c r="J176" i="3"/>
  <c r="J197" i="5"/>
  <c r="J158" i="5"/>
  <c r="J88" i="5"/>
  <c r="BK402" i="3"/>
  <c r="BK196" i="3"/>
  <c r="J179" i="6"/>
  <c r="J200" i="4"/>
  <c r="J198" i="3"/>
  <c r="BK265" i="4"/>
  <c r="BK583" i="2"/>
  <c r="J332" i="3"/>
  <c r="BK165" i="5"/>
  <c r="J199" i="6"/>
  <c r="J102" i="8"/>
  <c r="J283" i="3"/>
  <c r="BK140" i="5"/>
  <c r="J156" i="5"/>
  <c r="J108" i="7"/>
  <c r="J115" i="5"/>
  <c r="BK209" i="6"/>
  <c r="J161" i="6"/>
  <c r="BK136" i="6"/>
  <c r="BK397" i="2"/>
  <c r="BK794" i="2"/>
  <c r="BK102" i="2"/>
  <c r="J543" i="2"/>
  <c r="BK549" i="2"/>
  <c r="BK368" i="3"/>
  <c r="BK123" i="4"/>
  <c r="J211" i="5"/>
  <c r="BK183" i="5"/>
  <c r="BK126" i="5"/>
  <c r="BK184" i="6"/>
  <c r="J204" i="6"/>
  <c r="J147" i="6"/>
  <c r="BK95" i="7"/>
  <c r="J108" i="8"/>
  <c r="J591" i="2"/>
  <c r="J754" i="2"/>
  <c r="BK689" i="2"/>
  <c r="J590" i="2"/>
  <c r="BK172" i="3"/>
  <c r="BK213" i="4"/>
  <c r="J119" i="6"/>
  <c r="J187" i="6"/>
  <c r="BK581" i="2"/>
  <c r="BK546" i="2"/>
  <c r="BK591" i="2"/>
  <c r="BK519" i="2"/>
  <c r="J205" i="2"/>
  <c r="J310" i="3"/>
  <c r="BK263" i="4"/>
  <c r="J139" i="4"/>
  <c r="J132" i="5"/>
  <c r="BK88" i="5"/>
  <c r="J192" i="3"/>
  <c r="BK341" i="2"/>
  <c r="J575" i="2"/>
  <c r="BK116" i="2"/>
  <c r="J329" i="3"/>
  <c r="J101" i="5"/>
  <c r="J192" i="6"/>
  <c r="J209" i="6"/>
  <c r="BK131" i="8"/>
  <c r="BK195" i="5"/>
  <c r="J171" i="5"/>
  <c r="BK138" i="5"/>
  <c r="BK216" i="6"/>
  <c r="J721" i="2"/>
  <c r="J519" i="2"/>
  <c r="J350" i="3"/>
  <c r="BK205" i="4"/>
  <c r="BK100" i="6"/>
  <c r="J397" i="2"/>
  <c r="J712" i="2"/>
  <c r="J241" i="3"/>
  <c r="BK173" i="5"/>
  <c r="J211" i="6"/>
  <c r="J175" i="5"/>
  <c r="BK162" i="6"/>
  <c r="BK712" i="2"/>
  <c r="J680" i="2"/>
  <c r="BK511" i="2"/>
  <c r="J303" i="3"/>
  <c r="BK250" i="3"/>
  <c r="J253" i="4"/>
  <c r="J154" i="5"/>
  <c r="J143" i="5"/>
  <c r="J259" i="4"/>
  <c r="J198" i="5"/>
  <c r="J160" i="5"/>
  <c r="BK89" i="5"/>
  <c r="BK119" i="5"/>
  <c r="J170" i="6"/>
  <c r="BK124" i="6"/>
  <c r="BK91" i="7"/>
  <c r="BK730" i="2"/>
  <c r="BK599" i="2"/>
  <c r="J794" i="2"/>
  <c r="BK657" i="2"/>
  <c r="J408" i="3"/>
  <c r="J265" i="3"/>
  <c r="BK139" i="5"/>
  <c r="BK801" i="2"/>
  <c r="BK197" i="5"/>
  <c r="BK171" i="5"/>
  <c r="BK204" i="6"/>
  <c r="BK104" i="8"/>
  <c r="BK585" i="2"/>
  <c r="J544" i="2"/>
  <c r="J98" i="2"/>
  <c r="J239" i="2"/>
  <c r="J305" i="3"/>
  <c r="BK168" i="3"/>
  <c r="BK225" i="3"/>
  <c r="BK185" i="5"/>
  <c r="J115" i="6"/>
  <c r="J130" i="6"/>
  <c r="BK562" i="2"/>
  <c r="J207" i="2"/>
  <c r="BK268" i="2"/>
  <c r="BK251" i="4"/>
  <c r="BK278" i="4"/>
  <c r="J190" i="5"/>
  <c r="BK178" i="5"/>
  <c r="BK144" i="5"/>
  <c r="BK162" i="5"/>
  <c r="J336" i="2"/>
  <c r="BK211" i="3"/>
  <c r="J203" i="5"/>
  <c r="J145" i="6"/>
  <c r="J152" i="6"/>
  <c r="BK652" i="2"/>
  <c r="BK415" i="2"/>
  <c r="BK580" i="2"/>
  <c r="BK594" i="2"/>
  <c r="BK339" i="3"/>
  <c r="BK148" i="3"/>
  <c r="BK280" i="4"/>
  <c r="BK167" i="2"/>
  <c r="BK310" i="3"/>
  <c r="BK155" i="4"/>
  <c r="BK758" i="2"/>
  <c r="J380" i="3"/>
  <c r="J239" i="4"/>
  <c r="J212" i="5"/>
  <c r="J92" i="5"/>
  <c r="BK102" i="8"/>
  <c r="J343" i="3"/>
  <c r="BK210" i="5"/>
  <c r="J182" i="5"/>
  <c r="BK131" i="5"/>
  <c r="J672" i="2"/>
  <c r="J675" i="2"/>
  <c r="BK370" i="3"/>
  <c r="J222" i="4"/>
  <c r="BK135" i="5"/>
  <c r="BK137" i="6"/>
  <c r="J128" i="8"/>
  <c r="J234" i="4"/>
  <c r="J140" i="6"/>
  <c r="J511" i="2"/>
  <c r="J129" i="2"/>
  <c r="BK278" i="3"/>
  <c r="BK302" i="3"/>
  <c r="BK241" i="3"/>
  <c r="BK243" i="4"/>
  <c r="BK113" i="4"/>
  <c r="J94" i="5"/>
  <c r="J214" i="6"/>
  <c r="J95" i="7"/>
  <c r="J502" i="2"/>
  <c r="J660" i="2"/>
  <c r="J615" i="2"/>
  <c r="BK223" i="2"/>
  <c r="BK350" i="3"/>
  <c r="J143" i="4"/>
  <c r="J252" i="2"/>
  <c r="BK252" i="2"/>
  <c r="BK808" i="2"/>
  <c r="J549" i="2"/>
  <c r="J484" i="2"/>
  <c r="BK363" i="2"/>
  <c r="BK246" i="3"/>
  <c r="BK185" i="3"/>
  <c r="BK272" i="4"/>
  <c r="BK239" i="4"/>
  <c r="J91" i="4"/>
  <c r="J166" i="5"/>
  <c r="BK112" i="5"/>
  <c r="J125" i="5"/>
  <c r="J163" i="6"/>
  <c r="J89" i="7"/>
  <c r="J244" i="2"/>
  <c r="J278" i="2"/>
  <c r="J297" i="2"/>
  <c r="J707" i="2"/>
  <c r="J252" i="3"/>
  <c r="J287" i="3"/>
  <c r="BK232" i="4"/>
  <c r="BK151" i="4"/>
  <c r="J209" i="4"/>
  <c r="BK192" i="5"/>
  <c r="J91" i="5"/>
  <c r="BK150" i="5"/>
  <c r="BK164" i="6"/>
  <c r="BK143" i="6"/>
  <c r="J196" i="6"/>
  <c r="BK138" i="6"/>
  <c r="BK108" i="8"/>
  <c r="J391" i="3"/>
  <c r="J177" i="5"/>
  <c r="J786" i="2"/>
  <c r="BK716" i="2"/>
  <c r="J552" i="2"/>
  <c r="J777" i="2"/>
  <c r="BK288" i="2"/>
  <c r="BK355" i="3"/>
  <c r="J202" i="3"/>
  <c r="BK91" i="4"/>
  <c r="BK146" i="6"/>
  <c r="BK166" i="6"/>
  <c r="BK94" i="7"/>
  <c r="BK336" i="2"/>
  <c r="BK425" i="2"/>
  <c r="BK814" i="2"/>
  <c r="J386" i="3"/>
  <c r="BK192" i="3"/>
  <c r="J271" i="3"/>
  <c r="BK104" i="4"/>
  <c r="J127" i="4"/>
  <c r="BK524" i="2"/>
  <c r="J211" i="3"/>
  <c r="BK212" i="5"/>
  <c r="BK92" i="5"/>
  <c r="J139" i="6"/>
  <c r="BK165" i="6"/>
  <c r="BK680" i="2"/>
  <c r="J260" i="2"/>
  <c r="J268" i="2"/>
  <c r="J808" i="2"/>
  <c r="BK228" i="2"/>
  <c r="J667" i="2"/>
  <c r="BK371" i="3"/>
  <c r="J378" i="3"/>
  <c r="J107" i="3"/>
  <c r="BK129" i="3"/>
  <c r="J208" i="5"/>
  <c r="BK105" i="6"/>
  <c r="J86" i="7"/>
  <c r="J790" i="2"/>
  <c r="J169" i="5"/>
  <c r="J208" i="6"/>
  <c r="BK200" i="6"/>
  <c r="J136" i="6"/>
  <c r="J141" i="6"/>
  <c r="BK123" i="6"/>
  <c r="J194" i="6"/>
  <c r="J748" i="2"/>
  <c r="J352" i="2"/>
  <c r="J415" i="2"/>
  <c r="BK184" i="2"/>
  <c r="BK402" i="2"/>
  <c r="BK375" i="3"/>
  <c r="J222" i="3"/>
  <c r="J165" i="4"/>
  <c r="BK244" i="4"/>
  <c r="J147" i="5"/>
  <c r="BK127" i="5"/>
  <c r="J107" i="6"/>
  <c r="J127" i="6"/>
  <c r="BK194" i="6"/>
  <c r="BK98" i="6"/>
  <c r="BK106" i="8"/>
  <c r="J141" i="2"/>
  <c r="J223" i="2"/>
  <c r="J157" i="2"/>
  <c r="BK438" i="2"/>
  <c r="BK372" i="3"/>
  <c r="J258" i="3"/>
  <c r="BK738" i="2"/>
  <c r="J283" i="2"/>
  <c r="BK297" i="2"/>
  <c r="BK244" i="2"/>
  <c r="BK191" i="2"/>
  <c r="J358" i="3"/>
  <c r="J230" i="4"/>
  <c r="J137" i="5"/>
  <c r="J205" i="6"/>
  <c r="BK110" i="6"/>
  <c r="BK196" i="6"/>
  <c r="BK119" i="6"/>
  <c r="J537" i="2"/>
  <c r="J582" i="2"/>
  <c r="BK205" i="2"/>
  <c r="BK314" i="2"/>
  <c r="BK254" i="4"/>
  <c r="J199" i="5"/>
  <c r="BK177" i="5"/>
  <c r="J94" i="7"/>
  <c r="J641" i="2"/>
  <c r="J429" i="2"/>
  <c r="BK650" i="2"/>
  <c r="BK174" i="2"/>
  <c r="BK163" i="3"/>
  <c r="J244" i="4"/>
  <c r="J185" i="5"/>
  <c r="BK200" i="5"/>
  <c r="BK136" i="5"/>
  <c r="J90" i="6"/>
  <c r="BK112" i="6"/>
  <c r="J166" i="6"/>
  <c r="BK126" i="8"/>
  <c r="BK90" i="8"/>
  <c r="BK98" i="2"/>
  <c r="J263" i="2"/>
  <c r="BK237" i="3"/>
  <c r="J351" i="3"/>
  <c r="BK287" i="3"/>
  <c r="BK160" i="5"/>
  <c r="BK107" i="3"/>
  <c r="J205" i="4"/>
  <c r="J122" i="5"/>
  <c r="BK205" i="6"/>
  <c r="BK170" i="6"/>
  <c r="BK100" i="7"/>
  <c r="BK763" i="2"/>
  <c r="BK236" i="2"/>
  <c r="J247" i="2"/>
  <c r="J355" i="3"/>
  <c r="J185" i="3"/>
  <c r="J474" i="2"/>
  <c r="J93" i="2"/>
  <c r="J376" i="3"/>
  <c r="BK336" i="3"/>
  <c r="BK186" i="5"/>
  <c r="J162" i="6"/>
  <c r="J144" i="6"/>
  <c r="J173" i="6"/>
  <c r="BK93" i="7"/>
  <c r="J562" i="2"/>
  <c r="BK201" i="2"/>
  <c r="BK180" i="3"/>
  <c r="J251" i="4"/>
  <c r="J173" i="5"/>
  <c r="BK171" i="6"/>
  <c r="J533" i="2"/>
  <c r="BK202" i="3"/>
  <c r="J180" i="4"/>
  <c r="J89" i="5"/>
  <c r="BK97" i="6"/>
  <c r="J111" i="2"/>
  <c r="J692" i="2"/>
  <c r="J215" i="2"/>
  <c r="BK386" i="3"/>
  <c r="BK145" i="6"/>
  <c r="J110" i="8"/>
  <c r="BK605" i="2"/>
  <c r="J823" i="2"/>
  <c r="J147" i="2"/>
  <c r="J381" i="3"/>
  <c r="J601" i="2"/>
  <c r="BK178" i="3"/>
  <c r="BK300" i="3"/>
  <c r="J189" i="4"/>
  <c r="BK221" i="4"/>
  <c r="BK94" i="5"/>
  <c r="J95" i="5"/>
  <c r="BK182" i="6"/>
  <c r="BK87" i="7"/>
  <c r="J357" i="2"/>
  <c r="J407" i="2"/>
  <c r="BK568" i="2"/>
  <c r="BK376" i="3"/>
  <c r="J267" i="3"/>
  <c r="BK194" i="5"/>
  <c r="BK205" i="5"/>
  <c r="J363" i="2"/>
  <c r="BK553" i="2"/>
  <c r="BK392" i="2"/>
  <c r="BK484" i="2"/>
  <c r="BK129" i="2"/>
  <c r="BK265" i="3"/>
  <c r="BK94" i="3"/>
  <c r="J213" i="4"/>
  <c r="BK125" i="5"/>
  <c r="J105" i="6"/>
  <c r="BK818" i="2"/>
  <c r="BK603" i="2"/>
  <c r="J397" i="3"/>
  <c r="J181" i="6"/>
  <c r="BK140" i="6"/>
  <c r="BK667" i="2"/>
  <c r="BK92" i="3"/>
  <c r="BK199" i="5"/>
  <c r="BK155" i="5"/>
  <c r="BK155" i="6"/>
  <c r="BK660" i="2"/>
  <c r="J108" i="4"/>
  <c r="BK567" i="2"/>
  <c r="J664" i="2"/>
  <c r="J236" i="2"/>
  <c r="BK332" i="3"/>
  <c r="BK271" i="3"/>
  <c r="BK234" i="4"/>
  <c r="BK249" i="4"/>
  <c r="J206" i="5"/>
  <c r="J133" i="5"/>
  <c r="J109" i="5"/>
  <c r="BK203" i="6"/>
  <c r="BK158" i="6"/>
  <c r="BK684" i="2"/>
  <c r="BK544" i="2"/>
  <c r="BK109" i="5"/>
  <c r="BK199" i="6"/>
  <c r="BK144" i="6"/>
  <c r="BK99" i="6"/>
  <c r="J100" i="8"/>
  <c r="BK703" i="2"/>
  <c r="J507" i="2"/>
  <c r="J228" i="2"/>
  <c r="J368" i="3"/>
  <c r="BK101" i="3"/>
  <c r="BK127" i="4"/>
  <c r="J215" i="6"/>
  <c r="J169" i="6"/>
  <c r="J625" i="2"/>
  <c r="J632" i="2"/>
  <c r="BK375" i="2"/>
  <c r="J131" i="6"/>
  <c r="BK86" i="7"/>
  <c r="BK570" i="2"/>
  <c r="BK754" i="2"/>
  <c r="BK115" i="6"/>
  <c r="J137" i="6"/>
  <c r="BK152" i="6"/>
  <c r="J124" i="8"/>
  <c r="BK260" i="2"/>
  <c r="J152" i="2"/>
  <c r="J250" i="3"/>
  <c r="J155" i="4"/>
  <c r="J186" i="5"/>
  <c r="J131" i="5"/>
  <c r="BK214" i="6"/>
  <c r="J420" i="2"/>
  <c r="J374" i="3"/>
  <c r="J175" i="4"/>
  <c r="J172" i="5"/>
  <c r="J149" i="6"/>
  <c r="J411" i="2"/>
  <c r="J118" i="3"/>
  <c r="BK169" i="4"/>
  <c r="BK198" i="6"/>
  <c r="J581" i="2"/>
  <c r="BK253" i="4"/>
  <c r="J216" i="6"/>
  <c r="J580" i="2"/>
  <c r="J525" i="2"/>
  <c r="BK147" i="2"/>
  <c r="J105" i="5"/>
  <c r="J132" i="6"/>
  <c r="BK110" i="8"/>
  <c r="BK507" i="2"/>
  <c r="J174" i="2"/>
  <c r="J379" i="2"/>
  <c r="BK358" i="3"/>
  <c r="BK143" i="3"/>
  <c r="BK213" i="6"/>
  <c r="BK620" i="2"/>
  <c r="J231" i="2"/>
  <c r="BK255" i="2"/>
  <c r="J106" i="2"/>
  <c r="BK380" i="3"/>
  <c r="J274" i="3"/>
  <c r="J183" i="5"/>
  <c r="J141" i="5"/>
  <c r="J186" i="6"/>
  <c r="BK142" i="6"/>
  <c r="BK117" i="8"/>
  <c r="BK179" i="2"/>
  <c r="BK170" i="5"/>
  <c r="J167" i="6"/>
  <c r="J183" i="6"/>
  <c r="J104" i="8"/>
  <c r="J657" i="2"/>
  <c r="J339" i="3"/>
  <c r="BK207" i="5"/>
  <c r="J212" i="6"/>
  <c r="J276" i="4"/>
  <c r="J188" i="6"/>
  <c r="J130" i="8"/>
  <c r="BK136" i="3"/>
  <c r="BK188" i="5"/>
  <c r="BK147" i="6"/>
  <c r="J168" i="6"/>
  <c r="BK777" i="2"/>
  <c r="J371" i="2"/>
  <c r="BK318" i="2"/>
  <c r="BK538" i="2"/>
  <c r="J346" i="3"/>
  <c r="J206" i="3"/>
  <c r="J92" i="3"/>
  <c r="BK158" i="5"/>
  <c r="J93" i="6"/>
  <c r="BK160" i="6"/>
  <c r="BK826" i="2"/>
  <c r="BK726" i="2"/>
  <c r="J593" i="2"/>
  <c r="J163" i="3"/>
  <c r="J221" i="4"/>
  <c r="BK108" i="4"/>
  <c r="BK184" i="5"/>
  <c r="J196" i="5"/>
  <c r="J165" i="6"/>
  <c r="J138" i="6"/>
  <c r="J148" i="6"/>
  <c r="BK183" i="6"/>
  <c r="BK100" i="8"/>
  <c r="BK664" i="2"/>
  <c r="BK292" i="2"/>
  <c r="BK291" i="2" s="1"/>
  <c r="J291" i="2" s="1"/>
  <c r="J63" i="2" s="1"/>
  <c r="BK575" i="2"/>
  <c r="J402" i="3"/>
  <c r="BK321" i="3"/>
  <c r="J372" i="3"/>
  <c r="J96" i="3"/>
  <c r="BK220" i="4"/>
  <c r="BK108" i="5"/>
  <c r="J151" i="6"/>
  <c r="J123" i="6"/>
  <c r="J201" i="6"/>
  <c r="J115" i="8"/>
  <c r="BK550" i="2"/>
  <c r="J726" i="2"/>
  <c r="BK408" i="3"/>
  <c r="BK206" i="3"/>
  <c r="J438" i="2"/>
  <c r="J191" i="2"/>
  <c r="BK413" i="3"/>
  <c r="J370" i="3"/>
  <c r="J181" i="5"/>
  <c r="BK96" i="6"/>
  <c r="J91" i="6"/>
  <c r="BK188" i="6"/>
  <c r="BK124" i="8"/>
  <c r="J184" i="2"/>
  <c r="BK362" i="3"/>
  <c r="J135" i="5"/>
  <c r="BK102" i="6"/>
  <c r="BK157" i="2"/>
  <c r="BK215" i="6"/>
  <c r="J466" i="2"/>
  <c r="BK592" i="2"/>
  <c r="BK152" i="2"/>
  <c r="J135" i="2"/>
  <c r="J584" i="2"/>
  <c r="J433" i="2"/>
  <c r="BK135" i="2"/>
  <c r="BK675" i="2"/>
  <c r="BK176" i="3"/>
  <c r="BK329" i="3"/>
  <c r="J276" i="3"/>
  <c r="J216" i="4"/>
  <c r="J160" i="4"/>
  <c r="J220" i="4"/>
  <c r="J238" i="4"/>
  <c r="J142" i="5"/>
  <c r="BK169" i="5"/>
  <c r="BK147" i="5"/>
  <c r="BK142" i="5"/>
  <c r="J158" i="6"/>
  <c r="J176" i="6"/>
  <c r="J100" i="7"/>
  <c r="J95" i="8"/>
  <c r="BK95" i="8"/>
  <c r="J818" i="2"/>
  <c r="J547" i="2"/>
  <c r="BK231" i="2"/>
  <c r="BK323" i="2"/>
  <c r="BK397" i="3"/>
  <c r="BK303" i="3"/>
  <c r="J249" i="4"/>
  <c r="J263" i="4"/>
  <c r="J113" i="4"/>
  <c r="BK211" i="5"/>
  <c r="J155" i="5"/>
  <c r="BK172" i="5"/>
  <c r="J136" i="5"/>
  <c r="BK207" i="6"/>
  <c r="J96" i="6"/>
  <c r="J213" i="6"/>
  <c r="J200" i="6"/>
  <c r="J175" i="6"/>
  <c r="BK374" i="3"/>
  <c r="J153" i="5"/>
  <c r="BK378" i="3"/>
  <c r="BK305" i="3"/>
  <c r="J169" i="4"/>
  <c r="BK212" i="6"/>
  <c r="BK263" i="2"/>
  <c r="BK543" i="2"/>
  <c r="BK373" i="3"/>
  <c r="BK225" i="4"/>
  <c r="BK137" i="5"/>
  <c r="BK132" i="5"/>
  <c r="J112" i="6"/>
  <c r="J538" i="2"/>
  <c r="J689" i="2"/>
  <c r="J801" i="2"/>
  <c r="BK582" i="2"/>
  <c r="J178" i="3"/>
  <c r="BK153" i="5"/>
  <c r="BK163" i="6"/>
  <c r="J131" i="8"/>
  <c r="J388" i="2"/>
  <c r="J605" i="2"/>
  <c r="BK529" i="2"/>
  <c r="J341" i="2"/>
  <c r="BK283" i="3"/>
  <c r="J124" i="3"/>
  <c r="BK194" i="4"/>
  <c r="BK143" i="5"/>
  <c r="BK179" i="6"/>
  <c r="J255" i="2"/>
  <c r="BK429" i="2"/>
  <c r="J585" i="2"/>
  <c r="J120" i="2"/>
  <c r="BK292" i="3"/>
  <c r="BK165" i="4"/>
  <c r="BK118" i="4"/>
  <c r="BK156" i="5"/>
  <c r="BK141" i="5"/>
  <c r="BK139" i="6"/>
  <c r="J97" i="6"/>
  <c r="J87" i="7"/>
  <c r="BK128" i="5"/>
  <c r="J150" i="6"/>
  <c r="J89" i="6"/>
  <c r="BK202" i="6"/>
  <c r="J126" i="8"/>
  <c r="BK371" i="2"/>
  <c r="J318" i="2"/>
  <c r="AS54" i="1"/>
  <c r="BK160" i="4"/>
  <c r="J119" i="5"/>
  <c r="BK185" i="6"/>
  <c r="BK748" i="2"/>
  <c r="J773" i="2"/>
  <c r="BK433" i="2"/>
  <c r="BK773" i="2"/>
  <c r="BK124" i="2"/>
  <c r="J302" i="3"/>
  <c r="J180" i="3"/>
  <c r="J243" i="4"/>
  <c r="J151" i="4"/>
  <c r="BK105" i="5"/>
  <c r="BK115" i="5"/>
  <c r="J100" i="6"/>
  <c r="BK90" i="6"/>
  <c r="BK552" i="2"/>
  <c r="J167" i="2"/>
  <c r="BK442" i="2"/>
  <c r="BK641" i="2"/>
  <c r="J158" i="3"/>
  <c r="J568" i="2"/>
  <c r="BK162" i="2"/>
  <c r="J384" i="2"/>
  <c r="BK189" i="4"/>
  <c r="J157" i="5"/>
  <c r="J160" i="6"/>
  <c r="J185" i="6"/>
  <c r="BK108" i="7"/>
  <c r="BK215" i="2"/>
  <c r="J716" i="2"/>
  <c r="J270" i="3"/>
  <c r="J180" i="5"/>
  <c r="BK190" i="5"/>
  <c r="J164" i="6"/>
  <c r="J826" i="2"/>
  <c r="J300" i="3"/>
  <c r="BK201" i="5"/>
  <c r="BK206" i="5"/>
  <c r="J134" i="5"/>
  <c r="J182" i="6"/>
  <c r="BK593" i="2"/>
  <c r="BK366" i="3"/>
  <c r="J172" i="3"/>
  <c r="BK133" i="6"/>
  <c r="J599" i="2"/>
  <c r="BK347" i="2"/>
  <c r="J652" i="2"/>
  <c r="J798" i="2"/>
  <c r="J546" i="2"/>
  <c r="J594" i="2"/>
  <c r="BK324" i="3"/>
  <c r="BK96" i="3"/>
  <c r="J267" i="4"/>
  <c r="J123" i="4"/>
  <c r="BK216" i="4"/>
  <c r="BK204" i="5"/>
  <c r="J96" i="5"/>
  <c r="J116" i="6"/>
  <c r="J143" i="6"/>
  <c r="J90" i="8"/>
  <c r="BK207" i="2"/>
  <c r="BK590" i="2"/>
  <c r="J743" i="2"/>
  <c r="J730" i="2"/>
  <c r="J273" i="3"/>
  <c r="BK258" i="3"/>
  <c r="BK222" i="4"/>
  <c r="BK259" i="4"/>
  <c r="BK224" i="4"/>
  <c r="J184" i="5"/>
  <c r="BK93" i="5"/>
  <c r="BK187" i="6"/>
  <c r="J202" i="6"/>
  <c r="BK159" i="6"/>
  <c r="J763" i="2"/>
  <c r="J162" i="2"/>
  <c r="BK87" i="5"/>
  <c r="J98" i="6"/>
  <c r="J177" i="6"/>
  <c r="J402" i="2"/>
  <c r="J314" i="2"/>
  <c r="BK463" i="2"/>
  <c r="BK786" i="2"/>
  <c r="J375" i="3"/>
  <c r="J153" i="3"/>
  <c r="J207" i="5"/>
  <c r="J178" i="5"/>
  <c r="BK161" i="5"/>
  <c r="BK198" i="5"/>
  <c r="BK181" i="5"/>
  <c r="BK115" i="8"/>
  <c r="J583" i="2"/>
  <c r="BK208" i="5"/>
  <c r="BK211" i="6"/>
  <c r="BK89" i="6"/>
  <c r="BK367" i="2"/>
  <c r="J558" i="2"/>
  <c r="J567" i="2"/>
  <c r="J366" i="3"/>
  <c r="J168" i="3"/>
  <c r="BK222" i="3"/>
  <c r="J265" i="4"/>
  <c r="J203" i="6"/>
  <c r="J190" i="6"/>
  <c r="J92" i="7"/>
  <c r="J442" i="2"/>
  <c r="BK310" i="2"/>
  <c r="BK474" i="2"/>
  <c r="J321" i="3"/>
  <c r="BK276" i="4"/>
  <c r="J194" i="4"/>
  <c r="BK167" i="5"/>
  <c r="J118" i="5"/>
  <c r="J198" i="6"/>
  <c r="J174" i="6"/>
  <c r="J99" i="6"/>
  <c r="J650" i="2"/>
  <c r="BK707" i="2"/>
  <c r="BK466" i="2"/>
  <c r="BK278" i="2"/>
  <c r="J362" i="3"/>
  <c r="BK209" i="4"/>
  <c r="J167" i="5"/>
  <c r="J204" i="5"/>
  <c r="BK182" i="5"/>
  <c r="J139" i="5"/>
  <c r="J301" i="3"/>
  <c r="BK99" i="4"/>
  <c r="J93" i="5"/>
  <c r="BK132" i="6"/>
  <c r="J104" i="7"/>
  <c r="J452" i="2"/>
  <c r="BK106" i="2"/>
  <c r="J102" i="2"/>
  <c r="BK639" i="2"/>
  <c r="J603" i="2"/>
  <c r="J425" i="2"/>
  <c r="J336" i="3"/>
  <c r="BK185" i="4"/>
  <c r="BK95" i="4"/>
  <c r="J161" i="5"/>
  <c r="BK91" i="5"/>
  <c r="BK120" i="6"/>
  <c r="BK210" i="6"/>
  <c r="BK190" i="6"/>
  <c r="J106" i="8"/>
  <c r="J392" i="2"/>
  <c r="BK407" i="2"/>
  <c r="BK516" i="2"/>
  <c r="BK798" i="2"/>
  <c r="J298" i="3"/>
  <c r="J196" i="3"/>
  <c r="J524" i="2"/>
  <c r="BK447" i="2"/>
  <c r="BK547" i="2"/>
  <c r="J413" i="3"/>
  <c r="BK267" i="3"/>
  <c r="J210" i="5"/>
  <c r="BK166" i="5"/>
  <c r="J150" i="5"/>
  <c r="BK356" i="3"/>
  <c r="BK132" i="4"/>
  <c r="J200" i="5"/>
  <c r="BK196" i="5"/>
  <c r="BK203" i="5"/>
  <c r="BK96" i="5"/>
  <c r="J171" i="6"/>
  <c r="BK411" i="2"/>
  <c r="J189" i="2"/>
  <c r="J292" i="3"/>
  <c r="J185" i="4"/>
  <c r="BK147" i="4"/>
  <c r="BK98" i="5"/>
  <c r="BK91" i="6"/>
  <c r="T99" i="7" l="1"/>
  <c r="R309" i="2"/>
  <c r="P510" i="2"/>
  <c r="T91" i="3"/>
  <c r="BK277" i="3"/>
  <c r="J277" i="3"/>
  <c r="J64" i="3"/>
  <c r="BK304" i="3"/>
  <c r="J304" i="3"/>
  <c r="J65" i="3"/>
  <c r="R396" i="3"/>
  <c r="R90" i="4"/>
  <c r="R174" i="4"/>
  <c r="P199" i="4"/>
  <c r="BK174" i="5"/>
  <c r="J174" i="5"/>
  <c r="J63" i="5" s="1"/>
  <c r="T309" i="2"/>
  <c r="R91" i="3"/>
  <c r="T90" i="4"/>
  <c r="BK199" i="4"/>
  <c r="J199" i="4"/>
  <c r="J64" i="4"/>
  <c r="P92" i="2"/>
  <c r="R277" i="2"/>
  <c r="P742" i="2"/>
  <c r="R315" i="3"/>
  <c r="T208" i="4"/>
  <c r="T168" i="5"/>
  <c r="T569" i="2"/>
  <c r="R817" i="2"/>
  <c r="R816" i="2"/>
  <c r="BK91" i="3"/>
  <c r="R277" i="3"/>
  <c r="BK569" i="2"/>
  <c r="J569" i="2"/>
  <c r="J66" i="2"/>
  <c r="R208" i="4"/>
  <c r="R275" i="4"/>
  <c r="R274" i="4"/>
  <c r="P86" i="5"/>
  <c r="R202" i="5"/>
  <c r="P309" i="2"/>
  <c r="T510" i="2"/>
  <c r="T245" i="3"/>
  <c r="P90" i="4"/>
  <c r="R174" i="5"/>
  <c r="T174" i="5"/>
  <c r="P277" i="2"/>
  <c r="R510" i="2"/>
  <c r="BK817" i="2"/>
  <c r="BK816" i="2"/>
  <c r="J816" i="2"/>
  <c r="J69" i="2"/>
  <c r="T315" i="3"/>
  <c r="T174" i="4"/>
  <c r="P275" i="4"/>
  <c r="P274" i="4"/>
  <c r="BK168" i="5"/>
  <c r="J168" i="5"/>
  <c r="J62" i="5" s="1"/>
  <c r="BK88" i="6"/>
  <c r="BK87" i="6"/>
  <c r="T88" i="6"/>
  <c r="T87" i="6"/>
  <c r="R172" i="6"/>
  <c r="R94" i="6" s="1"/>
  <c r="R206" i="6"/>
  <c r="BK92" i="2"/>
  <c r="BK91" i="2" s="1"/>
  <c r="J91" i="2" s="1"/>
  <c r="J60" i="2" s="1"/>
  <c r="J92" i="2"/>
  <c r="J61" i="2"/>
  <c r="BK277" i="2"/>
  <c r="J277" i="2"/>
  <c r="J62" i="2" s="1"/>
  <c r="R742" i="2"/>
  <c r="P817" i="2"/>
  <c r="P816" i="2"/>
  <c r="BK245" i="3"/>
  <c r="J245" i="3"/>
  <c r="J63" i="3"/>
  <c r="T277" i="3"/>
  <c r="BK396" i="3"/>
  <c r="J396" i="3"/>
  <c r="J68" i="3"/>
  <c r="BK174" i="4"/>
  <c r="J174" i="4" s="1"/>
  <c r="J63" i="4" s="1"/>
  <c r="R199" i="4"/>
  <c r="P168" i="5"/>
  <c r="T202" i="5"/>
  <c r="R95" i="6"/>
  <c r="R178" i="6"/>
  <c r="BK309" i="2"/>
  <c r="J309" i="2"/>
  <c r="J64" i="2"/>
  <c r="BK742" i="2"/>
  <c r="J742" i="2"/>
  <c r="J67" i="2"/>
  <c r="BK315" i="3"/>
  <c r="J315" i="3"/>
  <c r="J66" i="3" s="1"/>
  <c r="BK90" i="4"/>
  <c r="P174" i="4"/>
  <c r="T199" i="4"/>
  <c r="T275" i="4"/>
  <c r="T274" i="4"/>
  <c r="P95" i="6"/>
  <c r="T178" i="6"/>
  <c r="T94" i="6" s="1"/>
  <c r="T86" i="6" s="1"/>
  <c r="R569" i="2"/>
  <c r="R245" i="3"/>
  <c r="P304" i="3"/>
  <c r="BK95" i="6"/>
  <c r="J95" i="6" s="1"/>
  <c r="J63" i="6" s="1"/>
  <c r="P172" i="6"/>
  <c r="T172" i="6"/>
  <c r="P206" i="6"/>
  <c r="R92" i="2"/>
  <c r="T277" i="2"/>
  <c r="T91" i="2" s="1"/>
  <c r="T90" i="2" s="1"/>
  <c r="BK510" i="2"/>
  <c r="J510" i="2"/>
  <c r="J65" i="2"/>
  <c r="P315" i="3"/>
  <c r="T396" i="3"/>
  <c r="R86" i="5"/>
  <c r="P202" i="5"/>
  <c r="T92" i="2"/>
  <c r="T742" i="2"/>
  <c r="T817" i="2"/>
  <c r="T816" i="2"/>
  <c r="P245" i="3"/>
  <c r="R304" i="3"/>
  <c r="BK208" i="4"/>
  <c r="J208" i="4"/>
  <c r="J65" i="4"/>
  <c r="BK275" i="4"/>
  <c r="BK274" i="4" s="1"/>
  <c r="J274" i="4" s="1"/>
  <c r="J67" i="4" s="1"/>
  <c r="J275" i="4"/>
  <c r="J68" i="4"/>
  <c r="P174" i="5"/>
  <c r="P88" i="6"/>
  <c r="P87" i="6" s="1"/>
  <c r="R88" i="6"/>
  <c r="R87" i="6" s="1"/>
  <c r="BK172" i="6"/>
  <c r="J172" i="6"/>
  <c r="J64" i="6"/>
  <c r="P178" i="6"/>
  <c r="T206" i="6"/>
  <c r="R85" i="7"/>
  <c r="P85" i="7"/>
  <c r="BK99" i="7"/>
  <c r="BK84" i="7" s="1"/>
  <c r="J84" i="7" s="1"/>
  <c r="J60" i="7" s="1"/>
  <c r="J99" i="7"/>
  <c r="J62" i="7" s="1"/>
  <c r="T86" i="5"/>
  <c r="T85" i="5" s="1"/>
  <c r="T84" i="5" s="1"/>
  <c r="P569" i="2"/>
  <c r="P91" i="3"/>
  <c r="P277" i="3"/>
  <c r="P90" i="3" s="1"/>
  <c r="P89" i="3" s="1"/>
  <c r="AU56" i="1" s="1"/>
  <c r="T304" i="3"/>
  <c r="P396" i="3"/>
  <c r="P208" i="4"/>
  <c r="BK86" i="5"/>
  <c r="BK85" i="5" s="1"/>
  <c r="J85" i="5" s="1"/>
  <c r="J60" i="5" s="1"/>
  <c r="R168" i="5"/>
  <c r="BK202" i="5"/>
  <c r="J202" i="5"/>
  <c r="J64" i="5"/>
  <c r="T95" i="6"/>
  <c r="BK178" i="6"/>
  <c r="J178" i="6"/>
  <c r="J65" i="6"/>
  <c r="BK206" i="6"/>
  <c r="J206" i="6" s="1"/>
  <c r="J66" i="6" s="1"/>
  <c r="BK85" i="7"/>
  <c r="J85" i="7"/>
  <c r="J61" i="7" s="1"/>
  <c r="T85" i="7"/>
  <c r="T84" i="7"/>
  <c r="T83" i="7"/>
  <c r="P99" i="7"/>
  <c r="R99" i="7"/>
  <c r="BK89" i="8"/>
  <c r="J89" i="8"/>
  <c r="J61" i="8"/>
  <c r="P89" i="8"/>
  <c r="P88" i="8" s="1"/>
  <c r="R89" i="8"/>
  <c r="R88" i="8" s="1"/>
  <c r="T89" i="8"/>
  <c r="T88" i="8" s="1"/>
  <c r="BK99" i="8"/>
  <c r="J99" i="8"/>
  <c r="J64" i="8"/>
  <c r="P99" i="8"/>
  <c r="R99" i="8"/>
  <c r="T99" i="8"/>
  <c r="BK114" i="8"/>
  <c r="J114" i="8"/>
  <c r="J65" i="8"/>
  <c r="P114" i="8"/>
  <c r="R114" i="8"/>
  <c r="T114" i="8"/>
  <c r="BK123" i="8"/>
  <c r="J123" i="8" s="1"/>
  <c r="J66" i="8" s="1"/>
  <c r="P123" i="8"/>
  <c r="R123" i="8"/>
  <c r="T123" i="8"/>
  <c r="BK127" i="8"/>
  <c r="J127" i="8"/>
  <c r="J67" i="8"/>
  <c r="P127" i="8"/>
  <c r="R127" i="8"/>
  <c r="T127" i="8"/>
  <c r="BK390" i="3"/>
  <c r="J390" i="3" s="1"/>
  <c r="J67" i="3" s="1"/>
  <c r="BK271" i="4"/>
  <c r="J271" i="4"/>
  <c r="J66" i="4"/>
  <c r="BK412" i="3"/>
  <c r="J412" i="3"/>
  <c r="J69" i="3"/>
  <c r="BK240" i="3"/>
  <c r="J240" i="3"/>
  <c r="J62" i="3"/>
  <c r="BK813" i="2"/>
  <c r="J813" i="2" s="1"/>
  <c r="J68" i="2" s="1"/>
  <c r="BK168" i="4"/>
  <c r="J168" i="4"/>
  <c r="J62" i="4" s="1"/>
  <c r="BK107" i="7"/>
  <c r="J107" i="7"/>
  <c r="J63" i="7"/>
  <c r="J52" i="8"/>
  <c r="E77" i="8"/>
  <c r="BE90" i="8"/>
  <c r="BE106" i="8"/>
  <c r="BE95" i="8"/>
  <c r="BE102" i="8"/>
  <c r="BE108" i="8"/>
  <c r="BE100" i="8"/>
  <c r="F55" i="8"/>
  <c r="BE117" i="8"/>
  <c r="BE104" i="8"/>
  <c r="BE115" i="8"/>
  <c r="BE126" i="8"/>
  <c r="BE130" i="8"/>
  <c r="BE110" i="8"/>
  <c r="BE112" i="8"/>
  <c r="BE128" i="8"/>
  <c r="BE124" i="8"/>
  <c r="BE131" i="8"/>
  <c r="J52" i="7"/>
  <c r="J88" i="6"/>
  <c r="J61" i="6"/>
  <c r="J87" i="6"/>
  <c r="J60" i="6"/>
  <c r="E48" i="7"/>
  <c r="BE93" i="7"/>
  <c r="BE86" i="7"/>
  <c r="BE92" i="7"/>
  <c r="F80" i="7"/>
  <c r="BE87" i="7"/>
  <c r="BE95" i="7"/>
  <c r="BE91" i="7"/>
  <c r="BE100" i="7"/>
  <c r="BE108" i="7"/>
  <c r="BE89" i="7"/>
  <c r="BE94" i="7"/>
  <c r="BE104" i="7"/>
  <c r="BE145" i="6"/>
  <c r="BE147" i="6"/>
  <c r="BE149" i="6"/>
  <c r="BE166" i="6"/>
  <c r="BE173" i="6"/>
  <c r="F55" i="6"/>
  <c r="BE97" i="6"/>
  <c r="BE98" i="6"/>
  <c r="BE102" i="6"/>
  <c r="BE110" i="6"/>
  <c r="BE115" i="6"/>
  <c r="BE131" i="6"/>
  <c r="BE150" i="6"/>
  <c r="BE160" i="6"/>
  <c r="E76" i="6"/>
  <c r="BE136" i="6"/>
  <c r="BE140" i="6"/>
  <c r="BE146" i="6"/>
  <c r="BE148" i="6"/>
  <c r="BE155" i="6"/>
  <c r="BE188" i="6"/>
  <c r="BE170" i="6"/>
  <c r="BE175" i="6"/>
  <c r="BE190" i="6"/>
  <c r="BE199" i="6"/>
  <c r="BE174" i="6"/>
  <c r="BE179" i="6"/>
  <c r="BE205" i="6"/>
  <c r="BE209" i="6"/>
  <c r="BE107" i="6"/>
  <c r="BE116" i="6"/>
  <c r="BE119" i="6"/>
  <c r="BE127" i="6"/>
  <c r="BE164" i="6"/>
  <c r="BE165" i="6"/>
  <c r="BE181" i="6"/>
  <c r="BE189" i="6"/>
  <c r="BE196" i="6"/>
  <c r="BE203" i="6"/>
  <c r="BE208" i="6"/>
  <c r="BE210" i="6"/>
  <c r="BE90" i="6"/>
  <c r="BE96" i="6"/>
  <c r="BE99" i="6"/>
  <c r="BE139" i="6"/>
  <c r="BE141" i="6"/>
  <c r="BE143" i="6"/>
  <c r="BE159" i="6"/>
  <c r="BE162" i="6"/>
  <c r="BE215" i="6"/>
  <c r="BE216" i="6"/>
  <c r="BE100" i="6"/>
  <c r="BE112" i="6"/>
  <c r="BE151" i="6"/>
  <c r="BE152" i="6"/>
  <c r="BE163" i="6"/>
  <c r="BE192" i="6"/>
  <c r="BE198" i="6"/>
  <c r="BE212" i="6"/>
  <c r="BE214" i="6"/>
  <c r="BE120" i="6"/>
  <c r="BE123" i="6"/>
  <c r="BE137" i="6"/>
  <c r="BE138" i="6"/>
  <c r="BE158" i="6"/>
  <c r="BE167" i="6"/>
  <c r="BE177" i="6"/>
  <c r="BE92" i="6"/>
  <c r="BE93" i="6"/>
  <c r="BE105" i="6"/>
  <c r="BE132" i="6"/>
  <c r="BE133" i="6"/>
  <c r="BE142" i="6"/>
  <c r="BE144" i="6"/>
  <c r="BE194" i="6"/>
  <c r="BE202" i="6"/>
  <c r="BE204" i="6"/>
  <c r="BE207" i="6"/>
  <c r="BE211" i="6"/>
  <c r="BE213" i="6"/>
  <c r="J52" i="6"/>
  <c r="BE89" i="6"/>
  <c r="BE91" i="6"/>
  <c r="BE124" i="6"/>
  <c r="BE130" i="6"/>
  <c r="BE168" i="6"/>
  <c r="BE169" i="6"/>
  <c r="BE171" i="6"/>
  <c r="BE176" i="6"/>
  <c r="BE182" i="6"/>
  <c r="BE183" i="6"/>
  <c r="BE184" i="6"/>
  <c r="BE185" i="6"/>
  <c r="BE186" i="6"/>
  <c r="BE200" i="6"/>
  <c r="BE201" i="6"/>
  <c r="BE161" i="6"/>
  <c r="BE187" i="6"/>
  <c r="BE92" i="5"/>
  <c r="E48" i="5"/>
  <c r="F55" i="5"/>
  <c r="BE122" i="5"/>
  <c r="BE95" i="5"/>
  <c r="BE143" i="5"/>
  <c r="BE112" i="5"/>
  <c r="BE125" i="5"/>
  <c r="BE128" i="5"/>
  <c r="BE137" i="5"/>
  <c r="BE94" i="5"/>
  <c r="BE136" i="5"/>
  <c r="BE138" i="5"/>
  <c r="BE134" i="5"/>
  <c r="BE155" i="5"/>
  <c r="BE159" i="5"/>
  <c r="BE161" i="5"/>
  <c r="BE156" i="5"/>
  <c r="BE162" i="5"/>
  <c r="J90" i="4"/>
  <c r="J61" i="4"/>
  <c r="BE171" i="5"/>
  <c r="J52" i="5"/>
  <c r="BE87" i="5"/>
  <c r="BE144" i="5"/>
  <c r="BE153" i="5"/>
  <c r="BE154" i="5"/>
  <c r="BE142" i="5"/>
  <c r="BE158" i="5"/>
  <c r="BE91" i="5"/>
  <c r="BE93" i="5"/>
  <c r="BE98" i="5"/>
  <c r="BE108" i="5"/>
  <c r="BE109" i="5"/>
  <c r="BE119" i="5"/>
  <c r="BE131" i="5"/>
  <c r="BE140" i="5"/>
  <c r="BE101" i="5"/>
  <c r="BE115" i="5"/>
  <c r="BE133" i="5"/>
  <c r="BE165" i="5"/>
  <c r="BE96" i="5"/>
  <c r="BE105" i="5"/>
  <c r="BE118" i="5"/>
  <c r="BE126" i="5"/>
  <c r="BE127" i="5"/>
  <c r="BE132" i="5"/>
  <c r="BE89" i="5"/>
  <c r="BE135" i="5"/>
  <c r="BE141" i="5"/>
  <c r="BE160" i="5"/>
  <c r="BE170" i="5"/>
  <c r="BE183" i="5"/>
  <c r="BE90" i="5"/>
  <c r="BE139" i="5"/>
  <c r="BE177" i="5"/>
  <c r="BE180" i="5"/>
  <c r="BE182" i="5"/>
  <c r="BE199" i="5"/>
  <c r="BE211" i="5"/>
  <c r="BE147" i="5"/>
  <c r="BE150" i="5"/>
  <c r="BE157" i="5"/>
  <c r="BE166" i="5"/>
  <c r="BE186" i="5"/>
  <c r="BE190" i="5"/>
  <c r="BE192" i="5"/>
  <c r="BE195" i="5"/>
  <c r="BE197" i="5"/>
  <c r="BE198" i="5"/>
  <c r="BE205" i="5"/>
  <c r="BE207" i="5"/>
  <c r="BE208" i="5"/>
  <c r="BE209" i="5"/>
  <c r="BE210" i="5"/>
  <c r="BE212" i="5"/>
  <c r="BE167" i="5"/>
  <c r="BE169" i="5"/>
  <c r="BE173" i="5"/>
  <c r="BE175" i="5"/>
  <c r="BE188" i="5"/>
  <c r="BE194" i="5"/>
  <c r="BE196" i="5"/>
  <c r="BE203" i="5"/>
  <c r="BE88" i="5"/>
  <c r="BE172" i="5"/>
  <c r="BE178" i="5"/>
  <c r="BE179" i="5"/>
  <c r="BE181" i="5"/>
  <c r="BE184" i="5"/>
  <c r="BE185" i="5"/>
  <c r="BE200" i="5"/>
  <c r="BE201" i="5"/>
  <c r="BE204" i="5"/>
  <c r="BE206" i="5"/>
  <c r="BE127" i="4"/>
  <c r="BE254" i="4"/>
  <c r="BE244" i="4"/>
  <c r="E48" i="4"/>
  <c r="F85" i="4"/>
  <c r="BE113" i="4"/>
  <c r="BE175" i="4"/>
  <c r="BE200" i="4"/>
  <c r="BE225" i="4"/>
  <c r="BE165" i="4"/>
  <c r="BE189" i="4"/>
  <c r="BE243" i="4"/>
  <c r="BE253" i="4"/>
  <c r="BE104" i="4"/>
  <c r="BE147" i="4"/>
  <c r="BE160" i="4"/>
  <c r="BE224" i="4"/>
  <c r="BE232" i="4"/>
  <c r="BE234" i="4"/>
  <c r="BE238" i="4"/>
  <c r="BE239" i="4"/>
  <c r="BE265" i="4"/>
  <c r="BE216" i="4"/>
  <c r="BE249" i="4"/>
  <c r="BE276" i="4"/>
  <c r="BE280" i="4"/>
  <c r="BE194" i="4"/>
  <c r="BE272" i="4"/>
  <c r="BE108" i="4"/>
  <c r="BE220" i="4"/>
  <c r="BE251" i="4"/>
  <c r="BE143" i="4"/>
  <c r="J91" i="3"/>
  <c r="J61" i="3" s="1"/>
  <c r="J52" i="4"/>
  <c r="BE139" i="4"/>
  <c r="BE91" i="4"/>
  <c r="BE95" i="4"/>
  <c r="BE230" i="4"/>
  <c r="BE267" i="4"/>
  <c r="BE209" i="4"/>
  <c r="BE99" i="4"/>
  <c r="BE155" i="4"/>
  <c r="BE169" i="4"/>
  <c r="BE185" i="4"/>
  <c r="BE205" i="4"/>
  <c r="BE263" i="4"/>
  <c r="BE118" i="4"/>
  <c r="BE123" i="4"/>
  <c r="BE180" i="4"/>
  <c r="BE221" i="4"/>
  <c r="BE259" i="4"/>
  <c r="BE278" i="4"/>
  <c r="BE132" i="4"/>
  <c r="BE151" i="4"/>
  <c r="BE213" i="4"/>
  <c r="BE222" i="4"/>
  <c r="BE246" i="3"/>
  <c r="BE250" i="3"/>
  <c r="BE252" i="3"/>
  <c r="BE265" i="3"/>
  <c r="BE267" i="3"/>
  <c r="BE274" i="3"/>
  <c r="F86" i="3"/>
  <c r="BE94" i="3"/>
  <c r="BE168" i="3"/>
  <c r="BE270" i="3"/>
  <c r="BE276" i="3"/>
  <c r="BE96" i="3"/>
  <c r="BE124" i="3"/>
  <c r="BE129" i="3"/>
  <c r="BE241" i="3"/>
  <c r="BE136" i="3"/>
  <c r="BE143" i="3"/>
  <c r="BE198" i="3"/>
  <c r="BE211" i="3"/>
  <c r="BE92" i="3"/>
  <c r="BE222" i="3"/>
  <c r="BE202" i="3"/>
  <c r="J817" i="2"/>
  <c r="J70" i="2"/>
  <c r="BE258" i="3"/>
  <c r="BE283" i="3"/>
  <c r="BE329" i="3"/>
  <c r="BE316" i="3"/>
  <c r="BE118" i="3"/>
  <c r="BE158" i="3"/>
  <c r="BE237" i="3"/>
  <c r="BE301" i="3"/>
  <c r="BE302" i="3"/>
  <c r="BE310" i="3"/>
  <c r="J52" i="3"/>
  <c r="BE107" i="3"/>
  <c r="BE112" i="3"/>
  <c r="BE178" i="3"/>
  <c r="BE180" i="3"/>
  <c r="BE185" i="3"/>
  <c r="BE321" i="3"/>
  <c r="BE332" i="3"/>
  <c r="BE148" i="3"/>
  <c r="BE192" i="3"/>
  <c r="BE298" i="3"/>
  <c r="BE303" i="3"/>
  <c r="BE305" i="3"/>
  <c r="BE339" i="3"/>
  <c r="BE346" i="3"/>
  <c r="BE368" i="3"/>
  <c r="BE206" i="3"/>
  <c r="BE225" i="3"/>
  <c r="E48" i="3"/>
  <c r="BE101" i="3"/>
  <c r="BE196" i="3"/>
  <c r="BE300" i="3"/>
  <c r="BE351" i="3"/>
  <c r="BE362" i="3"/>
  <c r="BE371" i="3"/>
  <c r="BE386" i="3"/>
  <c r="BE402" i="3"/>
  <c r="BE406" i="3"/>
  <c r="BE153" i="3"/>
  <c r="BE176" i="3"/>
  <c r="BE271" i="3"/>
  <c r="BE292" i="3"/>
  <c r="BE343" i="3"/>
  <c r="BE356" i="3"/>
  <c r="BE374" i="3"/>
  <c r="BE376" i="3"/>
  <c r="BE172" i="3"/>
  <c r="BE336" i="3"/>
  <c r="BE370" i="3"/>
  <c r="BE381" i="3"/>
  <c r="BE397" i="3"/>
  <c r="BE408" i="3"/>
  <c r="BE413" i="3"/>
  <c r="BE163" i="3"/>
  <c r="BE273" i="3"/>
  <c r="BE278" i="3"/>
  <c r="BE287" i="3"/>
  <c r="BE324" i="3"/>
  <c r="BE350" i="3"/>
  <c r="BE355" i="3"/>
  <c r="BE358" i="3"/>
  <c r="BE366" i="3"/>
  <c r="BE372" i="3"/>
  <c r="BE373" i="3"/>
  <c r="BE375" i="3"/>
  <c r="BE378" i="3"/>
  <c r="BE380" i="3"/>
  <c r="BE391" i="3"/>
  <c r="BE184" i="2"/>
  <c r="BE236" i="2"/>
  <c r="BE278" i="2"/>
  <c r="BE347" i="2"/>
  <c r="BE367" i="2"/>
  <c r="BE371" i="2"/>
  <c r="BE433" i="2"/>
  <c r="BE584" i="2"/>
  <c r="BE599" i="2"/>
  <c r="BE664" i="2"/>
  <c r="BE754" i="2"/>
  <c r="BE758" i="2"/>
  <c r="BE773" i="2"/>
  <c r="BE814" i="2"/>
  <c r="BE120" i="2"/>
  <c r="BE228" i="2"/>
  <c r="BE318" i="2"/>
  <c r="BE379" i="2"/>
  <c r="BE384" i="2"/>
  <c r="BE106" i="2"/>
  <c r="BE135" i="2"/>
  <c r="BE268" i="2"/>
  <c r="BE553" i="2"/>
  <c r="BE632" i="2"/>
  <c r="BE660" i="2"/>
  <c r="BE680" i="2"/>
  <c r="BE692" i="2"/>
  <c r="BE162" i="2"/>
  <c r="BE288" i="2"/>
  <c r="BE310" i="2"/>
  <c r="BE525" i="2"/>
  <c r="BE547" i="2"/>
  <c r="BE552" i="2"/>
  <c r="BE581" i="2"/>
  <c r="BE585" i="2"/>
  <c r="BE590" i="2"/>
  <c r="BE763" i="2"/>
  <c r="J52" i="2"/>
  <c r="E80" i="2"/>
  <c r="BE152" i="2"/>
  <c r="BE207" i="2"/>
  <c r="BE212" i="2"/>
  <c r="BE231" i="2"/>
  <c r="BE582" i="2"/>
  <c r="BE818" i="2"/>
  <c r="BE167" i="2"/>
  <c r="BE244" i="2"/>
  <c r="BE438" i="2"/>
  <c r="BE447" i="2"/>
  <c r="BE452" i="2"/>
  <c r="BE471" i="2"/>
  <c r="BE479" i="2"/>
  <c r="BE489" i="2"/>
  <c r="BE550" i="2"/>
  <c r="BE562" i="2"/>
  <c r="BE570" i="2"/>
  <c r="BE591" i="2"/>
  <c r="BE605" i="2"/>
  <c r="BE672" i="2"/>
  <c r="BE684" i="2"/>
  <c r="BE790" i="2"/>
  <c r="BE179" i="2"/>
  <c r="BE314" i="2"/>
  <c r="BE420" i="2"/>
  <c r="BE429" i="2"/>
  <c r="BE458" i="2"/>
  <c r="BE474" i="2"/>
  <c r="BE499" i="2"/>
  <c r="BE502" i="2"/>
  <c r="BE538" i="2"/>
  <c r="BE712" i="2"/>
  <c r="BE777" i="2"/>
  <c r="BE124" i="2"/>
  <c r="BE174" i="2"/>
  <c r="BE323" i="2"/>
  <c r="BE466" i="2"/>
  <c r="BE484" i="2"/>
  <c r="BE533" i="2"/>
  <c r="BE544" i="2"/>
  <c r="BE567" i="2"/>
  <c r="BE794" i="2"/>
  <c r="F55" i="2"/>
  <c r="BE93" i="2"/>
  <c r="BE157" i="2"/>
  <c r="BE189" i="2"/>
  <c r="BE191" i="2"/>
  <c r="BE255" i="2"/>
  <c r="BE263" i="2"/>
  <c r="BE511" i="2"/>
  <c r="BE524" i="2"/>
  <c r="BE543" i="2"/>
  <c r="BE580" i="2"/>
  <c r="BE592" i="2"/>
  <c r="BE594" i="2"/>
  <c r="BE801" i="2"/>
  <c r="BE808" i="2"/>
  <c r="BE283" i="2"/>
  <c r="BE388" i="2"/>
  <c r="BE392" i="2"/>
  <c r="BE494" i="2"/>
  <c r="BE546" i="2"/>
  <c r="BE826" i="2"/>
  <c r="BE415" i="2"/>
  <c r="BE425" i="2"/>
  <c r="BE798" i="2"/>
  <c r="BE98" i="2"/>
  <c r="BE201" i="2"/>
  <c r="BE205" i="2"/>
  <c r="BE219" i="2"/>
  <c r="BE223" i="2"/>
  <c r="BE292" i="2"/>
  <c r="BE407" i="2"/>
  <c r="BE516" i="2"/>
  <c r="BE549" i="2"/>
  <c r="BE583" i="2"/>
  <c r="BE601" i="2"/>
  <c r="BE689" i="2"/>
  <c r="BE743" i="2"/>
  <c r="BE748" i="2"/>
  <c r="BE823" i="2"/>
  <c r="BE116" i="2"/>
  <c r="BE129" i="2"/>
  <c r="BE141" i="2"/>
  <c r="BE247" i="2"/>
  <c r="BE336" i="2"/>
  <c r="BE341" i="2"/>
  <c r="BE375" i="2"/>
  <c r="BE575" i="2"/>
  <c r="BE675" i="2"/>
  <c r="BE707" i="2"/>
  <c r="BE111" i="2"/>
  <c r="BE252" i="2"/>
  <c r="BE529" i="2"/>
  <c r="BE568" i="2"/>
  <c r="BE603" i="2"/>
  <c r="BE650" i="2"/>
  <c r="BE195" i="2"/>
  <c r="BE260" i="2"/>
  <c r="BE463" i="2"/>
  <c r="BE537" i="2"/>
  <c r="BE558" i="2"/>
  <c r="BE625" i="2"/>
  <c r="BE641" i="2"/>
  <c r="BE652" i="2"/>
  <c r="BE102" i="2"/>
  <c r="BE147" i="2"/>
  <c r="BE397" i="2"/>
  <c r="BE402" i="2"/>
  <c r="BE507" i="2"/>
  <c r="BE519" i="2"/>
  <c r="BE700" i="2"/>
  <c r="BE786" i="2"/>
  <c r="BE215" i="2"/>
  <c r="BE297" i="2"/>
  <c r="BE352" i="2"/>
  <c r="BE357" i="2"/>
  <c r="BE363" i="2"/>
  <c r="BE411" i="2"/>
  <c r="BE657" i="2"/>
  <c r="BE716" i="2"/>
  <c r="BE738" i="2"/>
  <c r="BE781" i="2"/>
  <c r="BE239" i="2"/>
  <c r="BE442" i="2"/>
  <c r="BE593" i="2"/>
  <c r="BE615" i="2"/>
  <c r="BE620" i="2"/>
  <c r="BE639" i="2"/>
  <c r="BE667" i="2"/>
  <c r="BE703" i="2"/>
  <c r="BE721" i="2"/>
  <c r="BE726" i="2"/>
  <c r="BE730" i="2"/>
  <c r="BE734" i="2"/>
  <c r="F36" i="8"/>
  <c r="BC61" i="1" s="1"/>
  <c r="F37" i="6"/>
  <c r="BD59" i="1" s="1"/>
  <c r="J34" i="8"/>
  <c r="AW61" i="1"/>
  <c r="F34" i="5"/>
  <c r="BA58" i="1"/>
  <c r="F37" i="2"/>
  <c r="BD55" i="1"/>
  <c r="F36" i="2"/>
  <c r="BC55" i="1"/>
  <c r="F34" i="3"/>
  <c r="BA56" i="1" s="1"/>
  <c r="F34" i="4"/>
  <c r="BA57" i="1" s="1"/>
  <c r="F35" i="3"/>
  <c r="BB56" i="1" s="1"/>
  <c r="F35" i="2"/>
  <c r="BB55" i="1"/>
  <c r="F37" i="8"/>
  <c r="BD61" i="1"/>
  <c r="J34" i="5"/>
  <c r="AW58" i="1"/>
  <c r="F34" i="2"/>
  <c r="BA55" i="1"/>
  <c r="F35" i="4"/>
  <c r="BB57" i="1" s="1"/>
  <c r="J34" i="4"/>
  <c r="AW57" i="1" s="1"/>
  <c r="F36" i="5"/>
  <c r="BC58" i="1" s="1"/>
  <c r="F37" i="3"/>
  <c r="BD56" i="1"/>
  <c r="F37" i="7"/>
  <c r="BD60" i="1"/>
  <c r="F35" i="8"/>
  <c r="BB61" i="1"/>
  <c r="J34" i="6"/>
  <c r="AW59" i="1"/>
  <c r="F37" i="4"/>
  <c r="BD57" i="1" s="1"/>
  <c r="J34" i="3"/>
  <c r="AW56" i="1" s="1"/>
  <c r="J34" i="2"/>
  <c r="AW55" i="1" s="1"/>
  <c r="F36" i="6"/>
  <c r="BC59" i="1"/>
  <c r="F35" i="5"/>
  <c r="BB58" i="1"/>
  <c r="F36" i="7"/>
  <c r="BC60" i="1"/>
  <c r="F35" i="6"/>
  <c r="BB59" i="1"/>
  <c r="J34" i="7"/>
  <c r="AW60" i="1" s="1"/>
  <c r="F37" i="5"/>
  <c r="BD58" i="1" s="1"/>
  <c r="F34" i="8"/>
  <c r="BA61" i="1" s="1"/>
  <c r="F36" i="4"/>
  <c r="BC57" i="1"/>
  <c r="F34" i="7"/>
  <c r="BA60" i="1"/>
  <c r="F35" i="7"/>
  <c r="BB60" i="1"/>
  <c r="F34" i="6"/>
  <c r="BA59" i="1"/>
  <c r="F36" i="3"/>
  <c r="BC56" i="1" s="1"/>
  <c r="J86" i="5" l="1"/>
  <c r="J61" i="5" s="1"/>
  <c r="BK94" i="6"/>
  <c r="J94" i="6" s="1"/>
  <c r="J62" i="6" s="1"/>
  <c r="BK84" i="5"/>
  <c r="J84" i="5"/>
  <c r="J59" i="5"/>
  <c r="P98" i="8"/>
  <c r="R84" i="7"/>
  <c r="R83" i="7"/>
  <c r="BK89" i="4"/>
  <c r="BK88" i="4" s="1"/>
  <c r="J88" i="4" s="1"/>
  <c r="J59" i="4" s="1"/>
  <c r="J89" i="4"/>
  <c r="J60" i="4"/>
  <c r="BK90" i="3"/>
  <c r="BK89" i="3"/>
  <c r="J89" i="3"/>
  <c r="J30" i="3" s="1"/>
  <c r="AG56" i="1" s="1"/>
  <c r="AN56" i="1" s="1"/>
  <c r="P84" i="7"/>
  <c r="P83" i="7"/>
  <c r="AU60" i="1"/>
  <c r="P89" i="4"/>
  <c r="P88" i="4"/>
  <c r="AU57" i="1"/>
  <c r="R90" i="3"/>
  <c r="R89" i="3"/>
  <c r="P94" i="6"/>
  <c r="P86" i="6"/>
  <c r="AU59" i="1"/>
  <c r="R85" i="5"/>
  <c r="R84" i="5"/>
  <c r="P87" i="8"/>
  <c r="AU61" i="1" s="1"/>
  <c r="R91" i="2"/>
  <c r="R90" i="2"/>
  <c r="P91" i="2"/>
  <c r="P90" i="2"/>
  <c r="AU55" i="1"/>
  <c r="T89" i="4"/>
  <c r="T88" i="4"/>
  <c r="R98" i="8"/>
  <c r="R87" i="8"/>
  <c r="R86" i="6"/>
  <c r="P85" i="5"/>
  <c r="P84" i="5"/>
  <c r="AU58" i="1"/>
  <c r="R89" i="4"/>
  <c r="R88" i="4"/>
  <c r="T90" i="3"/>
  <c r="T89" i="3"/>
  <c r="T98" i="8"/>
  <c r="T87" i="8"/>
  <c r="BK88" i="8"/>
  <c r="J88" i="8"/>
  <c r="J60" i="8"/>
  <c r="BK98" i="8"/>
  <c r="J98" i="8"/>
  <c r="J63" i="8"/>
  <c r="BK83" i="7"/>
  <c r="J83" i="7"/>
  <c r="J30" i="7" s="1"/>
  <c r="AG60" i="1" s="1"/>
  <c r="BK90" i="2"/>
  <c r="J90" i="2"/>
  <c r="J59" i="2"/>
  <c r="J33" i="4"/>
  <c r="AV57" i="1"/>
  <c r="AT57" i="1" s="1"/>
  <c r="BC54" i="1"/>
  <c r="AY54" i="1"/>
  <c r="F33" i="4"/>
  <c r="AZ57" i="1"/>
  <c r="F33" i="5"/>
  <c r="AZ58" i="1"/>
  <c r="BA54" i="1"/>
  <c r="W30" i="1"/>
  <c r="BD54" i="1"/>
  <c r="W33" i="1"/>
  <c r="F33" i="3"/>
  <c r="AZ56" i="1"/>
  <c r="J33" i="8"/>
  <c r="AV61" i="1" s="1"/>
  <c r="AT61" i="1" s="1"/>
  <c r="J33" i="7"/>
  <c r="AV60" i="1"/>
  <c r="AT60" i="1"/>
  <c r="F33" i="2"/>
  <c r="AZ55" i="1" s="1"/>
  <c r="F33" i="6"/>
  <c r="AZ59" i="1"/>
  <c r="J33" i="6"/>
  <c r="AV59" i="1"/>
  <c r="AT59" i="1"/>
  <c r="BB54" i="1"/>
  <c r="W31" i="1" s="1"/>
  <c r="J33" i="5"/>
  <c r="AV58" i="1"/>
  <c r="AT58" i="1"/>
  <c r="J33" i="3"/>
  <c r="AV56" i="1" s="1"/>
  <c r="AT56" i="1" s="1"/>
  <c r="J33" i="2"/>
  <c r="AV55" i="1"/>
  <c r="AT55" i="1"/>
  <c r="J30" i="5"/>
  <c r="AG58" i="1"/>
  <c r="F33" i="8"/>
  <c r="AZ61" i="1" s="1"/>
  <c r="F33" i="7"/>
  <c r="AZ60" i="1"/>
  <c r="BK86" i="6" l="1"/>
  <c r="J86" i="6" s="1"/>
  <c r="J30" i="6" s="1"/>
  <c r="AG59" i="1" s="1"/>
  <c r="J59" i="3"/>
  <c r="J90" i="3"/>
  <c r="J60" i="3"/>
  <c r="BK87" i="8"/>
  <c r="J87" i="8"/>
  <c r="J59" i="8"/>
  <c r="AN60" i="1"/>
  <c r="J59" i="7"/>
  <c r="AN59" i="1"/>
  <c r="J59" i="6"/>
  <c r="J39" i="7"/>
  <c r="AN58" i="1"/>
  <c r="J39" i="6"/>
  <c r="J39" i="5"/>
  <c r="J39" i="3"/>
  <c r="J30" i="4"/>
  <c r="AG57" i="1"/>
  <c r="AN57" i="1"/>
  <c r="J30" i="2"/>
  <c r="AG55" i="1"/>
  <c r="W32" i="1"/>
  <c r="AU54" i="1"/>
  <c r="AW54" i="1"/>
  <c r="AK30" i="1"/>
  <c r="AZ54" i="1"/>
  <c r="W29" i="1"/>
  <c r="AX54" i="1"/>
  <c r="J39" i="4" l="1"/>
  <c r="J39" i="2"/>
  <c r="AN55" i="1"/>
  <c r="AV54" i="1"/>
  <c r="AK29" i="1"/>
  <c r="J30" i="8"/>
  <c r="AG61" i="1"/>
  <c r="AG54" i="1"/>
  <c r="AK26" i="1"/>
  <c r="J39" i="8" l="1"/>
  <c r="AN61" i="1"/>
  <c r="AK35" i="1"/>
  <c r="AT54" i="1"/>
  <c r="AN54" i="1"/>
</calcChain>
</file>

<file path=xl/sharedStrings.xml><?xml version="1.0" encoding="utf-8"?>
<sst xmlns="http://schemas.openxmlformats.org/spreadsheetml/2006/main" count="17633" uniqueCount="1968">
  <si>
    <t>Export Komplet</t>
  </si>
  <si>
    <t>VZ</t>
  </si>
  <si>
    <t>2.0</t>
  </si>
  <si>
    <t>ZAMOK</t>
  </si>
  <si>
    <t>False</t>
  </si>
  <si>
    <t>{cd45274c-7db8-466d-bce6-41ef32928ee4}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</si>
  <si>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</si>
  <si>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</si>
  <si>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</si>
  <si>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</si>
  <si>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</si>
  <si>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</si>
  <si>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</si>
  <si>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</si>
  <si>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SKB32E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</si>
  <si>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</si>
  <si>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</si>
  <si>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Mariánské Lázně - rekonstrukce ulice Hlavní , -světelná křižovatka - Česká pošta , 2. etapa</t>
  </si>
  <si>
    <t>KSO:</t>
  </si>
  <si>
    <t/>
  </si>
  <si>
    <t>CC-CZ:</t>
  </si>
  <si>
    <t>Místo:</t>
  </si>
  <si>
    <t xml:space="preserve"> </t>
  </si>
  <si>
    <t>Datum:</t>
  </si>
  <si>
    <t>23. 4. 2025</t>
  </si>
  <si>
    <t>Zadavatel:</t>
  </si>
  <si>
    <t>IČ:</t>
  </si>
  <si>
    <t>00254061</t>
  </si>
  <si>
    <t xml:space="preserve">Město Mariánské Lázně </t>
  </si>
  <si>
    <t>DIČ:</t>
  </si>
  <si>
    <t>CZ00254061</t>
  </si>
  <si>
    <t>Účastník:</t>
  </si>
  <si>
    <t>Vyplň údaj</t>
  </si>
  <si>
    <t>Projektant:</t>
  </si>
  <si>
    <t>13890450</t>
  </si>
  <si>
    <t>Projekční kancelář Ing.Škubalová</t>
  </si>
  <si>
    <t>CZ5651090258</t>
  </si>
  <si>
    <t>True</t>
  </si>
  <si>
    <t>Zpracovatel:</t>
  </si>
  <si>
    <t>116286268</t>
  </si>
  <si>
    <t>Straka</t>
  </si>
  <si>
    <t>CZ5501101551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</si>
  <si>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</si>
  <si>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</si>
  <si>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</si>
  <si>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</si>
  <si>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</si>
  <si>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</si>
  <si>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</si>
  <si>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</si>
  <si>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</si>
  <si>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</si>
  <si>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</si>
  <si>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</si>
  <si>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</si>
  <si>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</si>
  <si>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</si>
  <si>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</si>
  <si>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</si>
  <si>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</si>
  <si>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</si>
  <si>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</si>
  <si>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</si>
  <si>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</si>
  <si>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</si>
  <si>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</si>
  <si>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</si>
  <si>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</si>
  <si>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</si>
  <si>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</si>
  <si>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</si>
  <si>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</si>
  <si>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</si>
  <si>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</si>
  <si>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</si>
  <si>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</si>
  <si>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</si>
  <si>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</si>
  <si>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</si>
  <si>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</si>
  <si>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</si>
  <si>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</si>
  <si>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</si>
  <si>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SKB3201</t>
  </si>
  <si>
    <t>SO 101 Komunikace</t>
  </si>
  <si>
    <t>STA</t>
  </si>
  <si>
    <t>1</t>
  </si>
  <si>
    <t>{42fcb726-f478-4794-adb4-d09dba7e0f57}</t>
  </si>
  <si>
    <t>2</t>
  </si>
  <si>
    <t>SKB3202</t>
  </si>
  <si>
    <t>SO 301 Dešťová kanalizace</t>
  </si>
  <si>
    <t>{ae66e2d8-7606-4783-9c38-9537a8c4c066}</t>
  </si>
  <si>
    <t>SKB3203</t>
  </si>
  <si>
    <t>SO 302 Vodovodní přípojky k pítkům</t>
  </si>
  <si>
    <t>{fc94e528-d64f-4871-a801-17d2ba0b885d}</t>
  </si>
  <si>
    <t>SKB3204</t>
  </si>
  <si>
    <t>SO 401 Veřejné osvětlení</t>
  </si>
  <si>
    <t>{b220156f-8c98-4985-8894-36431724b7d5}</t>
  </si>
  <si>
    <t>SKB3205</t>
  </si>
  <si>
    <t>SO 402 Rozvody elektro</t>
  </si>
  <si>
    <t>{e78439ef-3e56-4a43-84c7-3d1833720520}</t>
  </si>
  <si>
    <t>SKB3206</t>
  </si>
  <si>
    <t>SO 801 Sadové úpravy</t>
  </si>
  <si>
    <t>{7872c989-bc56-4375-aca6-9addb191c0c0}</t>
  </si>
  <si>
    <t>SKB3207</t>
  </si>
  <si>
    <t>VON</t>
  </si>
  <si>
    <t>{a084aac6-98fc-4cee-b2be-11498f9e0af0}</t>
  </si>
  <si>
    <t>KRYCÍ LIST SOUPISU PRACÍ</t>
  </si>
  <si>
    <t>Objekt:</t>
  </si>
  <si>
    <t>SKB3201 - SO 101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</si>
  <si>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</si>
  <si>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</si>
  <si>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</si>
  <si>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</si>
  <si>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</si>
  <si>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</si>
  <si>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</si>
  <si>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</si>
  <si>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</si>
  <si>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</si>
  <si>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</si>
  <si>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</si>
  <si>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</si>
  <si>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</si>
  <si>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</si>
  <si>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</si>
  <si>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</si>
  <si>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</si>
  <si>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</si>
  <si>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</si>
  <si>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</si>
  <si>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</si>
  <si>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</si>
  <si>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</si>
  <si>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</si>
  <si>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</si>
  <si>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</si>
  <si>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</si>
  <si>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</si>
  <si>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</si>
  <si>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</si>
  <si>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</si>
  <si>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</si>
  <si>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111301111</t>
  </si>
  <si>
    <t>Sejmutí drnu tl. do 100 mm, v jakékoliv ploše</t>
  </si>
  <si>
    <t>m2</t>
  </si>
  <si>
    <t>CS ÚRS 2024 02</t>
  </si>
  <si>
    <t>4</t>
  </si>
  <si>
    <t>Online PSC</t>
  </si>
  <si>
    <t>https://podminky.urs.cz/item/CS_URS_2024_02/111301111</t>
  </si>
  <si>
    <t>VV</t>
  </si>
  <si>
    <t>448,5</t>
  </si>
  <si>
    <t>dle výpisu hl.výměr</t>
  </si>
  <si>
    <t>Součet</t>
  </si>
  <si>
    <t>113106011R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</si>
  <si>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 mozaiky vč.napaletování</t>
  </si>
  <si>
    <t>337,5</t>
  </si>
  <si>
    <t>3</t>
  </si>
  <si>
    <t>113106023R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</si>
  <si>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ze zámkové dlažby vč.napaletování</t>
  </si>
  <si>
    <t>6</t>
  </si>
  <si>
    <t>1855</t>
  </si>
  <si>
    <t>113106051</t>
  </si>
  <si>
    <t>Rozebrání dlažeb a dílců při překopech inženýrských sítí s přemístěním hmot na skládku na vzdálenost do 3 m nebo s naložením na dopravní prostředek ručně vozovek a ploch, s jakoukoliv výplní spár z velkých kostek s ložem z kameniva těženého</t>
  </si>
  <si>
    <t>8</t>
  </si>
  <si>
    <t>https://podminky.urs.cz/item/CS_URS_2024_02/113106051</t>
  </si>
  <si>
    <t>279,5*0,8</t>
  </si>
  <si>
    <t>žlab, dle výpisu hl.výměr</t>
  </si>
  <si>
    <t>5</t>
  </si>
  <si>
    <t>113106061</t>
  </si>
  <si>
    <t>Rozebrání dlažeb a dílců při překopech inženýrských sítí s přemístěním hmot na skládku na vzdálenost do 3 m nebo s naložením na dopravní prostředek ručně vozovek a ploch, s jakoukoliv výplní spár z drobných kostek nebo odseků s ložem z kameniva těženého</t>
  </si>
  <si>
    <t>10</t>
  </si>
  <si>
    <t>https://podminky.urs.cz/item/CS_URS_2024_02/113106061</t>
  </si>
  <si>
    <t>37</t>
  </si>
  <si>
    <t>113106061R</t>
  </si>
  <si>
    <t>Rozebrání dlažeb a dílců při překopech inženýrských sítí s přemístěním hmot na skládku na vzdálenost do 3 m nebo s naložením na dopravní prostředek ručně vozovek a ploch, s jakoukoliv výplní spár z drobných kostek nebo odseků s ložem z kameniva těženého vč. napaletování</t>
  </si>
  <si>
    <t>41</t>
  </si>
  <si>
    <t>7</t>
  </si>
  <si>
    <t>113106071R</t>
  </si>
  <si>
    <t>Rozebrání dlažeb a dílců při překopech inženýrských sítí s přemístěním hmot na skládku na vzdálenost do 3 m nebo s naložením na dopravní prostředek ručně vozovek a ploch, s jakoukoliv výplní spár ze zámkové dlažby s ložem z kameniva vč.napaletování</t>
  </si>
  <si>
    <t>14</t>
  </si>
  <si>
    <t>194</t>
  </si>
  <si>
    <t>113107177</t>
  </si>
  <si>
    <t>Odstranění podkladů nebo krytů strojně plochy jednotlivě přes 50 m2 do 200 m2 s přemístěním hmot na skládku na vzdálenost do 20 m nebo s naložením na dopravní prostředek z betonu vyztuženého sítěmi, o tl. vrstvy přes 150 do 300 mm</t>
  </si>
  <si>
    <t>16</t>
  </si>
  <si>
    <t>https://podminky.urs.cz/item/CS_URS_2024_02/113107177</t>
  </si>
  <si>
    <t>198</t>
  </si>
  <si>
    <t>tl. 280 mm , dle výpisu hl.výměr</t>
  </si>
  <si>
    <t>9</t>
  </si>
  <si>
    <t>113107222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</si>
  <si>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</si>
  <si>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18</t>
  </si>
  <si>
    <t>https://podminky.urs.cz/item/CS_URS_2024_02/113107222</t>
  </si>
  <si>
    <t>350+500</t>
  </si>
  <si>
    <t>dosypání vjezdů během výst.</t>
  </si>
  <si>
    <t>celk.tl. 750 mm</t>
  </si>
  <si>
    <t>113107223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</si>
  <si>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</si>
  <si>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20</t>
  </si>
  <si>
    <t>https://podminky.urs.cz/item/CS_URS_2024_02/113107223</t>
  </si>
  <si>
    <t>tl. 280 mm</t>
  </si>
  <si>
    <t>4572+327</t>
  </si>
  <si>
    <t>11</t>
  </si>
  <si>
    <t>113107225</t>
  </si>
  <si>
    <t>Odstranění podkladů nebo krytů strojně plochy jednotlivě přes 200 m2 s přemístěním hmot na skládku na vzdálenost do 20 m nebo s naložením na dopravní prostředek z kameniva hrubého drceného, o tl. vrstvy přes 400 do 500 mm</t>
  </si>
  <si>
    <t>22</t>
  </si>
  <si>
    <t>https://podminky.urs.cz/item/CS_URS_2024_02/113107225</t>
  </si>
  <si>
    <t>dosypání  vjezdů,vstupů a komun ŠD  během výstavby</t>
  </si>
  <si>
    <t>113154551</t>
  </si>
  <si>
    <t>Frézování živičného podkladu nebo krytu s naložením hmot na dopravní prostředek plochy přes 2 000 do 10 000 m2 tloušťky vrstvy do 30 mm</t>
  </si>
  <si>
    <t>24</t>
  </si>
  <si>
    <t>https://podminky.urs.cz/item/CS_URS_2024_02/113154551</t>
  </si>
  <si>
    <t>4535</t>
  </si>
  <si>
    <t>13</t>
  </si>
  <si>
    <t>113154558</t>
  </si>
  <si>
    <t>Frézování živičného podkladu nebo krytu s naložením hmot na dopravní prostředek plochy přes 2 000 do 10 000 m2 tloušťky vrstvy 100 mm</t>
  </si>
  <si>
    <t>26</t>
  </si>
  <si>
    <t>https://podminky.urs.cz/item/CS_URS_2024_02/113154558</t>
  </si>
  <si>
    <t>celk.tl. 130 mm, dle výpisu hl.výměr</t>
  </si>
  <si>
    <t>113201112</t>
  </si>
  <si>
    <t>Vytrhání obrub s vybouráním lože, s přemístěním hmot na skládku na vzdálenost do 3 m nebo s naložením na dopravní prostředek silničních ležatých kamenných</t>
  </si>
  <si>
    <t>m</t>
  </si>
  <si>
    <t>28</t>
  </si>
  <si>
    <t>https://podminky.urs.cz/item/CS_URS_2024_02/113201112</t>
  </si>
  <si>
    <t>886,5</t>
  </si>
  <si>
    <t>15</t>
  </si>
  <si>
    <t>113204111</t>
  </si>
  <si>
    <t>Vytrhání obrub s vybouráním lože, s přemístěním hmot na skládku na vzdálenost do 3 m nebo s naložením na dopravní prostředek záhonových</t>
  </si>
  <si>
    <t>30</t>
  </si>
  <si>
    <t>https://podminky.urs.cz/item/CS_URS_2024_02/113204111</t>
  </si>
  <si>
    <t>272</t>
  </si>
  <si>
    <t>122452206</t>
  </si>
  <si>
    <t>Odkopávky a prokopávky nezapažené pro silnice a dálnice strojně v hornině třídy těžitelnosti II přes 1 000 do 5 000 m3</t>
  </si>
  <si>
    <t>m3</t>
  </si>
  <si>
    <t>32</t>
  </si>
  <si>
    <t>https://podminky.urs.cz/item/CS_URS_2024_02/122452206</t>
  </si>
  <si>
    <t>1150,4</t>
  </si>
  <si>
    <t>dle tab.kubatur</t>
  </si>
  <si>
    <t>2577+285,9</t>
  </si>
  <si>
    <t xml:space="preserve">pro sanace </t>
  </si>
  <si>
    <t>17</t>
  </si>
  <si>
    <t>132351104</t>
  </si>
  <si>
    <t>Hloubení nezapažených rýh šířky do 800 mm strojně s urovnáním dna do předepsaného profilu a spádu v hornině třídy těžitelnosti II skupiny 4 přes 100 m3</t>
  </si>
  <si>
    <t>34</t>
  </si>
  <si>
    <t>https://podminky.urs.cz/item/CS_URS_2024_02/132351104</t>
  </si>
  <si>
    <t>0,37*768,4</t>
  </si>
  <si>
    <t>pro trativod , dle výpisu hl.výměr</t>
  </si>
  <si>
    <t>132351254</t>
  </si>
  <si>
    <t>Hloubení nezapažených rýh šířky přes 800 do 2 000 mm strojně s urovnáním dna do předepsaného profilu a spádu v hornině třídy těžitelnosti II skupiny 4 přes 100 do 500 m3</t>
  </si>
  <si>
    <t>36</t>
  </si>
  <si>
    <t>https://podminky.urs.cz/item/CS_URS_2024_02/132351254</t>
  </si>
  <si>
    <t>1*1,5*344,5</t>
  </si>
  <si>
    <t xml:space="preserve"> dle výpisu hl.výměr</t>
  </si>
  <si>
    <t>19</t>
  </si>
  <si>
    <t>38</t>
  </si>
  <si>
    <t>34*2*1*1</t>
  </si>
  <si>
    <t>pro UV</t>
  </si>
  <si>
    <t>162702111</t>
  </si>
  <si>
    <t>Vodorovné přemístění drnu na suchu na vzdálenost přes 5000 do 6000 m</t>
  </si>
  <si>
    <t>40</t>
  </si>
  <si>
    <t>https://podminky.urs.cz/item/CS_URS_2024_02/162702111</t>
  </si>
  <si>
    <t>162702119</t>
  </si>
  <si>
    <t>Vodorovné přemístění drnu na suchu Příplatek k ceně za každých dalších i započatých 1000 m</t>
  </si>
  <si>
    <t>42</t>
  </si>
  <si>
    <t>https://podminky.urs.cz/item/CS_URS_2024_02/162702119</t>
  </si>
  <si>
    <t>448,5*(15-6)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</si>
  <si>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</si>
  <si>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</si>
  <si>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44</t>
  </si>
  <si>
    <t>https://podminky.urs.cz/item/CS_URS_2024_02/162751137</t>
  </si>
  <si>
    <t>4013,3</t>
  </si>
  <si>
    <t>516,75</t>
  </si>
  <si>
    <t>68+284,308</t>
  </si>
  <si>
    <t>23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</si>
  <si>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</si>
  <si>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</si>
  <si>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46</t>
  </si>
  <si>
    <t>https://podminky.urs.cz/item/CS_URS_2024_02/162751139</t>
  </si>
  <si>
    <t>4882,358*5</t>
  </si>
  <si>
    <t>167102111</t>
  </si>
  <si>
    <t>Nakládání drnu ze skládky</t>
  </si>
  <si>
    <t>48</t>
  </si>
  <si>
    <t>https://podminky.urs.cz/item/CS_URS_2024_02/167102111</t>
  </si>
  <si>
    <t>25</t>
  </si>
  <si>
    <t>171151112</t>
  </si>
  <si>
    <t>Uložení sypanin do násypů strojně s rozprostřením sypaniny ve vrstvách a s hrubým urovnáním zhutněných z hornin nesoudržných kamenitých</t>
  </si>
  <si>
    <t>50</t>
  </si>
  <si>
    <t>https://podminky.urs.cz/item/CS_URS_2024_02/171151112</t>
  </si>
  <si>
    <t>337</t>
  </si>
  <si>
    <t>dosypání vjezdů,vstupů a komun. pro umožněníá obsluhy během výstavby z nakup.materiálů</t>
  </si>
  <si>
    <t>M</t>
  </si>
  <si>
    <t>583441711</t>
  </si>
  <si>
    <t>štěrkodrť</t>
  </si>
  <si>
    <t>t</t>
  </si>
  <si>
    <t>52</t>
  </si>
  <si>
    <t>337*2 "Přepočtené koeficientem množství</t>
  </si>
  <si>
    <t>27</t>
  </si>
  <si>
    <t>171201231</t>
  </si>
  <si>
    <t>Poplatek za uložení stavebního odpadu na recyklační skládce (skládkovné) zeminy a kamení zatříděného do Katalogu odpadů pod kódem 17 05 04</t>
  </si>
  <si>
    <t>54</t>
  </si>
  <si>
    <t>https://podminky.urs.cz/item/CS_URS_2024_02/171201231</t>
  </si>
  <si>
    <t>4882,358*1,8</t>
  </si>
  <si>
    <t>171251201</t>
  </si>
  <si>
    <t>Uložení sypaniny na skládky nebo meziskládky bez hutnění s upravením uložené sypaniny do předepsaného tvaru</t>
  </si>
  <si>
    <t>56</t>
  </si>
  <si>
    <t>https://podminky.urs.cz/item/CS_URS_2024_02/171251201</t>
  </si>
  <si>
    <t>4882,358</t>
  </si>
  <si>
    <t>29</t>
  </si>
  <si>
    <t>174151101</t>
  </si>
  <si>
    <t>Zásyp sypaninou z jakékoliv horniny strojně s uložením výkopku ve vrstvách se zhutněním jam, šachet, rýh nebo kolem objektů v těchto vykopávkách</t>
  </si>
  <si>
    <t>58</t>
  </si>
  <si>
    <t>https://podminky.urs.cz/item/CS_URS_2024_02/174151101</t>
  </si>
  <si>
    <t>344,5*1*1</t>
  </si>
  <si>
    <t>z nakup.materiálu , dle výpisu hl.výměr</t>
  </si>
  <si>
    <t>58331200</t>
  </si>
  <si>
    <t>štěrkopísek netříděný</t>
  </si>
  <si>
    <t>60</t>
  </si>
  <si>
    <t>344,5*2 "Přepočtené koeficientem množství</t>
  </si>
  <si>
    <t>31</t>
  </si>
  <si>
    <t>62</t>
  </si>
  <si>
    <t>z nakup.mater, dle tab.kubatur</t>
  </si>
  <si>
    <t>108,4</t>
  </si>
  <si>
    <t>64</t>
  </si>
  <si>
    <t>108,4*2 "Přepočtené koeficientem množství</t>
  </si>
  <si>
    <t>33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</si>
  <si>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</si>
  <si>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</si>
  <si>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66</t>
  </si>
  <si>
    <t>https://podminky.urs.cz/item/CS_URS_2024_02/175151101</t>
  </si>
  <si>
    <t>344,5*1*0,3</t>
  </si>
  <si>
    <t>68</t>
  </si>
  <si>
    <t>103,35*2 "Přepočtené koeficientem množství</t>
  </si>
  <si>
    <t>35</t>
  </si>
  <si>
    <t>181351113</t>
  </si>
  <si>
    <t>Rozprostření a urovnání ornice v rovině nebo ve svahu sklonu do 1:5 strojně při souvislé ploše přes 500 m2, tl. vrstvy do 200 mm</t>
  </si>
  <si>
    <t>70</t>
  </si>
  <si>
    <t>https://podminky.urs.cz/item/CS_URS_2024_02/181351113</t>
  </si>
  <si>
    <t>929</t>
  </si>
  <si>
    <t>10371500</t>
  </si>
  <si>
    <t>substrát pro trávníky VL</t>
  </si>
  <si>
    <t>72</t>
  </si>
  <si>
    <t>919*0,1</t>
  </si>
  <si>
    <t>181411131</t>
  </si>
  <si>
    <t>Založení trávníku na půdě předem připravené plochy do 1000 m2 výsevem včetně utažení parkového v rovině nebo na svahu do 1:5</t>
  </si>
  <si>
    <t>74</t>
  </si>
  <si>
    <t>https://podminky.urs.cz/item/CS_URS_2024_02/181411131</t>
  </si>
  <si>
    <t>00572410</t>
  </si>
  <si>
    <t>osivo směs travní parková</t>
  </si>
  <si>
    <t>kg</t>
  </si>
  <si>
    <t>76</t>
  </si>
  <si>
    <t>929*0,02 "Přepočtené koeficientem množství</t>
  </si>
  <si>
    <t>39</t>
  </si>
  <si>
    <t>181951113</t>
  </si>
  <si>
    <t>Úprava pláně vyrovnáním výškových rozdílů strojně v hornině třídy těžitelnosti II, skupiny 4 a 5 bez zhutnění</t>
  </si>
  <si>
    <t>78</t>
  </si>
  <si>
    <t>https://podminky.urs.cz/item/CS_URS_2024_02/181951113</t>
  </si>
  <si>
    <t>710</t>
  </si>
  <si>
    <t>181951114</t>
  </si>
  <si>
    <t>Úprava pláně vyrovnáním výškových rozdílů strojně v hornině třídy těžitelnosti II, skupiny 4 a 5 se zhutněním</t>
  </si>
  <si>
    <t>80</t>
  </si>
  <si>
    <t>https://podminky.urs.cz/item/CS_URS_2024_02/181951114</t>
  </si>
  <si>
    <t>953</t>
  </si>
  <si>
    <t>3912</t>
  </si>
  <si>
    <t>352,9</t>
  </si>
  <si>
    <t>2775,4</t>
  </si>
  <si>
    <t>327</t>
  </si>
  <si>
    <t>Zakládání</t>
  </si>
  <si>
    <t>212752412</t>
  </si>
  <si>
    <t>Trativody z drenážních trubek pro liniové stavby a komunikace se zřízením štěrkového lože pod trubky a s jejich obsypem v otevřeném výkopu trubka korugovaná sendvičová PE-HD SN 8 perforace 220° DN 150 s vyústěním</t>
  </si>
  <si>
    <t>82</t>
  </si>
  <si>
    <t>https://podminky.urs.cz/item/CS_URS_2024_02/212752412</t>
  </si>
  <si>
    <t>768,4</t>
  </si>
  <si>
    <t>219991113</t>
  </si>
  <si>
    <t>Položení chráničky z plastových trubek vnitřní průměr přes 50 do 100 mm</t>
  </si>
  <si>
    <t>84</t>
  </si>
  <si>
    <t>https://podminky.urs.cz/item/CS_URS_2024_02/219991113</t>
  </si>
  <si>
    <t>58,3</t>
  </si>
  <si>
    <t>43</t>
  </si>
  <si>
    <t>34571355</t>
  </si>
  <si>
    <t>trubka elektroinstalační ohebná dvouplášťová korugovaná HDPE+LDPE (chránička) D 93/110mm</t>
  </si>
  <si>
    <t>86</t>
  </si>
  <si>
    <t>58,3*1,05 "Přepočtené koeficientem množství</t>
  </si>
  <si>
    <t>Vodorovné konstrukce</t>
  </si>
  <si>
    <t>451541111</t>
  </si>
  <si>
    <t>Lože pod potrubí, stoky a drobné objekty v otevřeném výkopu ze štěrkodrtě 0-63 mm</t>
  </si>
  <si>
    <t>88</t>
  </si>
  <si>
    <t>https://podminky.urs.cz/item/CS_URS_2024_02/451541111</t>
  </si>
  <si>
    <t>344,5*1*0,2</t>
  </si>
  <si>
    <t>45</t>
  </si>
  <si>
    <t>463211001R</t>
  </si>
  <si>
    <t>Sanace z lomového kamene s vyplněním spár a dutin těženým kamenivem</t>
  </si>
  <si>
    <t>90</t>
  </si>
  <si>
    <t>3912*0,5</t>
  </si>
  <si>
    <t>komun</t>
  </si>
  <si>
    <t>953*0,2</t>
  </si>
  <si>
    <t>park.stání</t>
  </si>
  <si>
    <t>327*0,5</t>
  </si>
  <si>
    <t>autobusová zast.</t>
  </si>
  <si>
    <t>24*0,5</t>
  </si>
  <si>
    <t>328,9*0,5</t>
  </si>
  <si>
    <t xml:space="preserve">vjezd kostka , vjezd bet.dl. </t>
  </si>
  <si>
    <t>Komunikace pozemní</t>
  </si>
  <si>
    <t>564681119R</t>
  </si>
  <si>
    <t>Podklad z kameniva hrubého drceného PDK vel. 0-125 mm, s rozprostřením a zhutněním plochy přes 100 m2, po zhutnění tl. 300 mm - sanace</t>
  </si>
  <si>
    <t>92</t>
  </si>
  <si>
    <t>vjezd asf, dle výpisu hl.výměr</t>
  </si>
  <si>
    <t>47</t>
  </si>
  <si>
    <t>564710109R</t>
  </si>
  <si>
    <t>Podklad nebo kryt z kameniva hrubého drceného vel. 16-32 mm s rozprostřením a zhutněním plochy jednotlivě do 100 m2, po zhutnění tl. 50 mm se zakalením</t>
  </si>
  <si>
    <t>94</t>
  </si>
  <si>
    <t>7,4</t>
  </si>
  <si>
    <t>zesíl.chodník, dle výpisu hl. výměr</t>
  </si>
  <si>
    <t>564811011</t>
  </si>
  <si>
    <t>Podklad ze štěrkodrti ŠDA s rozprostřením a zhutněním plochy jednotlivě do 100 m2, po zhutnění tl. 50 mm</t>
  </si>
  <si>
    <t>96</t>
  </si>
  <si>
    <t>https://podminky.urs.cz/item/CS_URS_2024_02/564811011</t>
  </si>
  <si>
    <t>zesil.chodník , dle výpisu hl.výměr</t>
  </si>
  <si>
    <t>49</t>
  </si>
  <si>
    <t>564831009R</t>
  </si>
  <si>
    <t>Podklad ze štěrkodrti ŠD s rozprostřením a zhutněním plochy přes 100 m2, po zhutnění tl. 100 mm - sanace</t>
  </si>
  <si>
    <t>98</t>
  </si>
  <si>
    <t>zastávka</t>
  </si>
  <si>
    <t>vjezd - kostka</t>
  </si>
  <si>
    <t>328,9</t>
  </si>
  <si>
    <t>vjezd bet.dl.</t>
  </si>
  <si>
    <t>564831011</t>
  </si>
  <si>
    <t>Podklad ze štěrkodrti ŠDA s rozprostřením a zhutněním plochy jednotlivě do 100 m2, po zhutnění tl. 100 mm</t>
  </si>
  <si>
    <t>100</t>
  </si>
  <si>
    <t>https://podminky.urs.cz/item/CS_URS_2024_02/564831011</t>
  </si>
  <si>
    <t>zesíl.chodník</t>
  </si>
  <si>
    <t>51</t>
  </si>
  <si>
    <t>564851011</t>
  </si>
  <si>
    <t>Podklad ze štěrkodrti ŠD s rozprostřením a zhutněním plochy jednotlivě do 100 m2, po zhutnění tl. 150 mm</t>
  </si>
  <si>
    <t>102</t>
  </si>
  <si>
    <t>https://podminky.urs.cz/item/CS_URS_2024_02/564851011</t>
  </si>
  <si>
    <t>20,1</t>
  </si>
  <si>
    <t>2 vrstvy, vjezd kostka , dle výpisu hl.výměr</t>
  </si>
  <si>
    <t>104</t>
  </si>
  <si>
    <t>20*2</t>
  </si>
  <si>
    <t>2 vrstvy , vjezd asfalt , dle výpisu hl.výměr</t>
  </si>
  <si>
    <t>53</t>
  </si>
  <si>
    <t>564851111</t>
  </si>
  <si>
    <t>Podklad ze štěrkodrti ŠD s rozprostřením a zhutněním plochy přes 100 m2, po zhutnění tl. 150 mm</t>
  </si>
  <si>
    <t>106</t>
  </si>
  <si>
    <t>https://podminky.urs.cz/item/CS_URS_2024_02/564851111</t>
  </si>
  <si>
    <t>404*2</t>
  </si>
  <si>
    <t>2 vrstva chodník , dle výpisu hl.výměr</t>
  </si>
  <si>
    <t>108</t>
  </si>
  <si>
    <t>295,9</t>
  </si>
  <si>
    <t>2 vrstvy , vjezd bet.dl, dle výpisu hl.výměr</t>
  </si>
  <si>
    <t>55</t>
  </si>
  <si>
    <t>564851111a</t>
  </si>
  <si>
    <t>Podklad ze štěrkodrti ŠD 0/32 s rozprostřením a zhutněním plochy přes 100 m2, po zhutnění tl. 150 mm zhut. 100 MPa</t>
  </si>
  <si>
    <t>110</t>
  </si>
  <si>
    <t>komun , dle výpisu hl.výměr</t>
  </si>
  <si>
    <t>112</t>
  </si>
  <si>
    <t>720</t>
  </si>
  <si>
    <t>park.stání , dle výpisu hl.výměr</t>
  </si>
  <si>
    <t>57</t>
  </si>
  <si>
    <t>564851111b</t>
  </si>
  <si>
    <t>Podklad ze štěrkodrti ŠD 0/32 s rozprostřením a zhutněním plochy přes 100 m2, po zhutnění tl. 150 mm zhut. 70 MPa</t>
  </si>
  <si>
    <t>114</t>
  </si>
  <si>
    <t>116</t>
  </si>
  <si>
    <t xml:space="preserve">park.stání </t>
  </si>
  <si>
    <t>59</t>
  </si>
  <si>
    <t>564871111</t>
  </si>
  <si>
    <t>Podklad ze štěrkodrti ŠD s rozprostřením a zhutněním plochy přes 100 m2, po zhutnění tl. 250 mm</t>
  </si>
  <si>
    <t>118</t>
  </si>
  <si>
    <t>https://podminky.urs.cz/item/CS_URS_2024_02/564871111</t>
  </si>
  <si>
    <t>zastávka , dle výpisu hl.výměr</t>
  </si>
  <si>
    <t>5651351111</t>
  </si>
  <si>
    <t>Asfaltový beton vrstva podkladní ACP 16+ 50/70 (obalované kamenivo střednězrnné - OKS) s rozprostřením a zhutněním v pruhu šířky přes 1,5 do 3 m, po zhutnění tl. 50 mm</t>
  </si>
  <si>
    <t>120</t>
  </si>
  <si>
    <t>3279</t>
  </si>
  <si>
    <t>komun, dle výpisu hl.výměr</t>
  </si>
  <si>
    <t>61</t>
  </si>
  <si>
    <t>122</t>
  </si>
  <si>
    <t>565165112</t>
  </si>
  <si>
    <t>Asfaltový beton vrstva podkladní ACP 16+ PMB 25/55-60 (obalované kamenivo střednězrnné - OKS) s rozprostřením a zhutněním v pruhu šířky přes 1,5 do 3 m, po zhutnění tl. 90 mm</t>
  </si>
  <si>
    <t>124</t>
  </si>
  <si>
    <t>https://podminky.urs.cz/item/CS_URS_2024_02/565165112</t>
  </si>
  <si>
    <t>vjezd asfalt , dle výpisu hl.výměr</t>
  </si>
  <si>
    <t>63</t>
  </si>
  <si>
    <t>567122114</t>
  </si>
  <si>
    <t>Podklad ze směsi stmelené cementem SC bez dilatačních spár, s rozprostřením a zhutněním SC C 8/10 (KSC I), po zhutnění tl. 150 mm</t>
  </si>
  <si>
    <t>126</t>
  </si>
  <si>
    <t>https://podminky.urs.cz/item/CS_URS_2024_02/567122114</t>
  </si>
  <si>
    <t>71,05</t>
  </si>
  <si>
    <t>oprava komun. , dle výpisu hl.výměr</t>
  </si>
  <si>
    <t>128</t>
  </si>
  <si>
    <t>307</t>
  </si>
  <si>
    <t>65</t>
  </si>
  <si>
    <t>5732111081</t>
  </si>
  <si>
    <t>Postřik spojovací PS bez posypu kamenivem z asfaltu silničního, v množství 0, 35 kg/m2</t>
  </si>
  <si>
    <t>130</t>
  </si>
  <si>
    <t>2 vrstvy , dle výpisu hl.výměr</t>
  </si>
  <si>
    <t>132</t>
  </si>
  <si>
    <t>67</t>
  </si>
  <si>
    <t>573231107</t>
  </si>
  <si>
    <t>Postřik spojovací PS bez posypu kamenivem ze silniční emulze, v množství 0,35 kg/m2</t>
  </si>
  <si>
    <t>134</t>
  </si>
  <si>
    <t>https://podminky.urs.cz/item/CS_URS_2024_02/573231107</t>
  </si>
  <si>
    <t>577134111</t>
  </si>
  <si>
    <t>Asfaltový beton vrstva obrusná ACO 11+ 50/70 (ABS) tř. I tl 40 mm š do 3 m z nemodifikovaného asfaltu</t>
  </si>
  <si>
    <t>507482505</t>
  </si>
  <si>
    <t>https://podminky.urs.cz/item/CS_URS_2024_02/577134111</t>
  </si>
  <si>
    <t>asfaltový vjezd</t>
  </si>
  <si>
    <t>69</t>
  </si>
  <si>
    <t>5771341411</t>
  </si>
  <si>
    <t>Asfaltový beton vrstva obrusná ACO 11+ PMB 45/80-65 (ABS) s rozprostřením a se zhutněním z modifikovaného asfaltu v pruhu šířky přes 3 m, po zhutnění tl. 40 mm</t>
  </si>
  <si>
    <t>138</t>
  </si>
  <si>
    <t>140</t>
  </si>
  <si>
    <t>71</t>
  </si>
  <si>
    <t>577155142</t>
  </si>
  <si>
    <t>Asfaltový beton vrstva ložní ACL 16 (ABH) s rozprostřením a zhutněním z modifikovaného asfaltu v pruhu šířky přes 3 m, po zhutnění tl. 60 mm</t>
  </si>
  <si>
    <t>142</t>
  </si>
  <si>
    <t>https://podminky.urs.cz/item/CS_URS_2024_02/577155142</t>
  </si>
  <si>
    <t>58114114R</t>
  </si>
  <si>
    <t>Kryt cementobetonový vyztužený silničních komunikací skupiny CB I tl. 250 mm včetně bednění</t>
  </si>
  <si>
    <t>144</t>
  </si>
  <si>
    <t>251</t>
  </si>
  <si>
    <t>73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</si>
  <si>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</si>
  <si>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</si>
  <si>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146</t>
  </si>
  <si>
    <t>https://podminky.urs.cz/item/CS_URS_2024_02/591211111</t>
  </si>
  <si>
    <t>ze stáv. očištěné ,konstr.  vjezdu , dle výpisu hl.výměr</t>
  </si>
  <si>
    <t>148</t>
  </si>
  <si>
    <t>404+230</t>
  </si>
  <si>
    <t>chodník , 80 % za stáv.očištěné , dle výpisu hl.výměr</t>
  </si>
  <si>
    <t>75</t>
  </si>
  <si>
    <t>58381014</t>
  </si>
  <si>
    <t>kostka řezanoštípaná dlažební žula 10x10x8cm</t>
  </si>
  <si>
    <t>150</t>
  </si>
  <si>
    <t>404*0,2*1,02</t>
  </si>
  <si>
    <t>20 % dodávka</t>
  </si>
  <si>
    <t>230*1,02</t>
  </si>
  <si>
    <t>100% dodávka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</si>
  <si>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</si>
  <si>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</si>
  <si>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152</t>
  </si>
  <si>
    <t>https://podminky.urs.cz/item/CS_URS_2024_02/596211110</t>
  </si>
  <si>
    <t>10,2</t>
  </si>
  <si>
    <t>kontrast.pás , dle výpisu hl.výměr</t>
  </si>
  <si>
    <t>77</t>
  </si>
  <si>
    <t>59245008</t>
  </si>
  <si>
    <t>dlažba skladebná betonová 200x100mm tl 60mm barevná</t>
  </si>
  <si>
    <t>154</t>
  </si>
  <si>
    <t>10,2*1,03 "Přepočtené koeficientem množství</t>
  </si>
  <si>
    <t>596211120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</si>
  <si>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do 50 m2</t>
  </si>
  <si>
    <t>156</t>
  </si>
  <si>
    <t>https://podminky.urs.cz/item/CS_URS_2024_02/596211120</t>
  </si>
  <si>
    <t>78,2</t>
  </si>
  <si>
    <t>signál.pás , dle výpisu hlk.výměr</t>
  </si>
  <si>
    <t>79</t>
  </si>
  <si>
    <t>59245006</t>
  </si>
  <si>
    <t>dlažba pro nevidomé betonová 200x100mm tl 60mm barevná</t>
  </si>
  <si>
    <t>158</t>
  </si>
  <si>
    <t>78,2*1,03 "Přepočtené koeficientem množství</t>
  </si>
  <si>
    <t>596211123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</si>
  <si>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přes 300 m2</t>
  </si>
  <si>
    <t>160</t>
  </si>
  <si>
    <t>https://podminky.urs.cz/item/CS_URS_2024_02/596211123</t>
  </si>
  <si>
    <t>2364</t>
  </si>
  <si>
    <t>chodník ,dle výpisu hl.výměr</t>
  </si>
  <si>
    <t>81</t>
  </si>
  <si>
    <t>59245016R</t>
  </si>
  <si>
    <t>dlažba skladebná betonová  osmiúhelník + čtverec  tl 60mm přírodní</t>
  </si>
  <si>
    <t>162</t>
  </si>
  <si>
    <t>2364-300</t>
  </si>
  <si>
    <t>-1500</t>
  </si>
  <si>
    <t xml:space="preserve">z pův. očištěné </t>
  </si>
  <si>
    <t>59245270</t>
  </si>
  <si>
    <t>dlažba skladebná betonová  osmiúhelník + čtverec tl 60mm barevná</t>
  </si>
  <si>
    <t>164</t>
  </si>
  <si>
    <t>300</t>
  </si>
  <si>
    <t>-100</t>
  </si>
  <si>
    <t>z pův.očištění</t>
  </si>
  <si>
    <t>83</t>
  </si>
  <si>
    <t>596211124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</si>
  <si>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Příplatek k cenám za dlažbu z prvků dvou barev</t>
  </si>
  <si>
    <t>166</t>
  </si>
  <si>
    <t>https://podminky.urs.cz/item/CS_URS_2024_02/596211124</t>
  </si>
  <si>
    <t>chodník</t>
  </si>
  <si>
    <t>596211220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</si>
  <si>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B, pro plochy do 50 m2</t>
  </si>
  <si>
    <t>168</t>
  </si>
  <si>
    <t>https://podminky.urs.cz/item/CS_URS_2024_02/596211220</t>
  </si>
  <si>
    <t>signál.pás , dle výpisu hl.výměr</t>
  </si>
  <si>
    <t>85</t>
  </si>
  <si>
    <t>59245226</t>
  </si>
  <si>
    <t>dlažba pro nevidomé betonová 200x100mm tl 80mm barevná</t>
  </si>
  <si>
    <t>170</t>
  </si>
  <si>
    <t>21*1,03 "Přepočtené koeficientem množství</t>
  </si>
  <si>
    <t>596211222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</si>
  <si>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B, pro plochy přes 100 do 300 m2</t>
  </si>
  <si>
    <t>172</t>
  </si>
  <si>
    <t>https://podminky.urs.cz/item/CS_URS_2024_02/596211222</t>
  </si>
  <si>
    <t>vjezd- bet.dl. , dle výpisu hl.výměr</t>
  </si>
  <si>
    <t>87</t>
  </si>
  <si>
    <t>59245017R</t>
  </si>
  <si>
    <t>dlažba skladebná betonová osmiúhelník + čtverec  tl 80mm přírodní</t>
  </si>
  <si>
    <t>174</t>
  </si>
  <si>
    <t>295,9*1,02 "Přepočtené koeficientem množství</t>
  </si>
  <si>
    <t>Trubní vedení</t>
  </si>
  <si>
    <t>871313123</t>
  </si>
  <si>
    <t>Montáž kanalizačního potrubí z tvrdého PVC-U hladkého plnostěnného tuhost SN 12 DN 160</t>
  </si>
  <si>
    <t>176</t>
  </si>
  <si>
    <t>https://podminky.urs.cz/item/CS_URS_2024_02/871313123</t>
  </si>
  <si>
    <t>266,5</t>
  </si>
  <si>
    <t>34 ks , dle výpisu hl.výměr</t>
  </si>
  <si>
    <t>89</t>
  </si>
  <si>
    <t>28611260</t>
  </si>
  <si>
    <t>trubka kanalizační PVC-U plnostěnná jednovrstvá DN 160x3000mm SN12</t>
  </si>
  <si>
    <t>178</t>
  </si>
  <si>
    <t>266,5*1,03 "Přepočtené koeficientem množství</t>
  </si>
  <si>
    <t>877375122</t>
  </si>
  <si>
    <t>Montáž nalepovací odbočné tvarovky na potrubí z kanalizačních trub z PVC DN 300</t>
  </si>
  <si>
    <t>kus</t>
  </si>
  <si>
    <t>180</t>
  </si>
  <si>
    <t>https://podminky.urs.cz/item/CS_URS_2024_02/877375122</t>
  </si>
  <si>
    <t>91</t>
  </si>
  <si>
    <t>28611710R</t>
  </si>
  <si>
    <t>nalepovací  odbočná tvarovka vč. navrtávky</t>
  </si>
  <si>
    <t>182</t>
  </si>
  <si>
    <t>89594001R</t>
  </si>
  <si>
    <t>Zřízení vpusti uliční z betonových dílců , vč. materiálu , mříže 500/500 mm a připojení</t>
  </si>
  <si>
    <t>184</t>
  </si>
  <si>
    <t>93</t>
  </si>
  <si>
    <t>89594009R</t>
  </si>
  <si>
    <t>Odstranění vpusti kanalizační uliční z betonových dílců vč.odvozu a ekolog.likvidace</t>
  </si>
  <si>
    <t>186</t>
  </si>
  <si>
    <t>895941109R</t>
  </si>
  <si>
    <t>Osazení vpusti chodníkové</t>
  </si>
  <si>
    <t>188</t>
  </si>
  <si>
    <t>95</t>
  </si>
  <si>
    <t>59224309R</t>
  </si>
  <si>
    <t>vpusť chodníková</t>
  </si>
  <si>
    <t>190</t>
  </si>
  <si>
    <t>895941341</t>
  </si>
  <si>
    <t>Osazení vpusti uliční z betonových dílců DN 500 dno s výtokem</t>
  </si>
  <si>
    <t>192</t>
  </si>
  <si>
    <t>https://podminky.urs.cz/item/CS_URS_2024_02/895941341</t>
  </si>
  <si>
    <t>97</t>
  </si>
  <si>
    <t>59224472</t>
  </si>
  <si>
    <t>vpusť uliční DN 500 kaliště s odtokem 150mm 500/245x65mm</t>
  </si>
  <si>
    <t>895941351</t>
  </si>
  <si>
    <t>Osazení vpusti uliční z betonových dílců DN 500 skruž horní pro čtvercovou vtokovou mříž</t>
  </si>
  <si>
    <t>196</t>
  </si>
  <si>
    <t>https://podminky.urs.cz/item/CS_URS_2024_02/895941351</t>
  </si>
  <si>
    <t>99</t>
  </si>
  <si>
    <t>59224460</t>
  </si>
  <si>
    <t>vpusť uliční DN 500 betonová 500x190x65mm čtvercový poklop</t>
  </si>
  <si>
    <t>895941362</t>
  </si>
  <si>
    <t>Osazení vpusti uliční z betonových dílců DN 500 skruž středová 590 mm</t>
  </si>
  <si>
    <t>200</t>
  </si>
  <si>
    <t>https://podminky.urs.cz/item/CS_URS_2024_02/895941362</t>
  </si>
  <si>
    <t>101</t>
  </si>
  <si>
    <t>59224462</t>
  </si>
  <si>
    <t>vpusť uliční DN 500 skruž průběžná vysoká betonová 500/590x65mm</t>
  </si>
  <si>
    <t>202</t>
  </si>
  <si>
    <t>895941367</t>
  </si>
  <si>
    <t>Osazení vpusti uliční z betonových dílců DN 500 skruž průběžná se zápachovou uzávěrkou</t>
  </si>
  <si>
    <t>204</t>
  </si>
  <si>
    <t>https://podminky.urs.cz/item/CS_URS_2024_02/895941367</t>
  </si>
  <si>
    <t>103</t>
  </si>
  <si>
    <t>59224467</t>
  </si>
  <si>
    <t>vpusť uliční DN 500 skruž průběžná 500/590x65mm betonová se zápachovou uzávěrkou 150mm PVC</t>
  </si>
  <si>
    <t>206</t>
  </si>
  <si>
    <t>899133111</t>
  </si>
  <si>
    <t>Výměna (výšková úprava) poklopu na betonové šachtě</t>
  </si>
  <si>
    <t>208</t>
  </si>
  <si>
    <t>https://podminky.urs.cz/item/CS_URS_2024_02/899133111</t>
  </si>
  <si>
    <t>105</t>
  </si>
  <si>
    <t>899133131R</t>
  </si>
  <si>
    <t>Výměna (výšková úprava) poklopu s použitím plastových vyrovnávacích prvků kanalizačního s rámem osazeného na plastové rouře teleskopického</t>
  </si>
  <si>
    <t>210</t>
  </si>
  <si>
    <t>plyn šoupě</t>
  </si>
  <si>
    <t>899204112</t>
  </si>
  <si>
    <t>Osazení mříží litinových včetně rámů a košů na bahno pro třídu zatížení D400, E600</t>
  </si>
  <si>
    <t>212</t>
  </si>
  <si>
    <t>https://podminky.urs.cz/item/CS_URS_2024_02/899204112</t>
  </si>
  <si>
    <t>107</t>
  </si>
  <si>
    <t>55241040</t>
  </si>
  <si>
    <t>mříž litinová 600/40T, D400</t>
  </si>
  <si>
    <t>214</t>
  </si>
  <si>
    <t>59223874</t>
  </si>
  <si>
    <t>koš vysoký pro uliční vpusti žárově Pz plech pro rám 500/300mm</t>
  </si>
  <si>
    <t>216</t>
  </si>
  <si>
    <t>Ostatní konstrukce a práce, bourání</t>
  </si>
  <si>
    <t>109</t>
  </si>
  <si>
    <t>914111111</t>
  </si>
  <si>
    <t>Montáž svislé dopravní značky základní velikosti do 1 m2 objímkami na sloupky nebo konzoly</t>
  </si>
  <si>
    <t>218</t>
  </si>
  <si>
    <t>https://podminky.urs.cz/item/CS_URS_2024_02/914111111</t>
  </si>
  <si>
    <t>přemístění IJ4a,IP13c,P6</t>
  </si>
  <si>
    <t>220</t>
  </si>
  <si>
    <t>nové zn, dle výpisu hl.výměr</t>
  </si>
  <si>
    <t>111</t>
  </si>
  <si>
    <t>40445623</t>
  </si>
  <si>
    <t>informativní značky provozní IP6</t>
  </si>
  <si>
    <t>222</t>
  </si>
  <si>
    <t>404456251</t>
  </si>
  <si>
    <t>informativní značky provozní  IP12</t>
  </si>
  <si>
    <t>224</t>
  </si>
  <si>
    <t>113</t>
  </si>
  <si>
    <t>40445650</t>
  </si>
  <si>
    <t>dodatkové tabulky E13</t>
  </si>
  <si>
    <t>226</t>
  </si>
  <si>
    <t>40445620</t>
  </si>
  <si>
    <t>zákazové, příkazové dopravní značky C4a</t>
  </si>
  <si>
    <t>228</t>
  </si>
  <si>
    <t>115</t>
  </si>
  <si>
    <t>40445642</t>
  </si>
  <si>
    <t>informativní značky směrové Z4b</t>
  </si>
  <si>
    <t>230</t>
  </si>
  <si>
    <t>914511112</t>
  </si>
  <si>
    <t>Montáž sloupku dopravních značek délky do 3,5 m do hliníkové patky pro sloupek D 60 mm</t>
  </si>
  <si>
    <t>232</t>
  </si>
  <si>
    <t>https://podminky.urs.cz/item/CS_URS_2024_02/914511112</t>
  </si>
  <si>
    <t>117</t>
  </si>
  <si>
    <t>40445225</t>
  </si>
  <si>
    <t>sloupek pro dopravní značku Zn D 60mm v 3,5m</t>
  </si>
  <si>
    <t>234</t>
  </si>
  <si>
    <t>40445240</t>
  </si>
  <si>
    <t>patka pro sloupek Al D 60mm</t>
  </si>
  <si>
    <t>236</t>
  </si>
  <si>
    <t>119</t>
  </si>
  <si>
    <t>40445256</t>
  </si>
  <si>
    <t>svorka upínací na sloupek dopravní značky D 60mm</t>
  </si>
  <si>
    <t>238</t>
  </si>
  <si>
    <t>40445253</t>
  </si>
  <si>
    <t>víčko plastové na sloupek D 60mm</t>
  </si>
  <si>
    <t>240</t>
  </si>
  <si>
    <t>121</t>
  </si>
  <si>
    <t>915111112</t>
  </si>
  <si>
    <t>Vodorovné dopravní značení stříkané barvou dělící čára šířky 125 mm souvislá bílá retroreflexní</t>
  </si>
  <si>
    <t>242</t>
  </si>
  <si>
    <t>https://podminky.urs.cz/item/CS_URS_2024_02/915111112</t>
  </si>
  <si>
    <t>371,7</t>
  </si>
  <si>
    <t>V1a</t>
  </si>
  <si>
    <t>244</t>
  </si>
  <si>
    <t>123</t>
  </si>
  <si>
    <t>915121112</t>
  </si>
  <si>
    <t>Vodorovné dopravní značení stříkané barvou vodící čára bílá šířky 250 mm souvislá retroreflexní</t>
  </si>
  <si>
    <t>246</t>
  </si>
  <si>
    <t>https://podminky.urs.cz/item/CS_URS_2024_02/915121112</t>
  </si>
  <si>
    <t>915121122</t>
  </si>
  <si>
    <t>Vodorovné dopravní značení stříkané barvou vodící čára bílá šířky 250 mm přerušovaná retroreflexní</t>
  </si>
  <si>
    <t>248</t>
  </si>
  <si>
    <t>https://podminky.urs.cz/item/CS_URS_2024_02/915121122</t>
  </si>
  <si>
    <t>125</t>
  </si>
  <si>
    <t>915131112</t>
  </si>
  <si>
    <t>Vodorovné dopravní značení stříkané barvou přechody pro chodce, šipky, symboly bílé retroreflexní</t>
  </si>
  <si>
    <t>250</t>
  </si>
  <si>
    <t>https://podminky.urs.cz/item/CS_URS_2024_02/915131112</t>
  </si>
  <si>
    <t>56,2</t>
  </si>
  <si>
    <t>V7a</t>
  </si>
  <si>
    <t>2,7</t>
  </si>
  <si>
    <t>V 10f</t>
  </si>
  <si>
    <t>24,1</t>
  </si>
  <si>
    <t>V13</t>
  </si>
  <si>
    <t>915211112</t>
  </si>
  <si>
    <t>Vodorovné dopravní značení taženým plastem dělící čára šířky 125 mm souvislá bílá retroreflexní</t>
  </si>
  <si>
    <t>252</t>
  </si>
  <si>
    <t>https://podminky.urs.cz/item/CS_URS_2024_02/915211112</t>
  </si>
  <si>
    <t>127</t>
  </si>
  <si>
    <t>254</t>
  </si>
  <si>
    <t>443,08</t>
  </si>
  <si>
    <t>V4</t>
  </si>
  <si>
    <t>915221112</t>
  </si>
  <si>
    <t>Vodorovné dopravní značení taženým plastem vodící čára bílá šířky 250 mm souvislá retroreflexní</t>
  </si>
  <si>
    <t>256</t>
  </si>
  <si>
    <t>https://podminky.urs.cz/item/CS_URS_2024_02/915221112</t>
  </si>
  <si>
    <t>49,9</t>
  </si>
  <si>
    <t>334,1</t>
  </si>
  <si>
    <t>V10d</t>
  </si>
  <si>
    <t>129</t>
  </si>
  <si>
    <t>915221122</t>
  </si>
  <si>
    <t>Vodorovné dopravní značení stříkaným plastem vodící čára bílá šířky 250 mm přerušovaná retroreflexní</t>
  </si>
  <si>
    <t>258</t>
  </si>
  <si>
    <t>https://podminky.urs.cz/item/CS_URS_2024_02/915221122</t>
  </si>
  <si>
    <t>91,1</t>
  </si>
  <si>
    <t>V2b</t>
  </si>
  <si>
    <t>42,15</t>
  </si>
  <si>
    <t>915231112</t>
  </si>
  <si>
    <t>Vodorovné dopravní značení taženým plastem přechody pro chodce, šipky, symboly nápisy bílé retroreflexní</t>
  </si>
  <si>
    <t>260</t>
  </si>
  <si>
    <t>https://podminky.urs.cz/item/CS_URS_2024_02/915231112</t>
  </si>
  <si>
    <t>131</t>
  </si>
  <si>
    <t>915611111</t>
  </si>
  <si>
    <t>Předznačení pro vodorovné značení stříkané barvou nebo prováděné z nátěrových hmot liniové dělicí čáry, vodicí proužky</t>
  </si>
  <si>
    <t>262</t>
  </si>
  <si>
    <t>https://podminky.urs.cz/item/CS_URS_2024_02/915611111</t>
  </si>
  <si>
    <t>915621111</t>
  </si>
  <si>
    <t>Předznačení pro vodorovné značení stříkané barvou nebo prováděné z nátěrových hmot plošné šipky, symboly, nápisy</t>
  </si>
  <si>
    <t>264</t>
  </si>
  <si>
    <t>https://podminky.urs.cz/item/CS_URS_2024_02/915621111</t>
  </si>
  <si>
    <t>133</t>
  </si>
  <si>
    <t>916111123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</si>
  <si>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</si>
  <si>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266</t>
  </si>
  <si>
    <t>https://podminky.urs.cz/item/CS_URS_2024_02/916111123</t>
  </si>
  <si>
    <t>808,5</t>
  </si>
  <si>
    <t>58381015</t>
  </si>
  <si>
    <t>kostka řezanoštípaná dlažební žula 10x10x10cm</t>
  </si>
  <si>
    <t>268</t>
  </si>
  <si>
    <t>808,5*0,1*1,01</t>
  </si>
  <si>
    <t>135</t>
  </si>
  <si>
    <t>916132113R</t>
  </si>
  <si>
    <t>Osazení silniční obruby z kamenných krajníků s ložem tl. přes 50 do 100 mm, s vyplněním a zatřením spár cementovou maltou šířky do 250 mm s boční opěrou z betonu prostého, do lože z betonu prostého</t>
  </si>
  <si>
    <t>270</t>
  </si>
  <si>
    <t>347</t>
  </si>
  <si>
    <t>136</t>
  </si>
  <si>
    <t>58380220</t>
  </si>
  <si>
    <t>krajník kamenný žulový silniční 110x250</t>
  </si>
  <si>
    <t>347*1,01 "Přepočtené koeficientem množství</t>
  </si>
  <si>
    <t>137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</si>
  <si>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</si>
  <si>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</si>
  <si>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274</t>
  </si>
  <si>
    <t>https://podminky.urs.cz/item/CS_URS_2024_02/916231213</t>
  </si>
  <si>
    <t xml:space="preserve">dle výpisu hů.výměr </t>
  </si>
  <si>
    <t>59217036</t>
  </si>
  <si>
    <t>obrubník parkový betonový 500x80x250mm přírodní</t>
  </si>
  <si>
    <t>276</t>
  </si>
  <si>
    <t>63*1,01 "Přepočtené koeficientem množství</t>
  </si>
  <si>
    <t>139</t>
  </si>
  <si>
    <t>916241113</t>
  </si>
  <si>
    <t>Osazení obrubníku kamenného se zřízením lože, s vyplněním a zatřením spár cementovou maltou ležatého s boční opěrou z betonu prostého, do lože z betonu prostého</t>
  </si>
  <si>
    <t>278</t>
  </si>
  <si>
    <t>https://podminky.urs.cz/item/CS_URS_2024_02/916241113</t>
  </si>
  <si>
    <t>815</t>
  </si>
  <si>
    <t>58380003</t>
  </si>
  <si>
    <t>obrubník kamenný žulový přímý 1000x300x200mm vč. obloukových</t>
  </si>
  <si>
    <t>280</t>
  </si>
  <si>
    <t>815*0,6*1,01</t>
  </si>
  <si>
    <t>40 % stávající očištěné obruby</t>
  </si>
  <si>
    <t>141</t>
  </si>
  <si>
    <t>916241213</t>
  </si>
  <si>
    <t>Osazení obrubníku kamenného se zřízením lože, s vyplněním a zatřením spár cementovou maltou stojatého s boční opěrou z betonu prostého, do lože z betonu prostého</t>
  </si>
  <si>
    <t>282</t>
  </si>
  <si>
    <t>https://podminky.urs.cz/item/CS_URS_2024_02/916241213</t>
  </si>
  <si>
    <t>58380005R</t>
  </si>
  <si>
    <t>obrubník kamenný žulový přímý 1000x200x 300mm vč. obloukových</t>
  </si>
  <si>
    <t>284</t>
  </si>
  <si>
    <t>108*1,02 "Přepočtené koeficientem množství</t>
  </si>
  <si>
    <t>143</t>
  </si>
  <si>
    <t>916331112</t>
  </si>
  <si>
    <t>Osazení zahradního obrubníku betonového s ložem tl. od 50 do 100 mm z betonu prostého tř. C 12/15 s boční opěrou z betonu prostého tř. C 12/15</t>
  </si>
  <si>
    <t>286</t>
  </si>
  <si>
    <t>https://podminky.urs.cz/item/CS_URS_2024_02/916331112</t>
  </si>
  <si>
    <t>101,3</t>
  </si>
  <si>
    <t>L</t>
  </si>
  <si>
    <t>518</t>
  </si>
  <si>
    <t>P</t>
  </si>
  <si>
    <t>59217001</t>
  </si>
  <si>
    <t>obrubník zahradní betonový 1000x50x250mm</t>
  </si>
  <si>
    <t>288</t>
  </si>
  <si>
    <t>619,3*1,01 "Přepočtené koeficientem množství</t>
  </si>
  <si>
    <t>145</t>
  </si>
  <si>
    <t>916991121</t>
  </si>
  <si>
    <t>Lože pod obrubníky, krajníky nebo obruby z dlažebních kostek z betonu prostého</t>
  </si>
  <si>
    <t>290</t>
  </si>
  <si>
    <t>https://podminky.urs.cz/item/CS_URS_2024_02/916991121</t>
  </si>
  <si>
    <t>(815+108)*0,3*0,1</t>
  </si>
  <si>
    <t>919726123</t>
  </si>
  <si>
    <t>Geotextilie netkaná pro ochranu, separaci nebo filtraci měrná hmotnost přes 300 do 500 g/m2</t>
  </si>
  <si>
    <t>292</t>
  </si>
  <si>
    <t>https://podminky.urs.cz/item/CS_URS_2024_02/919726123</t>
  </si>
  <si>
    <t>5544,9*1,2</t>
  </si>
  <si>
    <t>147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</si>
  <si>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</si>
  <si>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</si>
  <si>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294</t>
  </si>
  <si>
    <t>https://podminky.urs.cz/item/CS_URS_2024_02/919732221</t>
  </si>
  <si>
    <t>63,5</t>
  </si>
  <si>
    <t>919735114</t>
  </si>
  <si>
    <t>Řezání stávajícího živičného krytu nebo podkladu hloubky přes 150 do 200 mm</t>
  </si>
  <si>
    <t>296</t>
  </si>
  <si>
    <t>https://podminky.urs.cz/item/CS_URS_2024_02/919735114</t>
  </si>
  <si>
    <t>tl. 180 mm , dle výpisu hl.výměr</t>
  </si>
  <si>
    <t>149</t>
  </si>
  <si>
    <t>936001002</t>
  </si>
  <si>
    <t>Přesun prvků městské a zahradní architektury hmotnosti přes 0,1 do 1,5 t</t>
  </si>
  <si>
    <t>298</t>
  </si>
  <si>
    <t>https://podminky.urs.cz/item/CS_URS_2024_02/936001002</t>
  </si>
  <si>
    <t>936001009R</t>
  </si>
  <si>
    <t>Přesun zastávky</t>
  </si>
  <si>
    <t>151</t>
  </si>
  <si>
    <t>938902009R</t>
  </si>
  <si>
    <t>Čištění žlabů liniového odvodnění , s naložením na dopravní prostředek nebo s přemístěním na hromady na vzdálenost do 20 m ručně tloušťky nánosu do 25% průměru propustku přes 500 do 1000 mm</t>
  </si>
  <si>
    <t>302</t>
  </si>
  <si>
    <t>51,7</t>
  </si>
  <si>
    <t>979024442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</si>
  <si>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chodníkových</t>
  </si>
  <si>
    <t>304</t>
  </si>
  <si>
    <t>https://podminky.urs.cz/item/CS_URS_2024_02/979024442</t>
  </si>
  <si>
    <t>153</t>
  </si>
  <si>
    <t>979071031</t>
  </si>
  <si>
    <t>Očištění vybouraných dlažebních kostek při překopech inženýrských sítí od spojovacího materiálu, s přemístěním hmot na skládku na vzdálenost do 3 m nebo s naložením na dopravní prostředek mozaikových, s původním vyplněním spár kamenivem těženým nebo cementovou maltou</t>
  </si>
  <si>
    <t>306</t>
  </si>
  <si>
    <t>https://podminky.urs.cz/item/CS_URS_2024_02/979071031</t>
  </si>
  <si>
    <t>997</t>
  </si>
  <si>
    <t>Přesun sutě</t>
  </si>
  <si>
    <t>997221551</t>
  </si>
  <si>
    <t>Vodorovná doprava suti bez naložení, ale se složením a s hrubým urovnáním ze sypkých materiálů, na vzdálenost do 1 km</t>
  </si>
  <si>
    <t>308</t>
  </si>
  <si>
    <t>https://podminky.urs.cz/item/CS_URS_2024_02/997221551</t>
  </si>
  <si>
    <t>3752,726</t>
  </si>
  <si>
    <t>-240,701</t>
  </si>
  <si>
    <t>155</t>
  </si>
  <si>
    <t>310</t>
  </si>
  <si>
    <t>850*0,75</t>
  </si>
  <si>
    <t>850*0,29</t>
  </si>
  <si>
    <t>dosypání během výstavby</t>
  </si>
  <si>
    <t>997221559</t>
  </si>
  <si>
    <t>Vodorovná doprava suti bez naložení, ale se složením a s hrubým urovnáním Příplatek k ceně za každý další započatý 1 km přes 1 km</t>
  </si>
  <si>
    <t>312</t>
  </si>
  <si>
    <t>https://podminky.urs.cz/item/CS_URS_2024_02/997221559</t>
  </si>
  <si>
    <t>3512,025*14</t>
  </si>
  <si>
    <t>157</t>
  </si>
  <si>
    <t>314</t>
  </si>
  <si>
    <t>884*14</t>
  </si>
  <si>
    <t>997221561</t>
  </si>
  <si>
    <t>Vodorovná doprava suti bez naložení, ale se složením a s hrubým urovnáním z kusových materiálů, na vzdálenost do 1 km</t>
  </si>
  <si>
    <t>316</t>
  </si>
  <si>
    <t>https://podminky.urs.cz/item/CS_URS_2024_02/997221561</t>
  </si>
  <si>
    <t>37*0,32</t>
  </si>
  <si>
    <t>223,6*0,417</t>
  </si>
  <si>
    <t>kostky</t>
  </si>
  <si>
    <t>272*0,04</t>
  </si>
  <si>
    <t>obruby bet</t>
  </si>
  <si>
    <t>198*0,63</t>
  </si>
  <si>
    <t>vyzt.beton</t>
  </si>
  <si>
    <t>159</t>
  </si>
  <si>
    <t>997221569</t>
  </si>
  <si>
    <t>318</t>
  </si>
  <si>
    <t>https://podminky.urs.cz/item/CS_URS_2024_02/997221569</t>
  </si>
  <si>
    <t>240,701*14</t>
  </si>
  <si>
    <t>997221611</t>
  </si>
  <si>
    <t>Nakládání na dopravní prostředky pro vodorovnou dopravu suti</t>
  </si>
  <si>
    <t>320</t>
  </si>
  <si>
    <t>https://podminky.urs.cz/item/CS_URS_2024_02/997221611</t>
  </si>
  <si>
    <t>3512,025</t>
  </si>
  <si>
    <t>161</t>
  </si>
  <si>
    <t>322</t>
  </si>
  <si>
    <t>884</t>
  </si>
  <si>
    <t>dosyp.během výstavby</t>
  </si>
  <si>
    <t>997221612</t>
  </si>
  <si>
    <t>Nakládání na dopravní prostředky pro vodorovnou dopravu vybouraných hmot</t>
  </si>
  <si>
    <t>324</t>
  </si>
  <si>
    <t>https://podminky.urs.cz/item/CS_URS_2024_02/997221612</t>
  </si>
  <si>
    <t>240,701</t>
  </si>
  <si>
    <t>163</t>
  </si>
  <si>
    <t>997221615</t>
  </si>
  <si>
    <t>Poplatek za uložení stavebního odpadu na skládce (skládkovné) z prostého betonu zatříděného do Katalogu odpadů pod kódem 17 01 01</t>
  </si>
  <si>
    <t>326</t>
  </si>
  <si>
    <t>https://podminky.urs.cz/item/CS_URS_2024_02/997221615</t>
  </si>
  <si>
    <t>10,88</t>
  </si>
  <si>
    <t>997221625</t>
  </si>
  <si>
    <t>Poplatek za uložení stavebního odpadu na skládce (skládkovné) z armovaného betonu zatříděného do Katalogu odpadů pod kódem 17 01 01</t>
  </si>
  <si>
    <t>328</t>
  </si>
  <si>
    <t>https://podminky.urs.cz/item/CS_URS_2024_02/997221625</t>
  </si>
  <si>
    <t>124,74</t>
  </si>
  <si>
    <t>165</t>
  </si>
  <si>
    <t>997221655R</t>
  </si>
  <si>
    <t>Poplatek za uložení stavebního odpadu na skládce (skládkovné) kamení zatříděného do Katalogu odpadů pod kódem 17 05 04</t>
  </si>
  <si>
    <t>330</t>
  </si>
  <si>
    <t>11,84+93,241</t>
  </si>
  <si>
    <t>997221873</t>
  </si>
  <si>
    <t>332</t>
  </si>
  <si>
    <t>https://podminky.urs.cz/item/CS_URS_2024_02/997221873</t>
  </si>
  <si>
    <t>odpočet frézov.drti</t>
  </si>
  <si>
    <t>-4535*0,23</t>
  </si>
  <si>
    <t>-4535*0,069</t>
  </si>
  <si>
    <t>167</t>
  </si>
  <si>
    <t>334</t>
  </si>
  <si>
    <t xml:space="preserve">dosypání během výstavby </t>
  </si>
  <si>
    <t>998</t>
  </si>
  <si>
    <t>Přesun hmot</t>
  </si>
  <si>
    <t>998225111</t>
  </si>
  <si>
    <t>Přesun hmot pro komunikace s krytem z kameniva, monolitickým betonovým nebo živičným dopravní vzdálenost do 200 m jakékoliv délky objektu</t>
  </si>
  <si>
    <t>336</t>
  </si>
  <si>
    <t>https://podminky.urs.cz/item/CS_URS_2024_02/998225111</t>
  </si>
  <si>
    <t>PSV</t>
  </si>
  <si>
    <t>Práce a dodávky PSV</t>
  </si>
  <si>
    <t>711</t>
  </si>
  <si>
    <t>Izolace proti vodě, vlhkosti a plynům</t>
  </si>
  <si>
    <t>169</t>
  </si>
  <si>
    <t>711161273</t>
  </si>
  <si>
    <t>Provedení izolace proti zemní vlhkosti nopovou fólií na ploše svislé S z nopové fólie</t>
  </si>
  <si>
    <t>338</t>
  </si>
  <si>
    <t>https://podminky.urs.cz/item/CS_URS_2024_02/711161273</t>
  </si>
  <si>
    <t>160*1</t>
  </si>
  <si>
    <t>28323509</t>
  </si>
  <si>
    <t>fólie profilovaná (nopová) drenážní HDPE s výškou nopů 4mm</t>
  </si>
  <si>
    <t>340</t>
  </si>
  <si>
    <t>160*1,221 "Přepočtené koeficientem množství</t>
  </si>
  <si>
    <t>171</t>
  </si>
  <si>
    <t>998711101</t>
  </si>
  <si>
    <t>Přesun hmot pro izolace proti vodě, vlhkosti a plynům stanovený z hmotnosti přesunovaného materiálu vodorovná dopravní vzdálenost do 50 m základní v objektech výšky do 6 m</t>
  </si>
  <si>
    <t>342</t>
  </si>
  <si>
    <t>https://podminky.urs.cz/item/CS_URS_2024_02/998711101</t>
  </si>
  <si>
    <t>SKB3202 - SO 301 Dešťová kanalizace</t>
  </si>
  <si>
    <t xml:space="preserve">    3 - Svislé a kompletní konstrukce</t>
  </si>
  <si>
    <t xml:space="preserve">    8 - Vedení trubní dálková a přípojná</t>
  </si>
  <si>
    <t xml:space="preserve">    997 - Doprava suti a vybouraných hmot</t>
  </si>
  <si>
    <t>115101201</t>
  </si>
  <si>
    <t>Čerpání vody na dopravní výšku do 10 m s uvažovaným průměrným přítokem do 500 l/min</t>
  </si>
  <si>
    <t>hod</t>
  </si>
  <si>
    <t>https://podminky.urs.cz/item/CS_URS_2024_02/115101201</t>
  </si>
  <si>
    <t>115101301</t>
  </si>
  <si>
    <t>Pohotovost záložní čerpací soupravy pro dopravní výšku do 10 m s uvažovaným průměrným přítokem do 500 l/min</t>
  </si>
  <si>
    <t>den</t>
  </si>
  <si>
    <t>https://podminky.urs.cz/item/CS_URS_2024_02/115101301</t>
  </si>
  <si>
    <t>119001401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</si>
  <si>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</si>
  <si>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https://podminky.urs.cz/item/CS_URS_2024_02/119001401</t>
  </si>
  <si>
    <t>1,1*2</t>
  </si>
  <si>
    <t>horkovod</t>
  </si>
  <si>
    <t>119001405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</si>
  <si>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</si>
  <si>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https://podminky.urs.cz/item/CS_URS_2024_02/119001405</t>
  </si>
  <si>
    <t>1,4</t>
  </si>
  <si>
    <t>1,1*3</t>
  </si>
  <si>
    <t>voda</t>
  </si>
  <si>
    <t>119001412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</si>
  <si>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betonového, kameninového nebo železobetonového, světlosti DN přes 200 do 500 mm</t>
  </si>
  <si>
    <t>https://podminky.urs.cz/item/CS_URS_2024_02/119001412</t>
  </si>
  <si>
    <t>kanal</t>
  </si>
  <si>
    <t>119001421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</si>
  <si>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</si>
  <si>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https://podminky.urs.cz/item/CS_URS_2024_02/119001421</t>
  </si>
  <si>
    <t>silnoproud</t>
  </si>
  <si>
    <t>1,4*4</t>
  </si>
  <si>
    <t>1,1*9</t>
  </si>
  <si>
    <t>119001422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</si>
  <si>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přes 3 do 6 kabelů</t>
  </si>
  <si>
    <t>https://podminky.urs.cz/item/CS_URS_2024_02/119001422</t>
  </si>
  <si>
    <t>slaboproud</t>
  </si>
  <si>
    <t>1,4*1</t>
  </si>
  <si>
    <t>1,1*6</t>
  </si>
  <si>
    <t>131351203</t>
  </si>
  <si>
    <t>Hloubení zapažených jam a zářezů strojně s urovnáním dna do předepsaného profilu a spádu v hornině třídy těžitelnosti II skupiny 4 přes 50 do 100 m3</t>
  </si>
  <si>
    <t>https://podminky.urs.cz/item/CS_URS_2024_02/131351203</t>
  </si>
  <si>
    <t>přikopání pro šachty</t>
  </si>
  <si>
    <t>2,345*1,24*(1,24-1,1)*16</t>
  </si>
  <si>
    <t>131351204</t>
  </si>
  <si>
    <t>Hloubení zapažených jam a zářezů strojně s urovnáním dna do předepsaného profilu a spádu v hornině třídy těžitelnosti II skupiny 4 přes 100 do 500 m3</t>
  </si>
  <si>
    <t>https://podminky.urs.cz/item/CS_URS_2024_02/131351204</t>
  </si>
  <si>
    <t>ORL1,2</t>
  </si>
  <si>
    <t>2,67*2,67*2,88</t>
  </si>
  <si>
    <t>5*4,68*4,63</t>
  </si>
  <si>
    <t>5*3,746*4,41</t>
  </si>
  <si>
    <t>132354206</t>
  </si>
  <si>
    <t>Hloubení zapažených rýh šířky přes 800 do 2 000 mm strojně s urovnáním dna do předepsaného profilu a spádu v hornině třídy těžitelnosti II skupiny 4 přes 1 000 do 5 000 m3</t>
  </si>
  <si>
    <t>https://podminky.urs.cz/item/CS_URS_2024_02/132354206</t>
  </si>
  <si>
    <t>2,15*17,5*1,25</t>
  </si>
  <si>
    <t>2,449*272,65*1,1</t>
  </si>
  <si>
    <t>1,664*104,93*1,1</t>
  </si>
  <si>
    <t>1,41*9*1,1</t>
  </si>
  <si>
    <t>139001101</t>
  </si>
  <si>
    <t>Příplatek k cenám hloubených vykopávek za ztížení vykopávky v blízkosti podzemního vedení nebo výbušnin pro jakoukoliv třídu horniny</t>
  </si>
  <si>
    <t>https://podminky.urs.cz/item/CS_URS_2024_02/139001101</t>
  </si>
  <si>
    <t>(6,513+211,472+987,546)*0,15</t>
  </si>
  <si>
    <t>15 %</t>
  </si>
  <si>
    <t>151101101</t>
  </si>
  <si>
    <t>Zřízení pažení a rozepření stěn rýh pro podzemní vedení příložné pro jakoukoliv mezerovitost, hloubky do 2 m</t>
  </si>
  <si>
    <t>https://podminky.urs.cz/item/CS_URS_2024_02/151101101</t>
  </si>
  <si>
    <t>1,41*9*2</t>
  </si>
  <si>
    <t>1,664*104,93*2</t>
  </si>
  <si>
    <t>151101102</t>
  </si>
  <si>
    <t>Zřízení pažení a rozepření stěn rýh pro podzemní vedení příložné pro jakoukoliv mezerovitost, hloubky přes 2 do 4 m</t>
  </si>
  <si>
    <t>https://podminky.urs.cz/item/CS_URS_2024_02/151101102</t>
  </si>
  <si>
    <t>2,15*17,5*2</t>
  </si>
  <si>
    <t>2,499*272,65*2</t>
  </si>
  <si>
    <t>(2,67+2,72)*2*2,88</t>
  </si>
  <si>
    <t>ORL2</t>
  </si>
  <si>
    <t>151101103</t>
  </si>
  <si>
    <t>Zřízení pažení a rozepření stěn rýh pro podzemní vedení příložné pro jakoukoliv mezerovitost, hloubky přes 4 do 8 m</t>
  </si>
  <si>
    <t>https://podminky.urs.cz/item/CS_URS_2024_02/151101103</t>
  </si>
  <si>
    <t>ORL1</t>
  </si>
  <si>
    <t>(5,05+8,44)*2*(4,63+4,41)/2</t>
  </si>
  <si>
    <t>151101111</t>
  </si>
  <si>
    <t>Odstranění pažení a rozepření stěn rýh pro podzemní vedení s uložením materiálu na vzdálenost do 3 m od kraje výkopu příložné, hloubky do 2 m</t>
  </si>
  <si>
    <t>https://podminky.urs.cz/item/CS_URS_2024_02/151101111</t>
  </si>
  <si>
    <t>374,587</t>
  </si>
  <si>
    <t>151101112</t>
  </si>
  <si>
    <t>Odstranění pažení a rozepření stěn rýh pro podzemní vedení s uložením materiálu na vzdálenost do 3 m od kraje výkopu příložné, hloubky přes 2 do 4 m</t>
  </si>
  <si>
    <t>https://podminky.urs.cz/item/CS_URS_2024_02/151101112</t>
  </si>
  <si>
    <t>1437,955</t>
  </si>
  <si>
    <t>151101113</t>
  </si>
  <si>
    <t>Odstranění pažení a rozepření stěn rýh pro podzemní vedení s uložením materiálu na vzdálenost do 3 m od kraje výkopu příložné, hloubky přes 4 do 8 m</t>
  </si>
  <si>
    <t>https://podminky.urs.cz/item/CS_URS_2024_02/151101113</t>
  </si>
  <si>
    <t>162351123</t>
  </si>
  <si>
    <t>Vodorovné přemístění výkopku nebo sypaniny po suchu na obvyklém dopravním prostředku, bez naložení výkopku, avšak se složením bez rozhrnutí z horniny třídy těžitelnosti II skupiny 4 a 5 na vzdálenost přes 50 do 500 m</t>
  </si>
  <si>
    <t>https://podminky.urs.cz/item/CS_URS_2024_02/162351123</t>
  </si>
  <si>
    <t>546,48</t>
  </si>
  <si>
    <t>pro zásyp</t>
  </si>
  <si>
    <t>6,513+211,472+987,546</t>
  </si>
  <si>
    <t>výkop</t>
  </si>
  <si>
    <t>-546,48</t>
  </si>
  <si>
    <t xml:space="preserve">zásyp </t>
  </si>
  <si>
    <t>659,051*5</t>
  </si>
  <si>
    <t>167151112</t>
  </si>
  <si>
    <t>Nakládání, skládání a překládání neulehlého výkopku nebo sypaniny strojně nakládání, množství přes 100 m3, z hornin třídy těžitelnosti II, skupiny 4 a 5</t>
  </si>
  <si>
    <t>https://podminky.urs.cz/item/CS_URS_2024_02/167151112</t>
  </si>
  <si>
    <t>659,051*1,8</t>
  </si>
  <si>
    <t>659,051</t>
  </si>
  <si>
    <t>1003,804+6,513</t>
  </si>
  <si>
    <t>-463,837</t>
  </si>
  <si>
    <t>211,472</t>
  </si>
  <si>
    <t xml:space="preserve"> vytl.zemina</t>
  </si>
  <si>
    <t>-3,14*0,7375*0,7375*2,68</t>
  </si>
  <si>
    <t>-3,14*1,5*1,5*4,43</t>
  </si>
  <si>
    <t>-3,14*1,22*1,22*4,21</t>
  </si>
  <si>
    <t>-9,866</t>
  </si>
  <si>
    <t>podsyp</t>
  </si>
  <si>
    <t>10364100</t>
  </si>
  <si>
    <t>zemina pro terénní úpravy - tříděná</t>
  </si>
  <si>
    <t>146,055*1,7 "Přepočtené koeficientem množství</t>
  </si>
  <si>
    <t>278,13*0,6*1,1</t>
  </si>
  <si>
    <t>42,22*0,8*1,4</t>
  </si>
  <si>
    <t>39,89*0,55*1,1</t>
  </si>
  <si>
    <t>35,07*0,6*1,1</t>
  </si>
  <si>
    <t>8,07*0,6*1,1</t>
  </si>
  <si>
    <t xml:space="preserve">potrubí </t>
  </si>
  <si>
    <t>-3,14*0,25*0,25*42,22</t>
  </si>
  <si>
    <t>-3,14*0,15*0,15*(278,13+35,07+8,07)</t>
  </si>
  <si>
    <t>-3,14*0,275*0,275*39,89</t>
  </si>
  <si>
    <t>243,001*2 "Přepočtené koeficientem množství</t>
  </si>
  <si>
    <t>212752411</t>
  </si>
  <si>
    <t>Trativody z drenážních trubek pro liniové stavby a komunikace se zřízením štěrkového lože pod trubky a s jejich obsypem v otevřeném výkopu trubka korugovaná sendvičová PE-HD SN 8 perforace 220° DN 100</t>
  </si>
  <si>
    <t>https://podminky.urs.cz/item/CS_URS_2024_02/212752411</t>
  </si>
  <si>
    <t>17,5+272,5+105+9</t>
  </si>
  <si>
    <t>Svislé a kompletní konstrukce</t>
  </si>
  <si>
    <t>326218331</t>
  </si>
  <si>
    <t>Obkladní zdivo hradících konstrukcí z lomového kamene štípaného nebo ručně vybíraného na maltu včetně spárování z pravidelných kamenů pěti až osmiúhelníkových (kyklopské zdivo) objemu 1 kusu kamene do 0,02 m3</t>
  </si>
  <si>
    <t>https://podminky.urs.cz/item/CS_URS_2024_02/326218331</t>
  </si>
  <si>
    <t>(0,2+1,1+1,325+0,25)*0,97*0,3</t>
  </si>
  <si>
    <t>326218391</t>
  </si>
  <si>
    <t>Obkladní zdivo hradících konstrukcí z lomového kamene štípaného nebo ručně vybíraného na maltu včetně spárování Příplatek k cenám za lícování zdiva jednostranné</t>
  </si>
  <si>
    <t>https://podminky.urs.cz/item/CS_URS_2024_02/326218391</t>
  </si>
  <si>
    <t>327313219</t>
  </si>
  <si>
    <t>Opěrné zdi a valy z betonu prostého bez zvláštních nároků na vliv prostředí tř. C 30/37</t>
  </si>
  <si>
    <t>https://podminky.urs.cz/item/CS_URS_2024_02/327313219</t>
  </si>
  <si>
    <t>VYÚSTĚNÍ</t>
  </si>
  <si>
    <t>(1,27-0,87)*0,7*(0,225+1,35+1,25+035)</t>
  </si>
  <si>
    <t>0,97*(1,675+1,075+0,2)*0,4</t>
  </si>
  <si>
    <t>327351211</t>
  </si>
  <si>
    <t>Bednění opěrných zdí a valů svislých i skloněných, výšky do 20 m zřízení</t>
  </si>
  <si>
    <t>https://podminky.urs.cz/item/CS_URS_2024_02/327351211</t>
  </si>
  <si>
    <t>0,4*(0,225+1,35+0,9+0,35+1,25+1,775)</t>
  </si>
  <si>
    <t>0,97*(1,775+1,25+0,35+1,35+0,225)</t>
  </si>
  <si>
    <t>0,97*(1,65+1,1+0,2)</t>
  </si>
  <si>
    <t>vyústění</t>
  </si>
  <si>
    <t>327351221</t>
  </si>
  <si>
    <t>Bednění opěrných zdí a valů svislých i skloněných, výšky do 20 m odstranění</t>
  </si>
  <si>
    <t>https://podminky.urs.cz/item/CS_URS_2024_02/327351221</t>
  </si>
  <si>
    <t>38212212R</t>
  </si>
  <si>
    <t>Montáž prefabrikovaných jímek ze železobetonu šířky do 3 m</t>
  </si>
  <si>
    <t>5624166R</t>
  </si>
  <si>
    <t>kalová jímka  10 m3</t>
  </si>
  <si>
    <t>386120103</t>
  </si>
  <si>
    <t>Montáž odlučovačů ropných látek železobetonových, průtoku 6-10 l/s</t>
  </si>
  <si>
    <t>https://podminky.urs.cz/item/CS_URS_2024_02/386120103</t>
  </si>
  <si>
    <t>59432177R</t>
  </si>
  <si>
    <t>odlučovač ropných látek ŽB, průtok 10L/s, DN 160, bez desky</t>
  </si>
  <si>
    <t>386120111</t>
  </si>
  <si>
    <t>Montáž odlučovačů ropných látek železobetonových, průtoku 100 l/s</t>
  </si>
  <si>
    <t>https://podminky.urs.cz/item/CS_URS_2024_02/386120111</t>
  </si>
  <si>
    <t>59432191R</t>
  </si>
  <si>
    <t>odlučovač ropných látek ŽB, průtok 100L/s, DN 400, včetně desky</t>
  </si>
  <si>
    <t>4515411111</t>
  </si>
  <si>
    <t>Lože pod potrubí, stoky a drobné objekty v otevřeném výkopu ze štěrkodrtě 16/32 mm</t>
  </si>
  <si>
    <t>(278,16+39,89+35,07+8,07)*1,1*0,2</t>
  </si>
  <si>
    <t>42,22*1,4*0,2</t>
  </si>
  <si>
    <t>při rozbředlém podloží</t>
  </si>
  <si>
    <t>pod výústění</t>
  </si>
  <si>
    <t>(0,225+0,2+1,775+0,55+0,35+0,35)*0,6*0,15</t>
  </si>
  <si>
    <t>451573111</t>
  </si>
  <si>
    <t>Lože pod potrubí, stoky a drobné objekty v otevřeném výkopu z písku a štěrkopísku do 63 mm</t>
  </si>
  <si>
    <t>https://podminky.urs.cz/item/CS_URS_2024_02/451573111</t>
  </si>
  <si>
    <t>42,22*1,4*0,15</t>
  </si>
  <si>
    <t>(278,13+39,89+35,07+8,07)*1,1*0,1</t>
  </si>
  <si>
    <t>8,44*5*0,2</t>
  </si>
  <si>
    <t>2,67*2,67*0,2</t>
  </si>
  <si>
    <t>452112112</t>
  </si>
  <si>
    <t>Osazení betonových dílců prstenců nebo rámů pod poklopy a mříže, výšky do 100 mm</t>
  </si>
  <si>
    <t>https://podminky.urs.cz/item/CS_URS_2024_02/452112112</t>
  </si>
  <si>
    <t>59224185</t>
  </si>
  <si>
    <t>prstenec šachtový vyrovnávací betonový 625x120x60mm</t>
  </si>
  <si>
    <t>59224187</t>
  </si>
  <si>
    <t>prstenec šachtový vyrovnávací betonový 625x120x100mm</t>
  </si>
  <si>
    <t>59224188</t>
  </si>
  <si>
    <t>prstenec šachtový vyrovnávací betonový 625x120x120mm</t>
  </si>
  <si>
    <t>59224348</t>
  </si>
  <si>
    <t>těsnění elastomerové pro spojení šachetních dílů DN 1000</t>
  </si>
  <si>
    <t>594511113</t>
  </si>
  <si>
    <t>Kladení dlažby z lomového kamene lomařsky upraveného v ploše vodorovné nebo ve sklonu na plocho tl. do 250 mm, bez vyplnění spár, s provedením lože tl. 50 mm z betonu</t>
  </si>
  <si>
    <t>https://podminky.urs.cz/item/CS_URS_2024_02/594511113</t>
  </si>
  <si>
    <t>0,9*1,35*1/2</t>
  </si>
  <si>
    <t>58381086</t>
  </si>
  <si>
    <t>kámen lomový upravený</t>
  </si>
  <si>
    <t>0,608*0,2*1,98</t>
  </si>
  <si>
    <t>0,241*1,8 "Přepočtené koeficientem množství</t>
  </si>
  <si>
    <t>Vedení trubní dálková a přípojná</t>
  </si>
  <si>
    <t>A2</t>
  </si>
  <si>
    <t>9-1,475</t>
  </si>
  <si>
    <t>28611106</t>
  </si>
  <si>
    <t>trubka kanalizační PVC-U plnostěnná jednovrstvá s rázovou odolností DN 160x6000mm SN12</t>
  </si>
  <si>
    <t>7,525*1,03 "Přepočtené koeficientem množství</t>
  </si>
  <si>
    <t>871363123</t>
  </si>
  <si>
    <t>Montáž kanalizačního potrubí z tvrdého PVC-U hladkého plnostěnného tuhost SN 12 DN 250</t>
  </si>
  <si>
    <t>https://podminky.urs.cz/item/CS_URS_2024_02/871363123</t>
  </si>
  <si>
    <t>A1</t>
  </si>
  <si>
    <t>104,93</t>
  </si>
  <si>
    <t>28611108</t>
  </si>
  <si>
    <t>trubka kanalizační PVC-U plnostěnná jednovrstvá s rázovou odolností DN 250x6000mm SN12</t>
  </si>
  <si>
    <t>104,93*1,03 "Přepočtené koeficientem množství</t>
  </si>
  <si>
    <t>871373123</t>
  </si>
  <si>
    <t>Montáž kanalizačního potrubí z tvrdého PVC-U hladkého plnostěnného tuhost SN 12 DN 315</t>
  </si>
  <si>
    <t>https://podminky.urs.cz/item/CS_URS_2024_02/871373123</t>
  </si>
  <si>
    <t>272,65</t>
  </si>
  <si>
    <t>28611109</t>
  </si>
  <si>
    <t>trubka kanalizační PVC-U plnostěnná jednovrstvá s rázovou odolností DN 315x6000mm SN12</t>
  </si>
  <si>
    <t>272,65*1,03 "Přepočtené koeficientem množství</t>
  </si>
  <si>
    <t>871393123</t>
  </si>
  <si>
    <t>Montáž kanalizačního potrubí z tvrdého PVC-U hladkého plnostěnného tuhost SN 12 DN 400</t>
  </si>
  <si>
    <t>https://podminky.urs.cz/item/CS_URS_2024_02/871393123</t>
  </si>
  <si>
    <t>17,5-3-2,45</t>
  </si>
  <si>
    <t>28611110</t>
  </si>
  <si>
    <t>trubka kanalizační PVC-U plnostěnná jednovrstvá s rázovou odolností DN 400x6000mm SN12</t>
  </si>
  <si>
    <t>12,05*1,03 "Přepočtené koeficientem množství</t>
  </si>
  <si>
    <t>877360320</t>
  </si>
  <si>
    <t>Montáž tvarovek na kanalizačním plastovém potrubí z PP nebo PVC-U hladkého plnostěnného odboček DN 250</t>
  </si>
  <si>
    <t>https://podminky.urs.cz/item/CS_URS_2024_02/877360320</t>
  </si>
  <si>
    <t>28617210</t>
  </si>
  <si>
    <t>odbočka kanalizační PP třívrstvá SN12 45° DN 250/150</t>
  </si>
  <si>
    <t>877370320</t>
  </si>
  <si>
    <t>Montáž tvarovek na kanalizačním plastovém potrubí z PP nebo PVC-U hladkého plnostěnného odboček DN 300</t>
  </si>
  <si>
    <t>https://podminky.urs.cz/item/CS_URS_2024_02/877370320</t>
  </si>
  <si>
    <t>28617214</t>
  </si>
  <si>
    <t>odbočka kanalizační PP třívrstvá SN12 45° DN 300/150</t>
  </si>
  <si>
    <t>892372111</t>
  </si>
  <si>
    <t>Tlakové zkoušky vodou zabezpečení konců potrubí při tlakových zkouškách DN do 300</t>
  </si>
  <si>
    <t>https://podminky.urs.cz/item/CS_URS_2024_02/892372111</t>
  </si>
  <si>
    <t>892381111</t>
  </si>
  <si>
    <t>Tlakové zkoušky vodou na potrubí DN 250, 300 nebo 350</t>
  </si>
  <si>
    <t>https://podminky.urs.cz/item/CS_URS_2024_02/892381111</t>
  </si>
  <si>
    <t>272,5+105+9</t>
  </si>
  <si>
    <t>892421111</t>
  </si>
  <si>
    <t>Tlakové zkoušky vodou na potrubí DN 400 nebo 500</t>
  </si>
  <si>
    <t>https://podminky.urs.cz/item/CS_URS_2024_02/892421111</t>
  </si>
  <si>
    <t>17,5</t>
  </si>
  <si>
    <t>892442111</t>
  </si>
  <si>
    <t>Tlakové zkoušky vodou zabezpečení konců potrubí při tlakových zkouškách DN přes 300 do 600</t>
  </si>
  <si>
    <t>https://podminky.urs.cz/item/CS_URS_2024_02/892442111</t>
  </si>
  <si>
    <t>894411121</t>
  </si>
  <si>
    <t>Zřízení šachet kanalizačních z betonových dílců výšky vstupu do 1,50 m s obložením dna betonem tř. C 25/30, na potrubí DN přes 200 do 300</t>
  </si>
  <si>
    <t>https://podminky.urs.cz/item/CS_URS_2024_02/894411121</t>
  </si>
  <si>
    <t>592240291</t>
  </si>
  <si>
    <t>dno betonové šachtové DN 300 betonový žl15ab i nástupnice 100x78,5x15cm</t>
  </si>
  <si>
    <t>59224044</t>
  </si>
  <si>
    <t>dno betonové šachtové DN 500 betonový žlab i nástupnice 100x98,5x23cm</t>
  </si>
  <si>
    <t>59224312</t>
  </si>
  <si>
    <t>konus betonové šachty DN 1000 kanalizační 100x62,5x58cm tl stěny 12 stupadla poplastovaná</t>
  </si>
  <si>
    <t>59224420</t>
  </si>
  <si>
    <t>skruž betonové šachty DN 1000 kanalizační 100x100x10cm stupadla poplastovaná</t>
  </si>
  <si>
    <t>59224418</t>
  </si>
  <si>
    <t>skruž betonové šachty DN 1000 kanalizační 100x50x10cm stupadla poplastovaná</t>
  </si>
  <si>
    <t>59224416</t>
  </si>
  <si>
    <t>skruž betonové šachty DN 1000 kanalizační 100x25x10cm stupadla poplastovaná</t>
  </si>
  <si>
    <t>894411141</t>
  </si>
  <si>
    <t>Zřízení šachet kanalizačních z betonových dílců výšky vstupu do 1,50 m s obložením dna betonem tř. C 25/30, na potrubí DN 500</t>
  </si>
  <si>
    <t>https://podminky.urs.cz/item/CS_URS_2024_02/894411141</t>
  </si>
  <si>
    <t>899104112</t>
  </si>
  <si>
    <t>Osazení poklopů šachtových litinových, ocelových nebo železobetonových včetně rámů pro třídu zatížení D400, E600</t>
  </si>
  <si>
    <t>https://podminky.urs.cz/item/CS_URS_2024_02/899104112</t>
  </si>
  <si>
    <t>286619351</t>
  </si>
  <si>
    <t>poklop šachtový litinový DN 600 pro třídu zatížení D400 samonivel. s odvětráním</t>
  </si>
  <si>
    <t>899623171</t>
  </si>
  <si>
    <t>Obetonování potrubí nebo zdiva stok betonem prostým v otevřeném výkopu, betonem tř. C 25/30</t>
  </si>
  <si>
    <t>https://podminky.urs.cz/item/CS_URS_2024_02/899623171</t>
  </si>
  <si>
    <t>0,7*0,7*5-3,14*0,25*0,25*5</t>
  </si>
  <si>
    <t>výustní</t>
  </si>
  <si>
    <t>899722113</t>
  </si>
  <si>
    <t>Krytí potrubí z plastů výstražnou fólií z PVC šířky přes 25 do 34 cm</t>
  </si>
  <si>
    <t>https://podminky.urs.cz/item/CS_URS_2024_02/899722113</t>
  </si>
  <si>
    <t>39,89+321,27+42,22</t>
  </si>
  <si>
    <t>963021112</t>
  </si>
  <si>
    <t>Bourání mostních konstrukcí nosných konstrukcí z kamene nebo cihel</t>
  </si>
  <si>
    <t>https://podminky.urs.cz/item/CS_URS_2024_02/963021112</t>
  </si>
  <si>
    <t>2,25*0,7*1,27</t>
  </si>
  <si>
    <t>Doprava suti a vybouraných hmot</t>
  </si>
  <si>
    <t>997221571</t>
  </si>
  <si>
    <t>Vodorovná doprava vybouraných hmot bez naložení, ale se složením a s hrubým urovnáním na vzdálenost do 1 km</t>
  </si>
  <si>
    <t>https://podminky.urs.cz/item/CS_URS_2024_02/997221571</t>
  </si>
  <si>
    <t>2,49*2</t>
  </si>
  <si>
    <t>bourání zdi</t>
  </si>
  <si>
    <t>997221579</t>
  </si>
  <si>
    <t>Vodorovná doprava vybouraných hmot bez naložení, ale se složením a s hrubým urovnáním na vzdálenost Příplatek k ceně za každý další započatý 1 km přes 1 km</t>
  </si>
  <si>
    <t>https://podminky.urs.cz/item/CS_URS_2024_02/997221579</t>
  </si>
  <si>
    <t>4,98*14</t>
  </si>
  <si>
    <t>4,98</t>
  </si>
  <si>
    <t>998276101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</si>
  <si>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</si>
  <si>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https://podminky.urs.cz/item/CS_URS_2024_02/998276101</t>
  </si>
  <si>
    <t>SKB3203 - SO 302 Vodovodní přípojky k pítkům</t>
  </si>
  <si>
    <t xml:space="preserve">    722 - Zdravotechnika - vnitřní vodovod</t>
  </si>
  <si>
    <t>2*10</t>
  </si>
  <si>
    <t>1*2</t>
  </si>
  <si>
    <t>131351201</t>
  </si>
  <si>
    <t>Hloubení zapažených jam a zářezů strojně s urovnáním dna do předepsaného profilu a spádu v hornině třídy těžitelnosti II skupiny 4 do 20 m3</t>
  </si>
  <si>
    <t>https://podminky.urs.cz/item/CS_URS_2024_02/131351201</t>
  </si>
  <si>
    <t>1,5*1,9*2,37*2</t>
  </si>
  <si>
    <t>132354101</t>
  </si>
  <si>
    <t>Hloubení zapažených rýh šířky do 800 mm strojně s urovnáním dna do předepsaného profilu a spádu v hornině třídy těžitelnosti II skupiny 4 do 20 m3</t>
  </si>
  <si>
    <t>https://podminky.urs.cz/item/CS_URS_2024_02/132354101</t>
  </si>
  <si>
    <t>(0,8+2,6)/2*4,9*0,65</t>
  </si>
  <si>
    <t>(0,8+2,6)/2*8,1*0,65</t>
  </si>
  <si>
    <t>(13,509+14,366)*0,15</t>
  </si>
  <si>
    <t>1,7*8,1*2</t>
  </si>
  <si>
    <t>1,7*4,9*2</t>
  </si>
  <si>
    <t>44,2</t>
  </si>
  <si>
    <t>10,701</t>
  </si>
  <si>
    <t>2,958+1,922+1,056+0,81+0,846+0,54</t>
  </si>
  <si>
    <t>podsyp,obsyp, ŠD</t>
  </si>
  <si>
    <t>1,56*1,26*2,3*2</t>
  </si>
  <si>
    <t>šachty</t>
  </si>
  <si>
    <t>17,174*5</t>
  </si>
  <si>
    <t>17,174*1,8</t>
  </si>
  <si>
    <t>17,174</t>
  </si>
  <si>
    <t>14,366+13,509</t>
  </si>
  <si>
    <t>-17,174</t>
  </si>
  <si>
    <t>8,1*0,65*0,35</t>
  </si>
  <si>
    <t>4,9*0,65*0,35</t>
  </si>
  <si>
    <t>2,958*2 "Přepočtené koeficientem množství</t>
  </si>
  <si>
    <t>4,9</t>
  </si>
  <si>
    <t>8,1</t>
  </si>
  <si>
    <t>451317777</t>
  </si>
  <si>
    <t>Podklad nebo lože pod dlažbu (přídlažbu) v ploše vodorovné nebo ve sklonu do 1:5, tloušťky od 50 do 100 mm z betonu prostého</t>
  </si>
  <si>
    <t>https://podminky.urs.cz/item/CS_URS_2024_02/451317777</t>
  </si>
  <si>
    <t>dlažba u pítek</t>
  </si>
  <si>
    <t>Lože pod potrubí, stoky a drobné objekty v otevřeném výkopu ze štěrkodrtě</t>
  </si>
  <si>
    <t>4,9*0,65*(0,1+0,15)/2</t>
  </si>
  <si>
    <t>8,1*0,65*(0,1+0,15)/2</t>
  </si>
  <si>
    <t xml:space="preserve">pod VŠ </t>
  </si>
  <si>
    <t>(1,8*1,5)*0,15*2</t>
  </si>
  <si>
    <t>8,1*0,65*0,1</t>
  </si>
  <si>
    <t>4,9*0,65*0,1</t>
  </si>
  <si>
    <t>452311141</t>
  </si>
  <si>
    <t>Podkladní a zajišťovací konstrukce z betonu prostého v otevřeném výkopu bez zvýšených nároků na prostředí desky pod potrubí, stoky a drobné objekty z betonu tř. C 16/20</t>
  </si>
  <si>
    <t>https://podminky.urs.cz/item/CS_URS_2024_02/452311141</t>
  </si>
  <si>
    <t>1,8*1,5*0,1*2</t>
  </si>
  <si>
    <t>POD vš</t>
  </si>
  <si>
    <t>591241111</t>
  </si>
  <si>
    <t>Kladení dlažby z kostek s provedením lože do tl. 50 mm, s vyplněním spár, s dvojím beraněním a se smetením přebytečného materiálu na krajnici drobných z kamene, do lože z cementové malty</t>
  </si>
  <si>
    <t>https://podminky.urs.cz/item/CS_URS_2024_02/591241111</t>
  </si>
  <si>
    <t>2*2</t>
  </si>
  <si>
    <t>4*1,02 "Přepočtené koeficientem množství</t>
  </si>
  <si>
    <t>871161211</t>
  </si>
  <si>
    <t>Montáž vodovodního potrubí z polyetylenu PE100 RC v otevřeném výkopu svařovaných elektrotvarovkou SDR 11/PN16 d 32 x 3,0 mm</t>
  </si>
  <si>
    <t>https://podminky.urs.cz/item/CS_URS_2024_02/871161211</t>
  </si>
  <si>
    <t>5+8,5</t>
  </si>
  <si>
    <t>28613850</t>
  </si>
  <si>
    <t>trubka vodovodní jednovrstvá PE100 RC PN 16 SDR11 s ochranným pláštěm z PP 32x3,0mm</t>
  </si>
  <si>
    <t>13,5*1,015 "Přepočtené koeficientem množství</t>
  </si>
  <si>
    <t>891181112</t>
  </si>
  <si>
    <t>Montáž vodovodních armatur na potrubí šoupátek nebo klapek uzavíracích v otevřeném výkopu nebo v šachtách s osazením zemní soupravy (bez poklopů) DN 40</t>
  </si>
  <si>
    <t>https://podminky.urs.cz/item/CS_URS_2024_02/891181112</t>
  </si>
  <si>
    <t>42221432</t>
  </si>
  <si>
    <t>šoupátko přípojkové přímé vnitřní/vnější závit PN16, 1"x5/4"</t>
  </si>
  <si>
    <t>42291043</t>
  </si>
  <si>
    <t>souprava zemní pro domovní šoupátka 3/4"-2" Rd 1,0-1,6m</t>
  </si>
  <si>
    <t>891269111</t>
  </si>
  <si>
    <t>Montáž vodovodních armatur na potrubí navrtávacích pasů s ventilem Jt 1 MPa, na potrubí z trub litinových, ocelových nebo plastických hmot DN 100</t>
  </si>
  <si>
    <t>https://podminky.urs.cz/item/CS_URS_2024_02/891269111</t>
  </si>
  <si>
    <t>42273486</t>
  </si>
  <si>
    <t>pás navrtávací uzávěrový z tvárné litiny DN 100, pro litinové a ocelové potrubí, se závitovým výstupem 5/4"</t>
  </si>
  <si>
    <t>892233122</t>
  </si>
  <si>
    <t>Proplach a dezinfekce vodovodního potrubí DN od 40 do 70</t>
  </si>
  <si>
    <t>https://podminky.urs.cz/item/CS_URS_2024_02/892233122</t>
  </si>
  <si>
    <t>892241111</t>
  </si>
  <si>
    <t>Tlakové zkoušky vodou na potrubí DN do 80</t>
  </si>
  <si>
    <t>https://podminky.urs.cz/item/CS_URS_2024_02/892241111</t>
  </si>
  <si>
    <t>893811223</t>
  </si>
  <si>
    <t>Osazení vodoměrné šachty z polypropylenu PP obetonované pro statické zatížení hranaté, půdorysné plochy do 1,5 m2, světlé hloubky přes 1,4 m do 1,6 m</t>
  </si>
  <si>
    <t>https://podminky.urs.cz/item/CS_URS_2024_02/893811223</t>
  </si>
  <si>
    <t>56230540</t>
  </si>
  <si>
    <t>šachta plastová vodoměrná hranatá k obetonování 0,9/1,2/1,6m VČ ŽEBŘÍKU</t>
  </si>
  <si>
    <t>894302271</t>
  </si>
  <si>
    <t>Ostatní konstrukce na trubním vedení ze železobetonu strop šachet vodovodních nebo kanalizačních z betonu bez zvýšených nároků na prostředí tř. C 30/37</t>
  </si>
  <si>
    <t>https://podminky.urs.cz/item/CS_URS_2024_02/894302271</t>
  </si>
  <si>
    <t>(1,56*1,26-0,6*0,6)*0,2</t>
  </si>
  <si>
    <t>89441001R</t>
  </si>
  <si>
    <t>Dodávka , montáž a napojení pítka nerez</t>
  </si>
  <si>
    <t>894501211</t>
  </si>
  <si>
    <t>Bednění konstrukcí na trubním vedení deskových stropů šachet zřízení</t>
  </si>
  <si>
    <t>https://podminky.urs.cz/item/CS_URS_2024_02/894501211</t>
  </si>
  <si>
    <t>0,2*(1,56+1,26)*2*2</t>
  </si>
  <si>
    <t>1,22*0,92*2</t>
  </si>
  <si>
    <t>894501212</t>
  </si>
  <si>
    <t>Bednění konstrukcí na trubním vedení deskových stropů šachet odstranění</t>
  </si>
  <si>
    <t>https://podminky.urs.cz/item/CS_URS_2024_02/894501212</t>
  </si>
  <si>
    <t>899401112</t>
  </si>
  <si>
    <t>Osazení poklopů uličních s pevným rámem litinových šoupátkových</t>
  </si>
  <si>
    <t>https://podminky.urs.cz/item/CS_URS_2024_02/899401112</t>
  </si>
  <si>
    <t>55241101</t>
  </si>
  <si>
    <t>poklop šoupátkový litinový bez ventilace tř D400 v pevném rámu</t>
  </si>
  <si>
    <t>899620161</t>
  </si>
  <si>
    <t>Obetonování plastových šachet z polypropylenu betonem prostým v otevřeném výkopu, beton tř. C 30/37</t>
  </si>
  <si>
    <t>https://podminky.urs.cz/item/CS_URS_2024_02/899620161</t>
  </si>
  <si>
    <t>(1,26+1,22)*2*0,17*2,12*2</t>
  </si>
  <si>
    <t>(1,56*1,26)*0,12</t>
  </si>
  <si>
    <t>899641111</t>
  </si>
  <si>
    <t>Bednění pro obetonování plastových šachet v otevřeném výkopu hranatých zřízení</t>
  </si>
  <si>
    <t>https://podminky.urs.cz/item/CS_URS_2024_02/899641111</t>
  </si>
  <si>
    <t>(1,26+1,56)*2*2,12*2</t>
  </si>
  <si>
    <t>899641112</t>
  </si>
  <si>
    <t>Bednění pro obetonování plastových šachet v otevřeném výkopu hranatých odstranění</t>
  </si>
  <si>
    <t>https://podminky.urs.cz/item/CS_URS_2024_02/899641112</t>
  </si>
  <si>
    <t>899721111</t>
  </si>
  <si>
    <t>Signalizační vodič na potrubí DN do 150 mm</t>
  </si>
  <si>
    <t>https://podminky.urs.cz/item/CS_URS_2024_02/899721111</t>
  </si>
  <si>
    <t>8,1+4,9</t>
  </si>
  <si>
    <t>722</t>
  </si>
  <si>
    <t>Zdravotechnika - vnitřní vodovod</t>
  </si>
  <si>
    <t>722262151</t>
  </si>
  <si>
    <t>Vodoměry pro vodu do 40°C přírubové šroubové horizontální DN 50</t>
  </si>
  <si>
    <t>https://podminky.urs.cz/item/CS_URS_2024_02/722262151</t>
  </si>
  <si>
    <t>722270103</t>
  </si>
  <si>
    <t>Vodoměrové sestavy závitové G 5/4"</t>
  </si>
  <si>
    <t>soubor</t>
  </si>
  <si>
    <t>https://podminky.urs.cz/item/CS_URS_2024_02/722270103</t>
  </si>
  <si>
    <t>998722101</t>
  </si>
  <si>
    <t>Přesun hmot pro vnitřní vodovod stanovený z hmotnosti přesunovaného materiálu vodorovná dopravní vzdálenost do 50 m základní v objektech výšky do 6 m</t>
  </si>
  <si>
    <t>https://podminky.urs.cz/item/CS_URS_2024_02/998722101</t>
  </si>
  <si>
    <t>SKB3204 - SO 401 Veřejné osvětlení</t>
  </si>
  <si>
    <t>M - Práce a dodávky M</t>
  </si>
  <si>
    <t xml:space="preserve">    21-M - Elektromontáže</t>
  </si>
  <si>
    <t xml:space="preserve">    23-M - Ostatní práce </t>
  </si>
  <si>
    <t xml:space="preserve">    46-M - Zemní práce při extr.mont.pracích</t>
  </si>
  <si>
    <t xml:space="preserve">    58-M - HZS </t>
  </si>
  <si>
    <t>Práce a dodávky M</t>
  </si>
  <si>
    <t>21-M</t>
  </si>
  <si>
    <t>Elektromontáže</t>
  </si>
  <si>
    <t>21002001R</t>
  </si>
  <si>
    <t>Montáž svítidla Q EL PRO s.r.o. QLX-X- 40_7400_2700K_STRADA -2X2 ME 40 W</t>
  </si>
  <si>
    <t>21002001R1</t>
  </si>
  <si>
    <t>Svítidlo Q EL PRO s.r.o. QLX-X- 40_7400_2700K_STRADA -2X2 ME 40 W - dodávka</t>
  </si>
  <si>
    <t>21002002R</t>
  </si>
  <si>
    <t>Montáž svítidla Q- EL PRO s.r.o. QLX-X- 44_8200_4000K_STRADA -2X2 PX 44 W</t>
  </si>
  <si>
    <t>21002002R1</t>
  </si>
  <si>
    <t>Svítidlo Q- EL PRO s.r.o. QLX-X- 44_8200_4000K_STRADA -2X2 PX 44 W dodávka</t>
  </si>
  <si>
    <t>21002003R</t>
  </si>
  <si>
    <t>Montáž svítidla Q- EL PRO s.r.o. QLX-X- 54_9850_4000K_STRADA -2X2 PX 54 W</t>
  </si>
  <si>
    <t>21002003R1</t>
  </si>
  <si>
    <t>Svítidlo Q- EL PRO s.r.o. QLX-X- 54_9850_4000K_STRADA -2X2 PX 54 W - dodávka</t>
  </si>
  <si>
    <t>21002004R</t>
  </si>
  <si>
    <t>Montáž svítidla Q- EL PRO s.r.o. QLX-X- 38_7068_4000K_STRADA -2X2 PX 38 W</t>
  </si>
  <si>
    <t>21002004R1</t>
  </si>
  <si>
    <t>Svítidlo Q- EL PRO s.r.o. QLX-X- 38_7068_4000K_STRADA -2X2 PX 38 W</t>
  </si>
  <si>
    <t>21002005R</t>
  </si>
  <si>
    <t>ekologický poplatek za svítidlo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</si>
  <si>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</si>
  <si>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</si>
  <si>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https://podminky.urs.cz/item/CS_URS_2024_02/210812011</t>
  </si>
  <si>
    <t>34111030</t>
  </si>
  <si>
    <t>kabel instalační jádro Cu plné izolace PVC plášť PVC 450/750V (CYKY) 3x1,5mm2</t>
  </si>
  <si>
    <t>410*1,15 "Přepočtené koeficientem množství</t>
  </si>
  <si>
    <t>210812035</t>
  </si>
  <si>
    <t>Montáž izolovaných kabelů měděných do 1 kV bez ukončení plných nebo laněných kulatých (např. CYKY, CHKE-R) uložených volně nebo v liště počtu a průřezu žil 4x16 mm2</t>
  </si>
  <si>
    <t>https://podminky.urs.cz/item/CS_URS_2024_02/210812035</t>
  </si>
  <si>
    <t>580</t>
  </si>
  <si>
    <t>34111080</t>
  </si>
  <si>
    <t>kabel instalační jádro Cu plné izolace PVC plášť PVC 450/750V (CYKY) 4x16mm2</t>
  </si>
  <si>
    <t>580*1,15 "Přepočtené koeficientem množství</t>
  </si>
  <si>
    <t>21088000R</t>
  </si>
  <si>
    <t>Montáž chráničky pr. 50</t>
  </si>
  <si>
    <t>3457134R</t>
  </si>
  <si>
    <t>trubka elektroinstalační Kabuflex R 50 , 40/50</t>
  </si>
  <si>
    <t>733*1,05 "Přepočtené koeficientem množství</t>
  </si>
  <si>
    <t>21088004R</t>
  </si>
  <si>
    <t>Montáž chráničky pr.100</t>
  </si>
  <si>
    <t>34571355R</t>
  </si>
  <si>
    <t>trubka Kabuflex R 110, DN 110</t>
  </si>
  <si>
    <t>60*1,05 "Přepočtené koeficientem množství</t>
  </si>
  <si>
    <t>21088008R</t>
  </si>
  <si>
    <t>Montáž vázacího pásku</t>
  </si>
  <si>
    <t>34571500R</t>
  </si>
  <si>
    <t>Vázací pásek ocel.pozink  16 x 0,5 mm</t>
  </si>
  <si>
    <t>95*1,05 "Přepočtené koeficientem množství</t>
  </si>
  <si>
    <t>21090001R</t>
  </si>
  <si>
    <t>Montáž stožáru do 6 m</t>
  </si>
  <si>
    <t>ks</t>
  </si>
  <si>
    <t>316860001</t>
  </si>
  <si>
    <t>stožár bezpatic žár.zinkovaný Kooperativa GM 8-133/108/76</t>
  </si>
  <si>
    <t>316860003</t>
  </si>
  <si>
    <t>stožár bezpatic žár.zinkovaný Kooperativa K 6-133/89/60</t>
  </si>
  <si>
    <t>21090002R</t>
  </si>
  <si>
    <t>Montáž výložníku</t>
  </si>
  <si>
    <t>3167200R</t>
  </si>
  <si>
    <t>výložník Kooperativa  G1 -1500</t>
  </si>
  <si>
    <t>3167201R</t>
  </si>
  <si>
    <t>výložník Kooperativa  TRBK 1500  příruba pr. 180 mm</t>
  </si>
  <si>
    <t>3167202R</t>
  </si>
  <si>
    <t>výložník Kooperativa  TRBK 1500  dvojitý -příruba pr. 180 mm,úhel 120 st.</t>
  </si>
  <si>
    <t>21090012R</t>
  </si>
  <si>
    <t>Montáž patice</t>
  </si>
  <si>
    <t>316720016R</t>
  </si>
  <si>
    <t>patice Kooperativa PP 300/1500/480 mm , odstín RAL 3005</t>
  </si>
  <si>
    <t>21090016R</t>
  </si>
  <si>
    <t>Montáž stožár. rozvodnice</t>
  </si>
  <si>
    <t>35713851R</t>
  </si>
  <si>
    <t>rozvodnice stožárová  SV 9.16.41 ( 1 x 6A )</t>
  </si>
  <si>
    <t>35713852R</t>
  </si>
  <si>
    <t>rozvodnice stožárová  SV 9.16.4/2 ( 2 x 6A )</t>
  </si>
  <si>
    <t>35713853R</t>
  </si>
  <si>
    <t>rozvodnice stožárová  SV 9.16.4/3 ( 3 x 6A )</t>
  </si>
  <si>
    <t>21090061R</t>
  </si>
  <si>
    <t>Montáž uzem.vedení pr. 10 mm</t>
  </si>
  <si>
    <t>3544107R</t>
  </si>
  <si>
    <t>drát D 10mm FeZn</t>
  </si>
  <si>
    <t>190*1,05 "Přepočtené koeficientem množství</t>
  </si>
  <si>
    <t>21090066R</t>
  </si>
  <si>
    <t>Montáž trubky HDPE 40</t>
  </si>
  <si>
    <t>590</t>
  </si>
  <si>
    <t>34821001R</t>
  </si>
  <si>
    <t>Trubka HDPE DN 40 , šedá - nápis VO</t>
  </si>
  <si>
    <t>21090067R</t>
  </si>
  <si>
    <t>Montáž zásuvky</t>
  </si>
  <si>
    <t>34821200R</t>
  </si>
  <si>
    <t>zásuvka 230V/ 16A , IP 54</t>
  </si>
  <si>
    <t>21090068R</t>
  </si>
  <si>
    <t>Montáž hromosv. svorky</t>
  </si>
  <si>
    <t>34821202R</t>
  </si>
  <si>
    <t>Svorka hromosvod. SP1  FeZn</t>
  </si>
  <si>
    <t>21090071R</t>
  </si>
  <si>
    <t>Montáž plast. trubky Kopex</t>
  </si>
  <si>
    <t>34821002R</t>
  </si>
  <si>
    <t>Plast. trubka Kopex  P 29</t>
  </si>
  <si>
    <t>21090072R</t>
  </si>
  <si>
    <t>Montáž plast. trubky KGEM 250 , 1m</t>
  </si>
  <si>
    <t>34821003R</t>
  </si>
  <si>
    <t>Plast. trubka KGEM  DN 250 , 1m</t>
  </si>
  <si>
    <t>21090074R</t>
  </si>
  <si>
    <t>Montáž výstražné folie</t>
  </si>
  <si>
    <t>510</t>
  </si>
  <si>
    <t>34821021R</t>
  </si>
  <si>
    <t>výstražná folie</t>
  </si>
  <si>
    <t>21098069R</t>
  </si>
  <si>
    <t>Podružný a spojovací materiál ve výši cca 1 % nákladů</t>
  </si>
  <si>
    <t>21098071R</t>
  </si>
  <si>
    <t>PPV 2 %</t>
  </si>
  <si>
    <t>23-M</t>
  </si>
  <si>
    <t xml:space="preserve">Ostatní práce </t>
  </si>
  <si>
    <t>210020009</t>
  </si>
  <si>
    <t>Plošina MP 16</t>
  </si>
  <si>
    <t>Sh</t>
  </si>
  <si>
    <t>21002041</t>
  </si>
  <si>
    <t>Ukončení vodiče do 4 x 25 mm2</t>
  </si>
  <si>
    <t>21002042</t>
  </si>
  <si>
    <t>Ukončení vodiče do 4 x 16 mm2</t>
  </si>
  <si>
    <t>21002043</t>
  </si>
  <si>
    <t>Ukončení vodiče do 5 x 1,5 mm2</t>
  </si>
  <si>
    <t>21002045</t>
  </si>
  <si>
    <t>Vysekání drážky v bet.základu</t>
  </si>
  <si>
    <t>46-M</t>
  </si>
  <si>
    <t>Zemní práce při extr.mont.pracích</t>
  </si>
  <si>
    <t>460010002</t>
  </si>
  <si>
    <t>Vytyčení trasy vedení vzdušného (nadzemního) sdělovacího nebo ovládacího podél silnice</t>
  </si>
  <si>
    <t>km</t>
  </si>
  <si>
    <t>https://podminky.urs.cz/item/CS_URS_2024_02/460010002</t>
  </si>
  <si>
    <t>460090001</t>
  </si>
  <si>
    <t>Betonový základ do zeminy</t>
  </si>
  <si>
    <t>460090003</t>
  </si>
  <si>
    <t>Jáma - stožár VO ruč. do 2 m3</t>
  </si>
  <si>
    <t>460090006</t>
  </si>
  <si>
    <t>natavení izol.pásu na stožár</t>
  </si>
  <si>
    <t>628320021</t>
  </si>
  <si>
    <t>pás asfaltový natavitelný</t>
  </si>
  <si>
    <t>460090007</t>
  </si>
  <si>
    <t>stožár.pouzdro mimo osu</t>
  </si>
  <si>
    <t>460090008</t>
  </si>
  <si>
    <t>montáž plast. trubky</t>
  </si>
  <si>
    <t>460090009</t>
  </si>
  <si>
    <t>zásyp pískem</t>
  </si>
  <si>
    <t>58154001R</t>
  </si>
  <si>
    <t>písek</t>
  </si>
  <si>
    <t>46013111R</t>
  </si>
  <si>
    <t>Hloubení základů pro stožáryVO, zabet plast.kanal.trubky DN 300 vstupy pro kabely a uzem.</t>
  </si>
  <si>
    <t>460161143</t>
  </si>
  <si>
    <t>Hloubení kabelových rýh ručně včetně urovnání dna s přemístěním výkopku do vzdálenosti 3 m od okraje jámy nebo s naložením na dopravní prostředek šířky 35 cm hloubky 50 cm v hornině třídy těžitelnosti II skupiny 4</t>
  </si>
  <si>
    <t>https://podminky.urs.cz/item/CS_URS_2024_02/460161143</t>
  </si>
  <si>
    <t>460161313</t>
  </si>
  <si>
    <t>Hloubení kabelových rýh ručně včetně urovnání dna s přemístěním výkopku do vzdálenosti 3 m od okraje jámy nebo s naložením na dopravní prostředek šířky 50 cm hloubky 120 cm v hornině třídy těžitelnosti II skupiny 4</t>
  </si>
  <si>
    <t>https://podminky.urs.cz/item/CS_URS_2024_02/460161313</t>
  </si>
  <si>
    <t>460431153</t>
  </si>
  <si>
    <t>Zásyp kabelových rýh ručně s přemístění sypaniny ze vzdálenosti do 10 m, s uložením výkopku ve vrstvách včetně zhutnění a úpravy povrchu šířky 35 cm hloubky 50 cm z horniny třídy těžitelnosti II skupiny 4</t>
  </si>
  <si>
    <t>https://podminky.urs.cz/item/CS_URS_2024_02/460431153</t>
  </si>
  <si>
    <t>460431333</t>
  </si>
  <si>
    <t>Zásyp kabelových rýh ručně s přemístění sypaniny ze vzdálenosti do 10 m, s uložením výkopku ve vrstvách včetně zhutnění a úpravy povrchu šířky 50 cm hloubky 120 cm z horniny třídy těžitelnosti II skupiny 4</t>
  </si>
  <si>
    <t>https://podminky.urs.cz/item/CS_URS_2024_02/460431333</t>
  </si>
  <si>
    <t>46043139R</t>
  </si>
  <si>
    <t>Zához jámy zem 2</t>
  </si>
  <si>
    <t>46087001R</t>
  </si>
  <si>
    <t>Bourání asfaltu tl. 10 cm</t>
  </si>
  <si>
    <t>46087002R</t>
  </si>
  <si>
    <t>Řezání asfaltu tl. 10 cm</t>
  </si>
  <si>
    <t>46087003R</t>
  </si>
  <si>
    <t>Asfalt tl. 10 cm</t>
  </si>
  <si>
    <t>46087004R</t>
  </si>
  <si>
    <t>Podkladová vrstva štěrk tl. 20 cm</t>
  </si>
  <si>
    <t>46087005R</t>
  </si>
  <si>
    <t>Podkladová vrstva makadam tl. 50 cm</t>
  </si>
  <si>
    <t>46087006R</t>
  </si>
  <si>
    <t>Odvoz asfaltu a suti na skládku</t>
  </si>
  <si>
    <t>46087009R</t>
  </si>
  <si>
    <t>Doprava stožárů a suti</t>
  </si>
  <si>
    <t>58-M</t>
  </si>
  <si>
    <t xml:space="preserve">HZS </t>
  </si>
  <si>
    <t>580100001</t>
  </si>
  <si>
    <t>Montážní práce mimo ceníky</t>
  </si>
  <si>
    <t>580100002</t>
  </si>
  <si>
    <t>Výchozí revize elekt. zařízení</t>
  </si>
  <si>
    <t>580100003</t>
  </si>
  <si>
    <t>Geodetické zaměření</t>
  </si>
  <si>
    <t>580100004</t>
  </si>
  <si>
    <t>Demontážní práce mimo ceníky</t>
  </si>
  <si>
    <t>580100005</t>
  </si>
  <si>
    <t>Demontáž ocel.stožáru</t>
  </si>
  <si>
    <t>580100006</t>
  </si>
  <si>
    <t>Demontáž výložníku</t>
  </si>
  <si>
    <t>580100007</t>
  </si>
  <si>
    <t>Demontáž svítidla</t>
  </si>
  <si>
    <t>580100008</t>
  </si>
  <si>
    <t>Odpojení kabelu 4 x 35</t>
  </si>
  <si>
    <t>580100011</t>
  </si>
  <si>
    <t>Demontáž stožár. pouzdra</t>
  </si>
  <si>
    <t>580100012</t>
  </si>
  <si>
    <t>Demontáž patice</t>
  </si>
  <si>
    <t>SKB3205 - SO 402 Rozvody elektro</t>
  </si>
  <si>
    <t xml:space="preserve">    741 - Elektroinstalace - Specifikace</t>
  </si>
  <si>
    <t>741</t>
  </si>
  <si>
    <t>Elektroinstalace - Specifikace</t>
  </si>
  <si>
    <t>74137001R</t>
  </si>
  <si>
    <t>Elektroměrová rozvodnice - kompaktní pilíř DCK R 112/NKP7P-C , 3 x 32 A</t>
  </si>
  <si>
    <t>74137002R</t>
  </si>
  <si>
    <t>Elektroměrová rozvodnice - kompaktní pilíř DCK R 112/NKP7P-C , 3 x 32 A - montáž</t>
  </si>
  <si>
    <t>74137011R</t>
  </si>
  <si>
    <t>Multifunkční výsuvný sloupek Sitel MMS energo 4 x zásuvka 230V/16A , 4 x jistič 1x 16A , 4x jednofáz.eletroměr, 2 x zásuvka 400V/16A , 2 x jistič 3x 16A , 2 x trojfázový elektroměr</t>
  </si>
  <si>
    <t>741370121R</t>
  </si>
  <si>
    <t>Multifunkční výsuvný sloupek Sitel MMS energo 4 x zásuvka 230V/16A , 4 x jistič 1x 16A , 4x jednofáz.eletroměr, 2 x zásuvka 400V/16A , 2 x jistič 3x 16A , 2 x trojfázový elektroměr - montáž</t>
  </si>
  <si>
    <t>74137014R</t>
  </si>
  <si>
    <t>Doprava</t>
  </si>
  <si>
    <t>998*1,15 "Přepočtené koeficientem množství</t>
  </si>
  <si>
    <t>210812037</t>
  </si>
  <si>
    <t>Montáž izolovaných kabelů měděných do 1 kV bez ukončení plných nebo laněných kulatých (např. CYKY, CHKE-R) uložených volně nebo v liště počtu a průřezu žil 4x25 až 35 mm2</t>
  </si>
  <si>
    <t>https://podminky.urs.cz/item/CS_URS_2024_02/210812037</t>
  </si>
  <si>
    <t>34111610</t>
  </si>
  <si>
    <t>kabel silový jádro Cu izolace PVC plášť PVC 0,6/1kV (1-CYKY) 4x25mm2</t>
  </si>
  <si>
    <t>5*1,15 "Přepočtené koeficientem množství</t>
  </si>
  <si>
    <t>70*1,05 "Přepočtené koeficientem množství</t>
  </si>
  <si>
    <t>21090003R</t>
  </si>
  <si>
    <t>Montáž repasovaných 2 ks stáv.svítidel</t>
  </si>
  <si>
    <t>21090004R</t>
  </si>
  <si>
    <t>Montáž svítidel LED</t>
  </si>
  <si>
    <t>34851100R</t>
  </si>
  <si>
    <t>svítidlo LED 45 W IP 66 mechan.odolnost IK08 LED 70-4S/740</t>
  </si>
  <si>
    <t>217</t>
  </si>
  <si>
    <t>217*1,05 "Přepočtené koeficientem množství</t>
  </si>
  <si>
    <t>460090002</t>
  </si>
  <si>
    <t>montáž plast.trubky</t>
  </si>
  <si>
    <t>písek zásypový</t>
  </si>
  <si>
    <t>460431339R</t>
  </si>
  <si>
    <t>Zához jámy zem.2</t>
  </si>
  <si>
    <t>460870011R</t>
  </si>
  <si>
    <t>Podkladová vrstva štěk tl. 20 cm</t>
  </si>
  <si>
    <t>Doprava suti a stožárů</t>
  </si>
  <si>
    <t>Geometrické zaměření</t>
  </si>
  <si>
    <t>SKB3206 - SO 801 Sadové úpravy</t>
  </si>
  <si>
    <t>111251111R</t>
  </si>
  <si>
    <t>Drcení ořezaných větví strojné</t>
  </si>
  <si>
    <t>112151313</t>
  </si>
  <si>
    <t>Pokácení stromu postupné bez spouštění částí kmene a koruny o průměru na řezné ploše pařezu přes 300 do 400 mm</t>
  </si>
  <si>
    <t>https://podminky.urs.cz/item/CS_URS_2024_02/112151313</t>
  </si>
  <si>
    <t>112201113</t>
  </si>
  <si>
    <t>Odstranění pařezu v rovině nebo na svahu do 1:5 o průměru pařezu na řezné ploše přes 300 do 400 mm</t>
  </si>
  <si>
    <t>https://podminky.urs.cz/item/CS_URS_2024_02/112201113</t>
  </si>
  <si>
    <t>162R</t>
  </si>
  <si>
    <t>Odvoz vzniklé dřevní hmoty na skládku do vzdál. 10 km se složením</t>
  </si>
  <si>
    <t>18481001R</t>
  </si>
  <si>
    <t>Dozor certifikovaného arboristy - konzultanta při stavbě</t>
  </si>
  <si>
    <t>184813212R</t>
  </si>
  <si>
    <t>Ochranné oplocení kořenové zóny stromu v rovině nebo na svahu do 1:5, výšky přes 1500 do 2000 mm</t>
  </si>
  <si>
    <t>dm</t>
  </si>
  <si>
    <t>184813252R</t>
  </si>
  <si>
    <t>Odstranění ochranného oplocení kořenové zóny stromu v rovině nebo na svahu do 1:5, výšky přes 1500 do 2000 mm</t>
  </si>
  <si>
    <t>184818245</t>
  </si>
  <si>
    <t>Ochrana kmene bedněním před poškozením stavebním provozem zřízení včetně odstranění výšky bednění přes 2 do 3 m průměru kmene přes 900 do 1100 mm</t>
  </si>
  <si>
    <t>https://podminky.urs.cz/item/CS_URS_2024_02/184818245</t>
  </si>
  <si>
    <t>916371214</t>
  </si>
  <si>
    <t>Osazení skrytého flexibilního zahradního obrubníku plastového zarytím včetně začištění</t>
  </si>
  <si>
    <t>https://podminky.urs.cz/item/CS_URS_2024_02/916371214</t>
  </si>
  <si>
    <t>2*6</t>
  </si>
  <si>
    <t>272451751</t>
  </si>
  <si>
    <t>obrubník zahradní  plastový</t>
  </si>
  <si>
    <t>12*1,02 "Přepočtené koeficientem množství</t>
  </si>
  <si>
    <t>998231311</t>
  </si>
  <si>
    <t>Přesun hmot pro sadovnické a krajinářské úpravy strojně dopravní vzdálenost do 5000 m</t>
  </si>
  <si>
    <t>https://podminky.urs.cz/item/CS_URS_2024_02/998231311</t>
  </si>
  <si>
    <t>SKB3207 - VON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</si>
  <si>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</si>
  <si>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</si>
  <si>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</si>
  <si>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</si>
  <si>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</si>
  <si>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119002121</t>
  </si>
  <si>
    <t>Pomocné konstrukce při zabezpečení výkopu vodorovné pochozí přechodová lávka délky do 2 m včetně zábradlí zřízení</t>
  </si>
  <si>
    <t>https://podminky.urs.cz/item/CS_URS_2024_02/119002121</t>
  </si>
  <si>
    <t>přes překopy a u vstupů - dočasné</t>
  </si>
  <si>
    <t>119002122</t>
  </si>
  <si>
    <t>Pomocné konstrukce při zabezpečení výkopu vodorovné pochozí přechodová lávka délky do 2 m včetně zábradlí odstranění</t>
  </si>
  <si>
    <t>https://podminky.urs.cz/item/CS_URS_2024_02/119002122</t>
  </si>
  <si>
    <t>VRN</t>
  </si>
  <si>
    <t>Vedlejší rozpočtové náklady</t>
  </si>
  <si>
    <t>VRN1</t>
  </si>
  <si>
    <t>Průzkumné, geodetické a projektové práce</t>
  </si>
  <si>
    <t>011134000</t>
  </si>
  <si>
    <t>Hydrogeologický průzkum (čerpáno se souhlasem objednatele)</t>
  </si>
  <si>
    <t>…</t>
  </si>
  <si>
    <t>1024</t>
  </si>
  <si>
    <t>-148511012</t>
  </si>
  <si>
    <t>https://podminky.urs.cz/item/CS_URS_2024_02/011134000</t>
  </si>
  <si>
    <t>012164000</t>
  </si>
  <si>
    <t>Vytyčení a zaměření inženýrských sítí</t>
  </si>
  <si>
    <t>https://podminky.urs.cz/item/CS_URS_2024_02/012164000</t>
  </si>
  <si>
    <t>012203000</t>
  </si>
  <si>
    <t>Zeměměřičské práce před výstavbou</t>
  </si>
  <si>
    <t>https://podminky.urs.cz/item/CS_URS_2024_02/012203000</t>
  </si>
  <si>
    <t>012303000</t>
  </si>
  <si>
    <t>Zeměměřičské práce při provádění stavby</t>
  </si>
  <si>
    <t>https://podminky.urs.cz/item/CS_URS_2024_02/012303000</t>
  </si>
  <si>
    <t>012414000</t>
  </si>
  <si>
    <t>Geometrický plán</t>
  </si>
  <si>
    <t>https://podminky.urs.cz/item/CS_URS_2024_02/012414000</t>
  </si>
  <si>
    <t>012444000</t>
  </si>
  <si>
    <t>Geodetické měření skutečného provedení stavby</t>
  </si>
  <si>
    <t>https://podminky.urs.cz/item/CS_URS_2024_02/012444000</t>
  </si>
  <si>
    <t>013254000</t>
  </si>
  <si>
    <t>Dokumentace skutečného provedení stavby</t>
  </si>
  <si>
    <t>https://podminky.urs.cz/item/CS_URS_2024_02/013254000</t>
  </si>
  <si>
    <t>VRN3</t>
  </si>
  <si>
    <t>Zařízení staveniště</t>
  </si>
  <si>
    <t>030001000</t>
  </si>
  <si>
    <t>Zařízení staveniště -zřízení odstranění ,oplocení stavby,zabezpečení ,stav.buňky , mobil WC , BOZP</t>
  </si>
  <si>
    <t>https://podminky.urs.cz/item/CS_URS_2024_02/030001000</t>
  </si>
  <si>
    <t>034703001R</t>
  </si>
  <si>
    <t>Ochranné konstrukce - ochrana rámu zatrubnění a NTL plynovodu ocel.deskami</t>
  </si>
  <si>
    <t>ochrana rámu zatrubnění  ocel.deskami</t>
  </si>
  <si>
    <t>ochrana NTL plynovodu ocel.deskami</t>
  </si>
  <si>
    <t>VRN4</t>
  </si>
  <si>
    <t>Inženýrská činnost</t>
  </si>
  <si>
    <t>041903000</t>
  </si>
  <si>
    <t>Dozor jiné osoby - geologický dohled (čerpáno se souhlasem objednatele)</t>
  </si>
  <si>
    <t>1161832322</t>
  </si>
  <si>
    <t>https://podminky.urs.cz/item/CS_URS_2024_02/041903000</t>
  </si>
  <si>
    <t>043103001</t>
  </si>
  <si>
    <t>Zkoušení materiálů nezávislou zkušebnou nad rámec KZP dle požadavku investora</t>
  </si>
  <si>
    <t>VRN7</t>
  </si>
  <si>
    <t>Provozní vlivy</t>
  </si>
  <si>
    <t>072203000</t>
  </si>
  <si>
    <t>Silniční provoz - zajištění DIO , projednání , přemístění zastávek ,údržba , DIO provadění po etapách , koridory pro pěší</t>
  </si>
  <si>
    <t>https://podminky.urs.cz/item/CS_URS_2024_02/072203000</t>
  </si>
  <si>
    <t>076203001</t>
  </si>
  <si>
    <t>Vypnutí trolejového vedení + zapnutí</t>
  </si>
  <si>
    <t>079002001</t>
  </si>
  <si>
    <t>Nová šachta Cetin , zrušení stavající šachty v zastávce ,úprava kabelů telefonu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</si>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</sst>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/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2/175151101" TargetMode="External"/><Relationship Id="rId21" Type="http://schemas.openxmlformats.org/officeDocument/2006/relationships/hyperlink" Target="https://podminky.urs.cz/item/CS_URS_2024_02/171151112" TargetMode="External"/><Relationship Id="rId42" Type="http://schemas.openxmlformats.org/officeDocument/2006/relationships/hyperlink" Target="https://podminky.urs.cz/item/CS_URS_2024_02/567122114" TargetMode="External"/><Relationship Id="rId47" Type="http://schemas.openxmlformats.org/officeDocument/2006/relationships/hyperlink" Target="https://podminky.urs.cz/item/CS_URS_2024_02/591211111" TargetMode="External"/><Relationship Id="rId63" Type="http://schemas.openxmlformats.org/officeDocument/2006/relationships/hyperlink" Target="https://podminky.urs.cz/item/CS_URS_2024_02/914111111" TargetMode="External"/><Relationship Id="rId68" Type="http://schemas.openxmlformats.org/officeDocument/2006/relationships/hyperlink" Target="https://podminky.urs.cz/item/CS_URS_2024_02/915121112" TargetMode="External"/><Relationship Id="rId84" Type="http://schemas.openxmlformats.org/officeDocument/2006/relationships/hyperlink" Target="https://podminky.urs.cz/item/CS_URS_2024_02/919726123" TargetMode="External"/><Relationship Id="rId89" Type="http://schemas.openxmlformats.org/officeDocument/2006/relationships/hyperlink" Target="https://podminky.urs.cz/item/CS_URS_2024_02/979071031" TargetMode="External"/><Relationship Id="rId16" Type="http://schemas.openxmlformats.org/officeDocument/2006/relationships/hyperlink" Target="https://podminky.urs.cz/item/CS_URS_2024_02/162702111" TargetMode="External"/><Relationship Id="rId11" Type="http://schemas.openxmlformats.org/officeDocument/2006/relationships/hyperlink" Target="https://podminky.urs.cz/item/CS_URS_2024_02/113204111" TargetMode="External"/><Relationship Id="rId32" Type="http://schemas.openxmlformats.org/officeDocument/2006/relationships/hyperlink" Target="https://podminky.urs.cz/item/CS_URS_2024_02/219991113" TargetMode="External"/><Relationship Id="rId37" Type="http://schemas.openxmlformats.org/officeDocument/2006/relationships/hyperlink" Target="https://podminky.urs.cz/item/CS_URS_2024_02/564851011" TargetMode="External"/><Relationship Id="rId53" Type="http://schemas.openxmlformats.org/officeDocument/2006/relationships/hyperlink" Target="https://podminky.urs.cz/item/CS_URS_2024_02/596211220" TargetMode="External"/><Relationship Id="rId58" Type="http://schemas.openxmlformats.org/officeDocument/2006/relationships/hyperlink" Target="https://podminky.urs.cz/item/CS_URS_2024_02/895941351" TargetMode="External"/><Relationship Id="rId74" Type="http://schemas.openxmlformats.org/officeDocument/2006/relationships/hyperlink" Target="https://podminky.urs.cz/item/CS_URS_2024_02/915221122" TargetMode="External"/><Relationship Id="rId79" Type="http://schemas.openxmlformats.org/officeDocument/2006/relationships/hyperlink" Target="https://podminky.urs.cz/item/CS_URS_2024_02/916231213" TargetMode="External"/><Relationship Id="rId102" Type="http://schemas.openxmlformats.org/officeDocument/2006/relationships/hyperlink" Target="https://podminky.urs.cz/item/CS_URS_2024_02/997221873" TargetMode="External"/><Relationship Id="rId5" Type="http://schemas.openxmlformats.org/officeDocument/2006/relationships/hyperlink" Target="https://podminky.urs.cz/item/CS_URS_2024_02/113107222" TargetMode="External"/><Relationship Id="rId90" Type="http://schemas.openxmlformats.org/officeDocument/2006/relationships/hyperlink" Target="https://podminky.urs.cz/item/CS_URS_2024_02/997221551" TargetMode="External"/><Relationship Id="rId95" Type="http://schemas.openxmlformats.org/officeDocument/2006/relationships/hyperlink" Target="https://podminky.urs.cz/item/CS_URS_2024_02/997221569" TargetMode="External"/><Relationship Id="rId22" Type="http://schemas.openxmlformats.org/officeDocument/2006/relationships/hyperlink" Target="https://podminky.urs.cz/item/CS_URS_2024_02/171201231" TargetMode="External"/><Relationship Id="rId27" Type="http://schemas.openxmlformats.org/officeDocument/2006/relationships/hyperlink" Target="https://podminky.urs.cz/item/CS_URS_2024_02/181351113" TargetMode="External"/><Relationship Id="rId43" Type="http://schemas.openxmlformats.org/officeDocument/2006/relationships/hyperlink" Target="https://podminky.urs.cz/item/CS_URS_2024_02/567122114" TargetMode="External"/><Relationship Id="rId48" Type="http://schemas.openxmlformats.org/officeDocument/2006/relationships/hyperlink" Target="https://podminky.urs.cz/item/CS_URS_2024_02/591211111" TargetMode="External"/><Relationship Id="rId64" Type="http://schemas.openxmlformats.org/officeDocument/2006/relationships/hyperlink" Target="https://podminky.urs.cz/item/CS_URS_2024_02/914111111" TargetMode="External"/><Relationship Id="rId69" Type="http://schemas.openxmlformats.org/officeDocument/2006/relationships/hyperlink" Target="https://podminky.urs.cz/item/CS_URS_2024_02/915121122" TargetMode="External"/><Relationship Id="rId80" Type="http://schemas.openxmlformats.org/officeDocument/2006/relationships/hyperlink" Target="https://podminky.urs.cz/item/CS_URS_2024_02/916241113" TargetMode="External"/><Relationship Id="rId85" Type="http://schemas.openxmlformats.org/officeDocument/2006/relationships/hyperlink" Target="https://podminky.urs.cz/item/CS_URS_2024_02/919732221" TargetMode="External"/><Relationship Id="rId12" Type="http://schemas.openxmlformats.org/officeDocument/2006/relationships/hyperlink" Target="https://podminky.urs.cz/item/CS_URS_2024_02/122452206" TargetMode="External"/><Relationship Id="rId17" Type="http://schemas.openxmlformats.org/officeDocument/2006/relationships/hyperlink" Target="https://podminky.urs.cz/item/CS_URS_2024_02/162702119" TargetMode="External"/><Relationship Id="rId33" Type="http://schemas.openxmlformats.org/officeDocument/2006/relationships/hyperlink" Target="https://podminky.urs.cz/item/CS_URS_2024_02/451541111" TargetMode="External"/><Relationship Id="rId38" Type="http://schemas.openxmlformats.org/officeDocument/2006/relationships/hyperlink" Target="https://podminky.urs.cz/item/CS_URS_2024_02/564851111" TargetMode="External"/><Relationship Id="rId59" Type="http://schemas.openxmlformats.org/officeDocument/2006/relationships/hyperlink" Target="https://podminky.urs.cz/item/CS_URS_2024_02/895941362" TargetMode="External"/><Relationship Id="rId103" Type="http://schemas.openxmlformats.org/officeDocument/2006/relationships/hyperlink" Target="https://podminky.urs.cz/item/CS_URS_2024_02/998225111" TargetMode="External"/><Relationship Id="rId20" Type="http://schemas.openxmlformats.org/officeDocument/2006/relationships/hyperlink" Target="https://podminky.urs.cz/item/CS_URS_2024_02/167102111" TargetMode="External"/><Relationship Id="rId41" Type="http://schemas.openxmlformats.org/officeDocument/2006/relationships/hyperlink" Target="https://podminky.urs.cz/item/CS_URS_2024_02/565165112" TargetMode="External"/><Relationship Id="rId54" Type="http://schemas.openxmlformats.org/officeDocument/2006/relationships/hyperlink" Target="https://podminky.urs.cz/item/CS_URS_2024_02/596211222" TargetMode="External"/><Relationship Id="rId62" Type="http://schemas.openxmlformats.org/officeDocument/2006/relationships/hyperlink" Target="https://podminky.urs.cz/item/CS_URS_2024_02/899204112" TargetMode="External"/><Relationship Id="rId70" Type="http://schemas.openxmlformats.org/officeDocument/2006/relationships/hyperlink" Target="https://podminky.urs.cz/item/CS_URS_2024_02/915131112" TargetMode="External"/><Relationship Id="rId75" Type="http://schemas.openxmlformats.org/officeDocument/2006/relationships/hyperlink" Target="https://podminky.urs.cz/item/CS_URS_2024_02/915231112" TargetMode="External"/><Relationship Id="rId83" Type="http://schemas.openxmlformats.org/officeDocument/2006/relationships/hyperlink" Target="https://podminky.urs.cz/item/CS_URS_2024_02/916991121" TargetMode="External"/><Relationship Id="rId88" Type="http://schemas.openxmlformats.org/officeDocument/2006/relationships/hyperlink" Target="https://podminky.urs.cz/item/CS_URS_2024_02/979024442" TargetMode="External"/><Relationship Id="rId91" Type="http://schemas.openxmlformats.org/officeDocument/2006/relationships/hyperlink" Target="https://podminky.urs.cz/item/CS_URS_2024_02/997221551" TargetMode="External"/><Relationship Id="rId96" Type="http://schemas.openxmlformats.org/officeDocument/2006/relationships/hyperlink" Target="https://podminky.urs.cz/item/CS_URS_2024_02/997221611" TargetMode="External"/><Relationship Id="rId1" Type="http://schemas.openxmlformats.org/officeDocument/2006/relationships/hyperlink" Target="https://podminky.urs.cz/item/CS_URS_2024_02/111301111" TargetMode="External"/><Relationship Id="rId6" Type="http://schemas.openxmlformats.org/officeDocument/2006/relationships/hyperlink" Target="https://podminky.urs.cz/item/CS_URS_2024_02/113107223" TargetMode="External"/><Relationship Id="rId15" Type="http://schemas.openxmlformats.org/officeDocument/2006/relationships/hyperlink" Target="https://podminky.urs.cz/item/CS_URS_2024_02/132351254" TargetMode="External"/><Relationship Id="rId23" Type="http://schemas.openxmlformats.org/officeDocument/2006/relationships/hyperlink" Target="https://podminky.urs.cz/item/CS_URS_2024_02/171251201" TargetMode="External"/><Relationship Id="rId28" Type="http://schemas.openxmlformats.org/officeDocument/2006/relationships/hyperlink" Target="https://podminky.urs.cz/item/CS_URS_2024_02/181411131" TargetMode="External"/><Relationship Id="rId36" Type="http://schemas.openxmlformats.org/officeDocument/2006/relationships/hyperlink" Target="https://podminky.urs.cz/item/CS_URS_2024_02/564851011" TargetMode="External"/><Relationship Id="rId49" Type="http://schemas.openxmlformats.org/officeDocument/2006/relationships/hyperlink" Target="https://podminky.urs.cz/item/CS_URS_2024_02/596211110" TargetMode="External"/><Relationship Id="rId57" Type="http://schemas.openxmlformats.org/officeDocument/2006/relationships/hyperlink" Target="https://podminky.urs.cz/item/CS_URS_2024_02/895941341" TargetMode="External"/><Relationship Id="rId106" Type="http://schemas.openxmlformats.org/officeDocument/2006/relationships/drawing" Target="../drawings/drawing2.xml"/><Relationship Id="rId10" Type="http://schemas.openxmlformats.org/officeDocument/2006/relationships/hyperlink" Target="https://podminky.urs.cz/item/CS_URS_2024_02/113201112" TargetMode="External"/><Relationship Id="rId31" Type="http://schemas.openxmlformats.org/officeDocument/2006/relationships/hyperlink" Target="https://podminky.urs.cz/item/CS_URS_2024_02/212752412" TargetMode="External"/><Relationship Id="rId44" Type="http://schemas.openxmlformats.org/officeDocument/2006/relationships/hyperlink" Target="https://podminky.urs.cz/item/CS_URS_2024_02/573231107" TargetMode="External"/><Relationship Id="rId52" Type="http://schemas.openxmlformats.org/officeDocument/2006/relationships/hyperlink" Target="https://podminky.urs.cz/item/CS_URS_2024_02/596211124" TargetMode="External"/><Relationship Id="rId60" Type="http://schemas.openxmlformats.org/officeDocument/2006/relationships/hyperlink" Target="https://podminky.urs.cz/item/CS_URS_2024_02/895941367" TargetMode="External"/><Relationship Id="rId65" Type="http://schemas.openxmlformats.org/officeDocument/2006/relationships/hyperlink" Target="https://podminky.urs.cz/item/CS_URS_2024_02/914511112" TargetMode="External"/><Relationship Id="rId73" Type="http://schemas.openxmlformats.org/officeDocument/2006/relationships/hyperlink" Target="https://podminky.urs.cz/item/CS_URS_2024_02/915221112" TargetMode="External"/><Relationship Id="rId78" Type="http://schemas.openxmlformats.org/officeDocument/2006/relationships/hyperlink" Target="https://podminky.urs.cz/item/CS_URS_2024_02/916111123" TargetMode="External"/><Relationship Id="rId81" Type="http://schemas.openxmlformats.org/officeDocument/2006/relationships/hyperlink" Target="https://podminky.urs.cz/item/CS_URS_2024_02/916241213" TargetMode="External"/><Relationship Id="rId86" Type="http://schemas.openxmlformats.org/officeDocument/2006/relationships/hyperlink" Target="https://podminky.urs.cz/item/CS_URS_2024_02/919735114" TargetMode="External"/><Relationship Id="rId94" Type="http://schemas.openxmlformats.org/officeDocument/2006/relationships/hyperlink" Target="https://podminky.urs.cz/item/CS_URS_2024_02/997221561" TargetMode="External"/><Relationship Id="rId99" Type="http://schemas.openxmlformats.org/officeDocument/2006/relationships/hyperlink" Target="https://podminky.urs.cz/item/CS_URS_2024_02/997221615" TargetMode="External"/><Relationship Id="rId101" Type="http://schemas.openxmlformats.org/officeDocument/2006/relationships/hyperlink" Target="https://podminky.urs.cz/item/CS_URS_2024_02/997221873" TargetMode="External"/><Relationship Id="rId4" Type="http://schemas.openxmlformats.org/officeDocument/2006/relationships/hyperlink" Target="https://podminky.urs.cz/item/CS_URS_2024_02/113107177" TargetMode="External"/><Relationship Id="rId9" Type="http://schemas.openxmlformats.org/officeDocument/2006/relationships/hyperlink" Target="https://podminky.urs.cz/item/CS_URS_2024_02/113154558" TargetMode="External"/><Relationship Id="rId13" Type="http://schemas.openxmlformats.org/officeDocument/2006/relationships/hyperlink" Target="https://podminky.urs.cz/item/CS_URS_2024_02/132351104" TargetMode="External"/><Relationship Id="rId18" Type="http://schemas.openxmlformats.org/officeDocument/2006/relationships/hyperlink" Target="https://podminky.urs.cz/item/CS_URS_2024_02/162751137" TargetMode="External"/><Relationship Id="rId39" Type="http://schemas.openxmlformats.org/officeDocument/2006/relationships/hyperlink" Target="https://podminky.urs.cz/item/CS_URS_2024_02/564851111" TargetMode="External"/><Relationship Id="rId34" Type="http://schemas.openxmlformats.org/officeDocument/2006/relationships/hyperlink" Target="https://podminky.urs.cz/item/CS_URS_2024_02/564811011" TargetMode="External"/><Relationship Id="rId50" Type="http://schemas.openxmlformats.org/officeDocument/2006/relationships/hyperlink" Target="https://podminky.urs.cz/item/CS_URS_2024_02/596211120" TargetMode="External"/><Relationship Id="rId55" Type="http://schemas.openxmlformats.org/officeDocument/2006/relationships/hyperlink" Target="https://podminky.urs.cz/item/CS_URS_2024_02/871313123" TargetMode="External"/><Relationship Id="rId76" Type="http://schemas.openxmlformats.org/officeDocument/2006/relationships/hyperlink" Target="https://podminky.urs.cz/item/CS_URS_2024_02/915611111" TargetMode="External"/><Relationship Id="rId97" Type="http://schemas.openxmlformats.org/officeDocument/2006/relationships/hyperlink" Target="https://podminky.urs.cz/item/CS_URS_2024_02/997221611" TargetMode="External"/><Relationship Id="rId104" Type="http://schemas.openxmlformats.org/officeDocument/2006/relationships/hyperlink" Target="https://podminky.urs.cz/item/CS_URS_2024_02/711161273" TargetMode="External"/><Relationship Id="rId7" Type="http://schemas.openxmlformats.org/officeDocument/2006/relationships/hyperlink" Target="https://podminky.urs.cz/item/CS_URS_2024_02/113107225" TargetMode="External"/><Relationship Id="rId71" Type="http://schemas.openxmlformats.org/officeDocument/2006/relationships/hyperlink" Target="https://podminky.urs.cz/item/CS_URS_2024_02/915211112" TargetMode="External"/><Relationship Id="rId92" Type="http://schemas.openxmlformats.org/officeDocument/2006/relationships/hyperlink" Target="https://podminky.urs.cz/item/CS_URS_2024_02/997221559" TargetMode="External"/><Relationship Id="rId2" Type="http://schemas.openxmlformats.org/officeDocument/2006/relationships/hyperlink" Target="https://podminky.urs.cz/item/CS_URS_2024_02/113106051" TargetMode="External"/><Relationship Id="rId29" Type="http://schemas.openxmlformats.org/officeDocument/2006/relationships/hyperlink" Target="https://podminky.urs.cz/item/CS_URS_2024_02/181951113" TargetMode="External"/><Relationship Id="rId24" Type="http://schemas.openxmlformats.org/officeDocument/2006/relationships/hyperlink" Target="https://podminky.urs.cz/item/CS_URS_2024_02/174151101" TargetMode="External"/><Relationship Id="rId40" Type="http://schemas.openxmlformats.org/officeDocument/2006/relationships/hyperlink" Target="https://podminky.urs.cz/item/CS_URS_2024_02/564871111" TargetMode="External"/><Relationship Id="rId45" Type="http://schemas.openxmlformats.org/officeDocument/2006/relationships/hyperlink" Target="https://podminky.urs.cz/item/CS_URS_2024_02/577134111" TargetMode="External"/><Relationship Id="rId66" Type="http://schemas.openxmlformats.org/officeDocument/2006/relationships/hyperlink" Target="https://podminky.urs.cz/item/CS_URS_2024_02/915111112" TargetMode="External"/><Relationship Id="rId87" Type="http://schemas.openxmlformats.org/officeDocument/2006/relationships/hyperlink" Target="https://podminky.urs.cz/item/CS_URS_2024_02/936001002" TargetMode="External"/><Relationship Id="rId61" Type="http://schemas.openxmlformats.org/officeDocument/2006/relationships/hyperlink" Target="https://podminky.urs.cz/item/CS_URS_2024_02/899133111" TargetMode="External"/><Relationship Id="rId82" Type="http://schemas.openxmlformats.org/officeDocument/2006/relationships/hyperlink" Target="https://podminky.urs.cz/item/CS_URS_2024_02/916331112" TargetMode="External"/><Relationship Id="rId19" Type="http://schemas.openxmlformats.org/officeDocument/2006/relationships/hyperlink" Target="https://podminky.urs.cz/item/CS_URS_2024_02/162751139" TargetMode="External"/><Relationship Id="rId14" Type="http://schemas.openxmlformats.org/officeDocument/2006/relationships/hyperlink" Target="https://podminky.urs.cz/item/CS_URS_2024_02/132351254" TargetMode="External"/><Relationship Id="rId30" Type="http://schemas.openxmlformats.org/officeDocument/2006/relationships/hyperlink" Target="https://podminky.urs.cz/item/CS_URS_2024_02/181951114" TargetMode="External"/><Relationship Id="rId35" Type="http://schemas.openxmlformats.org/officeDocument/2006/relationships/hyperlink" Target="https://podminky.urs.cz/item/CS_URS_2024_02/564831011" TargetMode="External"/><Relationship Id="rId56" Type="http://schemas.openxmlformats.org/officeDocument/2006/relationships/hyperlink" Target="https://podminky.urs.cz/item/CS_URS_2024_02/877375122" TargetMode="External"/><Relationship Id="rId77" Type="http://schemas.openxmlformats.org/officeDocument/2006/relationships/hyperlink" Target="https://podminky.urs.cz/item/CS_URS_2024_02/915621111" TargetMode="External"/><Relationship Id="rId100" Type="http://schemas.openxmlformats.org/officeDocument/2006/relationships/hyperlink" Target="https://podminky.urs.cz/item/CS_URS_2024_02/997221625" TargetMode="External"/><Relationship Id="rId105" Type="http://schemas.openxmlformats.org/officeDocument/2006/relationships/hyperlink" Target="https://podminky.urs.cz/item/CS_URS_2024_02/998711101" TargetMode="External"/><Relationship Id="rId8" Type="http://schemas.openxmlformats.org/officeDocument/2006/relationships/hyperlink" Target="https://podminky.urs.cz/item/CS_URS_2024_02/113154551" TargetMode="External"/><Relationship Id="rId51" Type="http://schemas.openxmlformats.org/officeDocument/2006/relationships/hyperlink" Target="https://podminky.urs.cz/item/CS_URS_2024_02/596211123" TargetMode="External"/><Relationship Id="rId72" Type="http://schemas.openxmlformats.org/officeDocument/2006/relationships/hyperlink" Target="https://podminky.urs.cz/item/CS_URS_2024_02/915211112" TargetMode="External"/><Relationship Id="rId93" Type="http://schemas.openxmlformats.org/officeDocument/2006/relationships/hyperlink" Target="https://podminky.urs.cz/item/CS_URS_2024_02/997221559" TargetMode="External"/><Relationship Id="rId98" Type="http://schemas.openxmlformats.org/officeDocument/2006/relationships/hyperlink" Target="https://podminky.urs.cz/item/CS_URS_2024_02/997221612" TargetMode="External"/><Relationship Id="rId3" Type="http://schemas.openxmlformats.org/officeDocument/2006/relationships/hyperlink" Target="https://podminky.urs.cz/item/CS_URS_2024_02/113106061" TargetMode="External"/><Relationship Id="rId25" Type="http://schemas.openxmlformats.org/officeDocument/2006/relationships/hyperlink" Target="https://podminky.urs.cz/item/CS_URS_2024_02/174151101" TargetMode="External"/><Relationship Id="rId46" Type="http://schemas.openxmlformats.org/officeDocument/2006/relationships/hyperlink" Target="https://podminky.urs.cz/item/CS_URS_2024_02/577155142" TargetMode="External"/><Relationship Id="rId67" Type="http://schemas.openxmlformats.org/officeDocument/2006/relationships/hyperlink" Target="https://podminky.urs.cz/item/CS_URS_2024_02/915111112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51101102" TargetMode="External"/><Relationship Id="rId18" Type="http://schemas.openxmlformats.org/officeDocument/2006/relationships/hyperlink" Target="https://podminky.urs.cz/item/CS_URS_2024_02/151101112" TargetMode="External"/><Relationship Id="rId26" Type="http://schemas.openxmlformats.org/officeDocument/2006/relationships/hyperlink" Target="https://podminky.urs.cz/item/CS_URS_2024_02/174151101" TargetMode="External"/><Relationship Id="rId39" Type="http://schemas.openxmlformats.org/officeDocument/2006/relationships/hyperlink" Target="https://podminky.urs.cz/item/CS_URS_2024_02/452112112" TargetMode="External"/><Relationship Id="rId21" Type="http://schemas.openxmlformats.org/officeDocument/2006/relationships/hyperlink" Target="https://podminky.urs.cz/item/CS_URS_2024_02/162751137" TargetMode="External"/><Relationship Id="rId34" Type="http://schemas.openxmlformats.org/officeDocument/2006/relationships/hyperlink" Target="https://podminky.urs.cz/item/CS_URS_2024_02/327351221" TargetMode="External"/><Relationship Id="rId42" Type="http://schemas.openxmlformats.org/officeDocument/2006/relationships/hyperlink" Target="https://podminky.urs.cz/item/CS_URS_2024_02/871363123" TargetMode="External"/><Relationship Id="rId47" Type="http://schemas.openxmlformats.org/officeDocument/2006/relationships/hyperlink" Target="https://podminky.urs.cz/item/CS_URS_2024_02/892372111" TargetMode="External"/><Relationship Id="rId50" Type="http://schemas.openxmlformats.org/officeDocument/2006/relationships/hyperlink" Target="https://podminky.urs.cz/item/CS_URS_2024_02/892442111" TargetMode="External"/><Relationship Id="rId55" Type="http://schemas.openxmlformats.org/officeDocument/2006/relationships/hyperlink" Target="https://podminky.urs.cz/item/CS_URS_2024_02/899722113" TargetMode="External"/><Relationship Id="rId7" Type="http://schemas.openxmlformats.org/officeDocument/2006/relationships/hyperlink" Target="https://podminky.urs.cz/item/CS_URS_2024_02/119001422" TargetMode="External"/><Relationship Id="rId2" Type="http://schemas.openxmlformats.org/officeDocument/2006/relationships/hyperlink" Target="https://podminky.urs.cz/item/CS_URS_2024_02/115101301" TargetMode="External"/><Relationship Id="rId16" Type="http://schemas.openxmlformats.org/officeDocument/2006/relationships/hyperlink" Target="https://podminky.urs.cz/item/CS_URS_2024_02/151101111" TargetMode="External"/><Relationship Id="rId29" Type="http://schemas.openxmlformats.org/officeDocument/2006/relationships/hyperlink" Target="https://podminky.urs.cz/item/CS_URS_2024_02/212752411" TargetMode="External"/><Relationship Id="rId11" Type="http://schemas.openxmlformats.org/officeDocument/2006/relationships/hyperlink" Target="https://podminky.urs.cz/item/CS_URS_2024_02/139001101" TargetMode="External"/><Relationship Id="rId24" Type="http://schemas.openxmlformats.org/officeDocument/2006/relationships/hyperlink" Target="https://podminky.urs.cz/item/CS_URS_2024_02/171201231" TargetMode="External"/><Relationship Id="rId32" Type="http://schemas.openxmlformats.org/officeDocument/2006/relationships/hyperlink" Target="https://podminky.urs.cz/item/CS_URS_2024_02/327313219" TargetMode="External"/><Relationship Id="rId37" Type="http://schemas.openxmlformats.org/officeDocument/2006/relationships/hyperlink" Target="https://podminky.urs.cz/item/CS_URS_2024_02/451573111" TargetMode="External"/><Relationship Id="rId40" Type="http://schemas.openxmlformats.org/officeDocument/2006/relationships/hyperlink" Target="https://podminky.urs.cz/item/CS_URS_2024_02/594511113" TargetMode="External"/><Relationship Id="rId45" Type="http://schemas.openxmlformats.org/officeDocument/2006/relationships/hyperlink" Target="https://podminky.urs.cz/item/CS_URS_2024_02/877360320" TargetMode="External"/><Relationship Id="rId53" Type="http://schemas.openxmlformats.org/officeDocument/2006/relationships/hyperlink" Target="https://podminky.urs.cz/item/CS_URS_2024_02/899104112" TargetMode="External"/><Relationship Id="rId58" Type="http://schemas.openxmlformats.org/officeDocument/2006/relationships/hyperlink" Target="https://podminky.urs.cz/item/CS_URS_2024_02/997221579" TargetMode="External"/><Relationship Id="rId5" Type="http://schemas.openxmlformats.org/officeDocument/2006/relationships/hyperlink" Target="https://podminky.urs.cz/item/CS_URS_2024_02/119001412" TargetMode="External"/><Relationship Id="rId61" Type="http://schemas.openxmlformats.org/officeDocument/2006/relationships/hyperlink" Target="https://podminky.urs.cz/item/CS_URS_2024_02/998276101" TargetMode="External"/><Relationship Id="rId19" Type="http://schemas.openxmlformats.org/officeDocument/2006/relationships/hyperlink" Target="https://podminky.urs.cz/item/CS_URS_2024_02/151101113" TargetMode="External"/><Relationship Id="rId14" Type="http://schemas.openxmlformats.org/officeDocument/2006/relationships/hyperlink" Target="https://podminky.urs.cz/item/CS_URS_2024_02/151101102" TargetMode="External"/><Relationship Id="rId22" Type="http://schemas.openxmlformats.org/officeDocument/2006/relationships/hyperlink" Target="https://podminky.urs.cz/item/CS_URS_2024_02/162751139" TargetMode="External"/><Relationship Id="rId27" Type="http://schemas.openxmlformats.org/officeDocument/2006/relationships/hyperlink" Target="https://podminky.urs.cz/item/CS_URS_2024_02/174151101" TargetMode="External"/><Relationship Id="rId30" Type="http://schemas.openxmlformats.org/officeDocument/2006/relationships/hyperlink" Target="https://podminky.urs.cz/item/CS_URS_2024_02/326218331" TargetMode="External"/><Relationship Id="rId35" Type="http://schemas.openxmlformats.org/officeDocument/2006/relationships/hyperlink" Target="https://podminky.urs.cz/item/CS_URS_2024_02/386120103" TargetMode="External"/><Relationship Id="rId43" Type="http://schemas.openxmlformats.org/officeDocument/2006/relationships/hyperlink" Target="https://podminky.urs.cz/item/CS_URS_2024_02/871373123" TargetMode="External"/><Relationship Id="rId48" Type="http://schemas.openxmlformats.org/officeDocument/2006/relationships/hyperlink" Target="https://podminky.urs.cz/item/CS_URS_2024_02/892381111" TargetMode="External"/><Relationship Id="rId56" Type="http://schemas.openxmlformats.org/officeDocument/2006/relationships/hyperlink" Target="https://podminky.urs.cz/item/CS_URS_2024_02/963021112" TargetMode="External"/><Relationship Id="rId8" Type="http://schemas.openxmlformats.org/officeDocument/2006/relationships/hyperlink" Target="https://podminky.urs.cz/item/CS_URS_2024_02/131351203" TargetMode="External"/><Relationship Id="rId51" Type="http://schemas.openxmlformats.org/officeDocument/2006/relationships/hyperlink" Target="https://podminky.urs.cz/item/CS_URS_2024_02/894411121" TargetMode="External"/><Relationship Id="rId3" Type="http://schemas.openxmlformats.org/officeDocument/2006/relationships/hyperlink" Target="https://podminky.urs.cz/item/CS_URS_2024_02/119001401" TargetMode="External"/><Relationship Id="rId12" Type="http://schemas.openxmlformats.org/officeDocument/2006/relationships/hyperlink" Target="https://podminky.urs.cz/item/CS_URS_2024_02/151101101" TargetMode="External"/><Relationship Id="rId17" Type="http://schemas.openxmlformats.org/officeDocument/2006/relationships/hyperlink" Target="https://podminky.urs.cz/item/CS_URS_2024_02/151101112" TargetMode="External"/><Relationship Id="rId25" Type="http://schemas.openxmlformats.org/officeDocument/2006/relationships/hyperlink" Target="https://podminky.urs.cz/item/CS_URS_2024_02/171251201" TargetMode="External"/><Relationship Id="rId33" Type="http://schemas.openxmlformats.org/officeDocument/2006/relationships/hyperlink" Target="https://podminky.urs.cz/item/CS_URS_2024_02/327351211" TargetMode="External"/><Relationship Id="rId38" Type="http://schemas.openxmlformats.org/officeDocument/2006/relationships/hyperlink" Target="https://podminky.urs.cz/item/CS_URS_2024_02/451573111" TargetMode="External"/><Relationship Id="rId46" Type="http://schemas.openxmlformats.org/officeDocument/2006/relationships/hyperlink" Target="https://podminky.urs.cz/item/CS_URS_2024_02/877370320" TargetMode="External"/><Relationship Id="rId59" Type="http://schemas.openxmlformats.org/officeDocument/2006/relationships/hyperlink" Target="https://podminky.urs.cz/item/CS_URS_2024_02/997221612" TargetMode="External"/><Relationship Id="rId20" Type="http://schemas.openxmlformats.org/officeDocument/2006/relationships/hyperlink" Target="https://podminky.urs.cz/item/CS_URS_2024_02/162351123" TargetMode="External"/><Relationship Id="rId41" Type="http://schemas.openxmlformats.org/officeDocument/2006/relationships/hyperlink" Target="https://podminky.urs.cz/item/CS_URS_2024_02/871313123" TargetMode="External"/><Relationship Id="rId54" Type="http://schemas.openxmlformats.org/officeDocument/2006/relationships/hyperlink" Target="https://podminky.urs.cz/item/CS_URS_2024_02/899623171" TargetMode="External"/><Relationship Id="rId62" Type="http://schemas.openxmlformats.org/officeDocument/2006/relationships/drawing" Target="../drawings/drawing3.xml"/><Relationship Id="rId1" Type="http://schemas.openxmlformats.org/officeDocument/2006/relationships/hyperlink" Target="https://podminky.urs.cz/item/CS_URS_2024_02/115101201" TargetMode="External"/><Relationship Id="rId6" Type="http://schemas.openxmlformats.org/officeDocument/2006/relationships/hyperlink" Target="https://podminky.urs.cz/item/CS_URS_2024_02/119001421" TargetMode="External"/><Relationship Id="rId15" Type="http://schemas.openxmlformats.org/officeDocument/2006/relationships/hyperlink" Target="https://podminky.urs.cz/item/CS_URS_2024_02/151101103" TargetMode="External"/><Relationship Id="rId23" Type="http://schemas.openxmlformats.org/officeDocument/2006/relationships/hyperlink" Target="https://podminky.urs.cz/item/CS_URS_2024_02/167151112" TargetMode="External"/><Relationship Id="rId28" Type="http://schemas.openxmlformats.org/officeDocument/2006/relationships/hyperlink" Target="https://podminky.urs.cz/item/CS_URS_2024_02/175151101" TargetMode="External"/><Relationship Id="rId36" Type="http://schemas.openxmlformats.org/officeDocument/2006/relationships/hyperlink" Target="https://podminky.urs.cz/item/CS_URS_2024_02/386120111" TargetMode="External"/><Relationship Id="rId49" Type="http://schemas.openxmlformats.org/officeDocument/2006/relationships/hyperlink" Target="https://podminky.urs.cz/item/CS_URS_2024_02/892421111" TargetMode="External"/><Relationship Id="rId57" Type="http://schemas.openxmlformats.org/officeDocument/2006/relationships/hyperlink" Target="https://podminky.urs.cz/item/CS_URS_2024_02/997221571" TargetMode="External"/><Relationship Id="rId10" Type="http://schemas.openxmlformats.org/officeDocument/2006/relationships/hyperlink" Target="https://podminky.urs.cz/item/CS_URS_2024_02/132354206" TargetMode="External"/><Relationship Id="rId31" Type="http://schemas.openxmlformats.org/officeDocument/2006/relationships/hyperlink" Target="https://podminky.urs.cz/item/CS_URS_2024_02/326218391" TargetMode="External"/><Relationship Id="rId44" Type="http://schemas.openxmlformats.org/officeDocument/2006/relationships/hyperlink" Target="https://podminky.urs.cz/item/CS_URS_2024_02/871393123" TargetMode="External"/><Relationship Id="rId52" Type="http://schemas.openxmlformats.org/officeDocument/2006/relationships/hyperlink" Target="https://podminky.urs.cz/item/CS_URS_2024_02/894411141" TargetMode="External"/><Relationship Id="rId60" Type="http://schemas.openxmlformats.org/officeDocument/2006/relationships/hyperlink" Target="https://podminky.urs.cz/item/CS_URS_2024_02/997221615" TargetMode="External"/><Relationship Id="rId4" Type="http://schemas.openxmlformats.org/officeDocument/2006/relationships/hyperlink" Target="https://podminky.urs.cz/item/CS_URS_2024_02/119001405" TargetMode="External"/><Relationship Id="rId9" Type="http://schemas.openxmlformats.org/officeDocument/2006/relationships/hyperlink" Target="https://podminky.urs.cz/item/CS_URS_2024_02/131351204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71201231" TargetMode="External"/><Relationship Id="rId18" Type="http://schemas.openxmlformats.org/officeDocument/2006/relationships/hyperlink" Target="https://podminky.urs.cz/item/CS_URS_2024_02/451317777" TargetMode="External"/><Relationship Id="rId26" Type="http://schemas.openxmlformats.org/officeDocument/2006/relationships/hyperlink" Target="https://podminky.urs.cz/item/CS_URS_2024_02/892241111" TargetMode="External"/><Relationship Id="rId39" Type="http://schemas.openxmlformats.org/officeDocument/2006/relationships/hyperlink" Target="https://podminky.urs.cz/item/CS_URS_2024_02/722262151" TargetMode="External"/><Relationship Id="rId21" Type="http://schemas.openxmlformats.org/officeDocument/2006/relationships/hyperlink" Target="https://podminky.urs.cz/item/CS_URS_2024_02/591241111" TargetMode="External"/><Relationship Id="rId34" Type="http://schemas.openxmlformats.org/officeDocument/2006/relationships/hyperlink" Target="https://podminky.urs.cz/item/CS_URS_2024_02/899641111" TargetMode="External"/><Relationship Id="rId42" Type="http://schemas.openxmlformats.org/officeDocument/2006/relationships/drawing" Target="../drawings/drawing4.xml"/><Relationship Id="rId7" Type="http://schemas.openxmlformats.org/officeDocument/2006/relationships/hyperlink" Target="https://podminky.urs.cz/item/CS_URS_2024_02/151101101" TargetMode="External"/><Relationship Id="rId2" Type="http://schemas.openxmlformats.org/officeDocument/2006/relationships/hyperlink" Target="https://podminky.urs.cz/item/CS_URS_2024_02/115101301" TargetMode="External"/><Relationship Id="rId16" Type="http://schemas.openxmlformats.org/officeDocument/2006/relationships/hyperlink" Target="https://podminky.urs.cz/item/CS_URS_2024_02/175151101" TargetMode="External"/><Relationship Id="rId20" Type="http://schemas.openxmlformats.org/officeDocument/2006/relationships/hyperlink" Target="https://podminky.urs.cz/item/CS_URS_2024_02/452311141" TargetMode="External"/><Relationship Id="rId29" Type="http://schemas.openxmlformats.org/officeDocument/2006/relationships/hyperlink" Target="https://podminky.urs.cz/item/CS_URS_2024_02/894302271" TargetMode="External"/><Relationship Id="rId41" Type="http://schemas.openxmlformats.org/officeDocument/2006/relationships/hyperlink" Target="https://podminky.urs.cz/item/CS_URS_2024_02/998722101" TargetMode="External"/><Relationship Id="rId1" Type="http://schemas.openxmlformats.org/officeDocument/2006/relationships/hyperlink" Target="https://podminky.urs.cz/item/CS_URS_2024_02/115101201" TargetMode="External"/><Relationship Id="rId6" Type="http://schemas.openxmlformats.org/officeDocument/2006/relationships/hyperlink" Target="https://podminky.urs.cz/item/CS_URS_2024_02/139001101" TargetMode="External"/><Relationship Id="rId11" Type="http://schemas.openxmlformats.org/officeDocument/2006/relationships/hyperlink" Target="https://podminky.urs.cz/item/CS_URS_2024_02/162751139" TargetMode="External"/><Relationship Id="rId24" Type="http://schemas.openxmlformats.org/officeDocument/2006/relationships/hyperlink" Target="https://podminky.urs.cz/item/CS_URS_2024_02/891269111" TargetMode="External"/><Relationship Id="rId32" Type="http://schemas.openxmlformats.org/officeDocument/2006/relationships/hyperlink" Target="https://podminky.urs.cz/item/CS_URS_2024_02/899401112" TargetMode="External"/><Relationship Id="rId37" Type="http://schemas.openxmlformats.org/officeDocument/2006/relationships/hyperlink" Target="https://podminky.urs.cz/item/CS_URS_2024_02/899722113" TargetMode="External"/><Relationship Id="rId40" Type="http://schemas.openxmlformats.org/officeDocument/2006/relationships/hyperlink" Target="https://podminky.urs.cz/item/CS_URS_2024_02/722270103" TargetMode="External"/><Relationship Id="rId5" Type="http://schemas.openxmlformats.org/officeDocument/2006/relationships/hyperlink" Target="https://podminky.urs.cz/item/CS_URS_2024_02/132354101" TargetMode="External"/><Relationship Id="rId15" Type="http://schemas.openxmlformats.org/officeDocument/2006/relationships/hyperlink" Target="https://podminky.urs.cz/item/CS_URS_2024_02/174151101" TargetMode="External"/><Relationship Id="rId23" Type="http://schemas.openxmlformats.org/officeDocument/2006/relationships/hyperlink" Target="https://podminky.urs.cz/item/CS_URS_2024_02/891181112" TargetMode="External"/><Relationship Id="rId28" Type="http://schemas.openxmlformats.org/officeDocument/2006/relationships/hyperlink" Target="https://podminky.urs.cz/item/CS_URS_2024_02/893811223" TargetMode="External"/><Relationship Id="rId36" Type="http://schemas.openxmlformats.org/officeDocument/2006/relationships/hyperlink" Target="https://podminky.urs.cz/item/CS_URS_2024_02/899721111" TargetMode="External"/><Relationship Id="rId10" Type="http://schemas.openxmlformats.org/officeDocument/2006/relationships/hyperlink" Target="https://podminky.urs.cz/item/CS_URS_2024_02/162751137" TargetMode="External"/><Relationship Id="rId19" Type="http://schemas.openxmlformats.org/officeDocument/2006/relationships/hyperlink" Target="https://podminky.urs.cz/item/CS_URS_2024_02/451573111" TargetMode="External"/><Relationship Id="rId31" Type="http://schemas.openxmlformats.org/officeDocument/2006/relationships/hyperlink" Target="https://podminky.urs.cz/item/CS_URS_2024_02/894501212" TargetMode="External"/><Relationship Id="rId4" Type="http://schemas.openxmlformats.org/officeDocument/2006/relationships/hyperlink" Target="https://podminky.urs.cz/item/CS_URS_2024_02/131351201" TargetMode="External"/><Relationship Id="rId9" Type="http://schemas.openxmlformats.org/officeDocument/2006/relationships/hyperlink" Target="https://podminky.urs.cz/item/CS_URS_2024_02/162351123" TargetMode="External"/><Relationship Id="rId14" Type="http://schemas.openxmlformats.org/officeDocument/2006/relationships/hyperlink" Target="https://podminky.urs.cz/item/CS_URS_2024_02/171251201" TargetMode="External"/><Relationship Id="rId22" Type="http://schemas.openxmlformats.org/officeDocument/2006/relationships/hyperlink" Target="https://podminky.urs.cz/item/CS_URS_2024_02/871161211" TargetMode="External"/><Relationship Id="rId27" Type="http://schemas.openxmlformats.org/officeDocument/2006/relationships/hyperlink" Target="https://podminky.urs.cz/item/CS_URS_2024_02/892372111" TargetMode="External"/><Relationship Id="rId30" Type="http://schemas.openxmlformats.org/officeDocument/2006/relationships/hyperlink" Target="https://podminky.urs.cz/item/CS_URS_2024_02/894501211" TargetMode="External"/><Relationship Id="rId35" Type="http://schemas.openxmlformats.org/officeDocument/2006/relationships/hyperlink" Target="https://podminky.urs.cz/item/CS_URS_2024_02/899641112" TargetMode="External"/><Relationship Id="rId8" Type="http://schemas.openxmlformats.org/officeDocument/2006/relationships/hyperlink" Target="https://podminky.urs.cz/item/CS_URS_2024_02/151101111" TargetMode="External"/><Relationship Id="rId3" Type="http://schemas.openxmlformats.org/officeDocument/2006/relationships/hyperlink" Target="https://podminky.urs.cz/item/CS_URS_2024_02/119001405" TargetMode="External"/><Relationship Id="rId12" Type="http://schemas.openxmlformats.org/officeDocument/2006/relationships/hyperlink" Target="https://podminky.urs.cz/item/CS_URS_2024_02/167151112" TargetMode="External"/><Relationship Id="rId17" Type="http://schemas.openxmlformats.org/officeDocument/2006/relationships/hyperlink" Target="https://podminky.urs.cz/item/CS_URS_2024_02/212752411" TargetMode="External"/><Relationship Id="rId25" Type="http://schemas.openxmlformats.org/officeDocument/2006/relationships/hyperlink" Target="https://podminky.urs.cz/item/CS_URS_2024_02/892233122" TargetMode="External"/><Relationship Id="rId33" Type="http://schemas.openxmlformats.org/officeDocument/2006/relationships/hyperlink" Target="https://podminky.urs.cz/item/CS_URS_2024_02/899620161" TargetMode="External"/><Relationship Id="rId38" Type="http://schemas.openxmlformats.org/officeDocument/2006/relationships/hyperlink" Target="https://podminky.urs.cz/item/CS_URS_2024_02/99827610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podminky.urs.cz/item/CS_URS_2024_02/460010002" TargetMode="External"/><Relationship Id="rId7" Type="http://schemas.openxmlformats.org/officeDocument/2006/relationships/hyperlink" Target="https://podminky.urs.cz/item/CS_URS_2024_02/460431333" TargetMode="External"/><Relationship Id="rId2" Type="http://schemas.openxmlformats.org/officeDocument/2006/relationships/hyperlink" Target="https://podminky.urs.cz/item/CS_URS_2024_02/210812035" TargetMode="External"/><Relationship Id="rId1" Type="http://schemas.openxmlformats.org/officeDocument/2006/relationships/hyperlink" Target="https://podminky.urs.cz/item/CS_URS_2024_02/210812011" TargetMode="External"/><Relationship Id="rId6" Type="http://schemas.openxmlformats.org/officeDocument/2006/relationships/hyperlink" Target="https://podminky.urs.cz/item/CS_URS_2024_02/460431153" TargetMode="External"/><Relationship Id="rId5" Type="http://schemas.openxmlformats.org/officeDocument/2006/relationships/hyperlink" Target="https://podminky.urs.cz/item/CS_URS_2024_02/460161313" TargetMode="External"/><Relationship Id="rId4" Type="http://schemas.openxmlformats.org/officeDocument/2006/relationships/hyperlink" Target="https://podminky.urs.cz/item/CS_URS_2024_02/460161143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460431333" TargetMode="External"/><Relationship Id="rId3" Type="http://schemas.openxmlformats.org/officeDocument/2006/relationships/hyperlink" Target="https://podminky.urs.cz/item/CS_URS_2024_02/210812037" TargetMode="External"/><Relationship Id="rId7" Type="http://schemas.openxmlformats.org/officeDocument/2006/relationships/hyperlink" Target="https://podminky.urs.cz/item/CS_URS_2024_02/460431153" TargetMode="External"/><Relationship Id="rId2" Type="http://schemas.openxmlformats.org/officeDocument/2006/relationships/hyperlink" Target="https://podminky.urs.cz/item/CS_URS_2024_02/210812035" TargetMode="External"/><Relationship Id="rId1" Type="http://schemas.openxmlformats.org/officeDocument/2006/relationships/hyperlink" Target="https://podminky.urs.cz/item/CS_URS_2024_02/210812011" TargetMode="External"/><Relationship Id="rId6" Type="http://schemas.openxmlformats.org/officeDocument/2006/relationships/hyperlink" Target="https://podminky.urs.cz/item/CS_URS_2024_02/460161313" TargetMode="External"/><Relationship Id="rId5" Type="http://schemas.openxmlformats.org/officeDocument/2006/relationships/hyperlink" Target="https://podminky.urs.cz/item/CS_URS_2024_02/460161143" TargetMode="External"/><Relationship Id="rId4" Type="http://schemas.openxmlformats.org/officeDocument/2006/relationships/hyperlink" Target="https://podminky.urs.cz/item/CS_URS_2024_02/460010002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2/184818245" TargetMode="External"/><Relationship Id="rId2" Type="http://schemas.openxmlformats.org/officeDocument/2006/relationships/hyperlink" Target="https://podminky.urs.cz/item/CS_URS_2024_02/112201113" TargetMode="External"/><Relationship Id="rId1" Type="http://schemas.openxmlformats.org/officeDocument/2006/relationships/hyperlink" Target="https://podminky.urs.cz/item/CS_URS_2024_02/112151313" TargetMode="External"/><Relationship Id="rId6" Type="http://schemas.openxmlformats.org/officeDocument/2006/relationships/drawing" Target="../drawings/drawing7.xml"/><Relationship Id="rId5" Type="http://schemas.openxmlformats.org/officeDocument/2006/relationships/hyperlink" Target="https://podminky.urs.cz/item/CS_URS_2024_02/998231311" TargetMode="External"/><Relationship Id="rId4" Type="http://schemas.openxmlformats.org/officeDocument/2006/relationships/hyperlink" Target="https://podminky.urs.cz/item/CS_URS_2024_02/916371214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012444000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podminky.urs.cz/item/CS_URS_2024_02/011134000" TargetMode="External"/><Relationship Id="rId7" Type="http://schemas.openxmlformats.org/officeDocument/2006/relationships/hyperlink" Target="https://podminky.urs.cz/item/CS_URS_2024_02/012414000" TargetMode="External"/><Relationship Id="rId12" Type="http://schemas.openxmlformats.org/officeDocument/2006/relationships/hyperlink" Target="https://podminky.urs.cz/item/CS_URS_2024_02/072203000" TargetMode="External"/><Relationship Id="rId2" Type="http://schemas.openxmlformats.org/officeDocument/2006/relationships/hyperlink" Target="https://podminky.urs.cz/item/CS_URS_2024_02/119002122" TargetMode="External"/><Relationship Id="rId1" Type="http://schemas.openxmlformats.org/officeDocument/2006/relationships/hyperlink" Target="https://podminky.urs.cz/item/CS_URS_2024_02/119002121" TargetMode="External"/><Relationship Id="rId6" Type="http://schemas.openxmlformats.org/officeDocument/2006/relationships/hyperlink" Target="https://podminky.urs.cz/item/CS_URS_2024_02/012303000" TargetMode="External"/><Relationship Id="rId11" Type="http://schemas.openxmlformats.org/officeDocument/2006/relationships/hyperlink" Target="https://podminky.urs.cz/item/CS_URS_2024_02/041903000" TargetMode="External"/><Relationship Id="rId5" Type="http://schemas.openxmlformats.org/officeDocument/2006/relationships/hyperlink" Target="https://podminky.urs.cz/item/CS_URS_2024_02/012203000" TargetMode="External"/><Relationship Id="rId10" Type="http://schemas.openxmlformats.org/officeDocument/2006/relationships/hyperlink" Target="https://podminky.urs.cz/item/CS_URS_2024_02/030001000" TargetMode="External"/><Relationship Id="rId4" Type="http://schemas.openxmlformats.org/officeDocument/2006/relationships/hyperlink" Target="https://podminky.urs.cz/item/CS_URS_2024_02/012164000" TargetMode="External"/><Relationship Id="rId9" Type="http://schemas.openxmlformats.org/officeDocument/2006/relationships/hyperlink" Target="https://podminky.urs.cz/item/CS_URS_2024_02/01325400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topLeftCell="A56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99" t="s">
        <v>14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R5" s="20"/>
      <c r="BE5" s="296" t="s">
        <v>15</v>
      </c>
      <c r="BS5" s="17" t="s">
        <v>6</v>
      </c>
    </row>
    <row r="6" spans="1:74" ht="36.9" customHeight="1">
      <c r="B6" s="20"/>
      <c r="D6" s="26" t="s">
        <v>16</v>
      </c>
      <c r="K6" s="300" t="s">
        <v>17</v>
      </c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R6" s="20"/>
      <c r="BE6" s="297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97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97"/>
      <c r="BS8" s="17" t="s">
        <v>6</v>
      </c>
    </row>
    <row r="9" spans="1:74" ht="14.4" customHeight="1">
      <c r="B9" s="20"/>
      <c r="AR9" s="20"/>
      <c r="BE9" s="297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97"/>
      <c r="BS10" s="17" t="s">
        <v>6</v>
      </c>
    </row>
    <row r="11" spans="1:74" ht="18.45" customHeight="1">
      <c r="B11" s="20"/>
      <c r="E11" s="25" t="s">
        <v>28</v>
      </c>
      <c r="AK11" s="27" t="s">
        <v>29</v>
      </c>
      <c r="AN11" s="25" t="s">
        <v>30</v>
      </c>
      <c r="AR11" s="20"/>
      <c r="BE11" s="297"/>
      <c r="BS11" s="17" t="s">
        <v>6</v>
      </c>
    </row>
    <row r="12" spans="1:74" ht="6.9" customHeight="1">
      <c r="B12" s="20"/>
      <c r="AR12" s="20"/>
      <c r="BE12" s="297"/>
      <c r="BS12" s="17" t="s">
        <v>6</v>
      </c>
    </row>
    <row r="13" spans="1:74" ht="12" customHeight="1">
      <c r="B13" s="20"/>
      <c r="D13" s="27" t="s">
        <v>31</v>
      </c>
      <c r="AK13" s="27" t="s">
        <v>26</v>
      </c>
      <c r="AN13" s="29" t="s">
        <v>32</v>
      </c>
      <c r="AR13" s="20"/>
      <c r="BE13" s="297"/>
      <c r="BS13" s="17" t="s">
        <v>6</v>
      </c>
    </row>
    <row r="14" spans="1:74" ht="13.2">
      <c r="B14" s="20"/>
      <c r="E14" s="301" t="s">
        <v>32</v>
      </c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27" t="s">
        <v>29</v>
      </c>
      <c r="AN14" s="29" t="s">
        <v>32</v>
      </c>
      <c r="AR14" s="20"/>
      <c r="BE14" s="297"/>
      <c r="BS14" s="17" t="s">
        <v>6</v>
      </c>
    </row>
    <row r="15" spans="1:74" ht="6.9" customHeight="1">
      <c r="B15" s="20"/>
      <c r="AR15" s="20"/>
      <c r="BE15" s="297"/>
      <c r="BS15" s="17" t="s">
        <v>4</v>
      </c>
    </row>
    <row r="16" spans="1:74" ht="12" customHeight="1">
      <c r="B16" s="20"/>
      <c r="D16" s="27" t="s">
        <v>33</v>
      </c>
      <c r="AK16" s="27" t="s">
        <v>26</v>
      </c>
      <c r="AN16" s="25" t="s">
        <v>34</v>
      </c>
      <c r="AR16" s="20"/>
      <c r="BE16" s="297"/>
      <c r="BS16" s="17" t="s">
        <v>4</v>
      </c>
    </row>
    <row r="17" spans="2:71" ht="18.45" customHeight="1">
      <c r="B17" s="20"/>
      <c r="E17" s="25" t="s">
        <v>35</v>
      </c>
      <c r="AK17" s="27" t="s">
        <v>29</v>
      </c>
      <c r="AN17" s="25" t="s">
        <v>36</v>
      </c>
      <c r="AR17" s="20"/>
      <c r="BE17" s="297"/>
      <c r="BS17" s="17" t="s">
        <v>37</v>
      </c>
    </row>
    <row r="18" spans="2:71" ht="6.9" customHeight="1">
      <c r="B18" s="20"/>
      <c r="AR18" s="20"/>
      <c r="BE18" s="297"/>
      <c r="BS18" s="17" t="s">
        <v>6</v>
      </c>
    </row>
    <row r="19" spans="2:71" ht="12" customHeight="1">
      <c r="B19" s="20"/>
      <c r="D19" s="27" t="s">
        <v>38</v>
      </c>
      <c r="AK19" s="27" t="s">
        <v>26</v>
      </c>
      <c r="AN19" s="25" t="s">
        <v>39</v>
      </c>
      <c r="AR19" s="20"/>
      <c r="BE19" s="297"/>
      <c r="BS19" s="17" t="s">
        <v>6</v>
      </c>
    </row>
    <row r="20" spans="2:71" ht="18.45" customHeight="1">
      <c r="B20" s="20"/>
      <c r="E20" s="25" t="s">
        <v>40</v>
      </c>
      <c r="AK20" s="27" t="s">
        <v>29</v>
      </c>
      <c r="AN20" s="25" t="s">
        <v>41</v>
      </c>
      <c r="AR20" s="20"/>
      <c r="BE20" s="297"/>
      <c r="BS20" s="17" t="s">
        <v>4</v>
      </c>
    </row>
    <row r="21" spans="2:71" ht="6.9" customHeight="1">
      <c r="B21" s="20"/>
      <c r="AR21" s="20"/>
      <c r="BE21" s="297"/>
    </row>
    <row r="22" spans="2:71" ht="12" customHeight="1">
      <c r="B22" s="20"/>
      <c r="D22" s="27" t="s">
        <v>42</v>
      </c>
      <c r="AR22" s="20"/>
      <c r="BE22" s="297"/>
    </row>
    <row r="23" spans="2:71" ht="47.25" customHeight="1">
      <c r="B23" s="20"/>
      <c r="E23" s="303" t="s">
        <v>43</v>
      </c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R23" s="20"/>
      <c r="BE23" s="297"/>
    </row>
    <row r="24" spans="2:71" ht="6.9" customHeight="1">
      <c r="B24" s="20"/>
      <c r="AR24" s="20"/>
      <c r="BE24" s="297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97"/>
    </row>
    <row r="26" spans="2:71" s="1" customFormat="1" ht="25.95" customHeight="1">
      <c r="B26" s="32"/>
      <c r="D26" s="33" t="s">
        <v>44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88">
        <f>ROUND(AG54,2)</f>
        <v>0</v>
      </c>
      <c r="AL26" s="289"/>
      <c r="AM26" s="289"/>
      <c r="AN26" s="289"/>
      <c r="AO26" s="289"/>
      <c r="AR26" s="32"/>
      <c r="BE26" s="297"/>
    </row>
    <row r="27" spans="2:71" s="1" customFormat="1" ht="6.9" customHeight="1">
      <c r="B27" s="32"/>
      <c r="AR27" s="32"/>
      <c r="BE27" s="297"/>
    </row>
    <row r="28" spans="2:71" s="1" customFormat="1" ht="13.2">
      <c r="B28" s="32"/>
      <c r="L28" s="290" t="s">
        <v>45</v>
      </c>
      <c r="M28" s="290"/>
      <c r="N28" s="290"/>
      <c r="O28" s="290"/>
      <c r="P28" s="290"/>
      <c r="W28" s="290" t="s">
        <v>46</v>
      </c>
      <c r="X28" s="290"/>
      <c r="Y28" s="290"/>
      <c r="Z28" s="290"/>
      <c r="AA28" s="290"/>
      <c r="AB28" s="290"/>
      <c r="AC28" s="290"/>
      <c r="AD28" s="290"/>
      <c r="AE28" s="290"/>
      <c r="AK28" s="290" t="s">
        <v>47</v>
      </c>
      <c r="AL28" s="290"/>
      <c r="AM28" s="290"/>
      <c r="AN28" s="290"/>
      <c r="AO28" s="290"/>
      <c r="AR28" s="32"/>
      <c r="BE28" s="297"/>
    </row>
    <row r="29" spans="2:71" s="2" customFormat="1" ht="14.4" customHeight="1">
      <c r="B29" s="36"/>
      <c r="D29" s="27" t="s">
        <v>48</v>
      </c>
      <c r="F29" s="27" t="s">
        <v>49</v>
      </c>
      <c r="L29" s="284">
        <v>0.21</v>
      </c>
      <c r="M29" s="283"/>
      <c r="N29" s="283"/>
      <c r="O29" s="283"/>
      <c r="P29" s="283"/>
      <c r="W29" s="282">
        <f>ROUND(AZ54, 2)</f>
        <v>0</v>
      </c>
      <c r="X29" s="283"/>
      <c r="Y29" s="283"/>
      <c r="Z29" s="283"/>
      <c r="AA29" s="283"/>
      <c r="AB29" s="283"/>
      <c r="AC29" s="283"/>
      <c r="AD29" s="283"/>
      <c r="AE29" s="283"/>
      <c r="AK29" s="282">
        <f>ROUND(AV54, 2)</f>
        <v>0</v>
      </c>
      <c r="AL29" s="283"/>
      <c r="AM29" s="283"/>
      <c r="AN29" s="283"/>
      <c r="AO29" s="283"/>
      <c r="AR29" s="36"/>
      <c r="BE29" s="298"/>
    </row>
    <row r="30" spans="2:71" s="2" customFormat="1" ht="14.4" customHeight="1">
      <c r="B30" s="36"/>
      <c r="F30" s="27" t="s">
        <v>50</v>
      </c>
      <c r="L30" s="284">
        <v>0.12</v>
      </c>
      <c r="M30" s="283"/>
      <c r="N30" s="283"/>
      <c r="O30" s="283"/>
      <c r="P30" s="283"/>
      <c r="W30" s="282">
        <f>ROUND(BA54, 2)</f>
        <v>0</v>
      </c>
      <c r="X30" s="283"/>
      <c r="Y30" s="283"/>
      <c r="Z30" s="283"/>
      <c r="AA30" s="283"/>
      <c r="AB30" s="283"/>
      <c r="AC30" s="283"/>
      <c r="AD30" s="283"/>
      <c r="AE30" s="283"/>
      <c r="AK30" s="282">
        <f>ROUND(AW54, 2)</f>
        <v>0</v>
      </c>
      <c r="AL30" s="283"/>
      <c r="AM30" s="283"/>
      <c r="AN30" s="283"/>
      <c r="AO30" s="283"/>
      <c r="AR30" s="36"/>
      <c r="BE30" s="298"/>
    </row>
    <row r="31" spans="2:71" s="2" customFormat="1" ht="14.4" hidden="1" customHeight="1">
      <c r="B31" s="36"/>
      <c r="F31" s="27" t="s">
        <v>51</v>
      </c>
      <c r="L31" s="284">
        <v>0.21</v>
      </c>
      <c r="M31" s="283"/>
      <c r="N31" s="283"/>
      <c r="O31" s="283"/>
      <c r="P31" s="283"/>
      <c r="W31" s="282">
        <f>ROUND(BB54, 2)</f>
        <v>0</v>
      </c>
      <c r="X31" s="283"/>
      <c r="Y31" s="283"/>
      <c r="Z31" s="283"/>
      <c r="AA31" s="283"/>
      <c r="AB31" s="283"/>
      <c r="AC31" s="283"/>
      <c r="AD31" s="283"/>
      <c r="AE31" s="283"/>
      <c r="AK31" s="282">
        <v>0</v>
      </c>
      <c r="AL31" s="283"/>
      <c r="AM31" s="283"/>
      <c r="AN31" s="283"/>
      <c r="AO31" s="283"/>
      <c r="AR31" s="36"/>
      <c r="BE31" s="298"/>
    </row>
    <row r="32" spans="2:71" s="2" customFormat="1" ht="14.4" hidden="1" customHeight="1">
      <c r="B32" s="36"/>
      <c r="F32" s="27" t="s">
        <v>52</v>
      </c>
      <c r="L32" s="284">
        <v>0.12</v>
      </c>
      <c r="M32" s="283"/>
      <c r="N32" s="283"/>
      <c r="O32" s="283"/>
      <c r="P32" s="283"/>
      <c r="W32" s="282">
        <f>ROUND(BC54, 2)</f>
        <v>0</v>
      </c>
      <c r="X32" s="283"/>
      <c r="Y32" s="283"/>
      <c r="Z32" s="283"/>
      <c r="AA32" s="283"/>
      <c r="AB32" s="283"/>
      <c r="AC32" s="283"/>
      <c r="AD32" s="283"/>
      <c r="AE32" s="283"/>
      <c r="AK32" s="282">
        <v>0</v>
      </c>
      <c r="AL32" s="283"/>
      <c r="AM32" s="283"/>
      <c r="AN32" s="283"/>
      <c r="AO32" s="283"/>
      <c r="AR32" s="36"/>
      <c r="BE32" s="298"/>
    </row>
    <row r="33" spans="2:44" s="2" customFormat="1" ht="14.4" hidden="1" customHeight="1">
      <c r="B33" s="36"/>
      <c r="F33" s="27" t="s">
        <v>53</v>
      </c>
      <c r="L33" s="284">
        <v>0</v>
      </c>
      <c r="M33" s="283"/>
      <c r="N33" s="283"/>
      <c r="O33" s="283"/>
      <c r="P33" s="283"/>
      <c r="W33" s="282">
        <f>ROUND(BD54, 2)</f>
        <v>0</v>
      </c>
      <c r="X33" s="283"/>
      <c r="Y33" s="283"/>
      <c r="Z33" s="283"/>
      <c r="AA33" s="283"/>
      <c r="AB33" s="283"/>
      <c r="AC33" s="283"/>
      <c r="AD33" s="283"/>
      <c r="AE33" s="283"/>
      <c r="AK33" s="282">
        <v>0</v>
      </c>
      <c r="AL33" s="283"/>
      <c r="AM33" s="283"/>
      <c r="AN33" s="283"/>
      <c r="AO33" s="283"/>
      <c r="AR33" s="36"/>
    </row>
    <row r="34" spans="2:44" s="1" customFormat="1" ht="6.9" customHeight="1">
      <c r="B34" s="32"/>
      <c r="AR34" s="32"/>
    </row>
    <row r="35" spans="2:44" s="1" customFormat="1" ht="25.95" customHeight="1">
      <c r="B35" s="32"/>
      <c r="C35" s="37"/>
      <c r="D35" s="38" t="s">
        <v>54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55</v>
      </c>
      <c r="U35" s="39"/>
      <c r="V35" s="39"/>
      <c r="W35" s="39"/>
      <c r="X35" s="295" t="s">
        <v>56</v>
      </c>
      <c r="Y35" s="293"/>
      <c r="Z35" s="293"/>
      <c r="AA35" s="293"/>
      <c r="AB35" s="293"/>
      <c r="AC35" s="39"/>
      <c r="AD35" s="39"/>
      <c r="AE35" s="39"/>
      <c r="AF35" s="39"/>
      <c r="AG35" s="39"/>
      <c r="AH35" s="39"/>
      <c r="AI35" s="39"/>
      <c r="AJ35" s="39"/>
      <c r="AK35" s="292">
        <f>SUM(AK26:AK33)</f>
        <v>0</v>
      </c>
      <c r="AL35" s="293"/>
      <c r="AM35" s="293"/>
      <c r="AN35" s="293"/>
      <c r="AO35" s="294"/>
      <c r="AP35" s="37"/>
      <c r="AQ35" s="37"/>
      <c r="AR35" s="32"/>
    </row>
    <row r="36" spans="2:44" s="1" customFormat="1" ht="6.9" customHeight="1">
      <c r="B36" s="32"/>
      <c r="AR36" s="32"/>
    </row>
    <row r="37" spans="2:44" s="1" customFormat="1" ht="6.9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" customHeight="1">
      <c r="B42" s="32"/>
      <c r="C42" s="21" t="s">
        <v>57</v>
      </c>
      <c r="AR42" s="32"/>
    </row>
    <row r="43" spans="2:44" s="1" customFormat="1" ht="6.9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SKB32E</v>
      </c>
      <c r="AR44" s="45"/>
    </row>
    <row r="45" spans="2:44" s="4" customFormat="1" ht="36.9" customHeight="1">
      <c r="B45" s="46"/>
      <c r="C45" s="47" t="s">
        <v>16</v>
      </c>
      <c r="L45" s="285" t="str">
        <f>K6</f>
        <v>Mariánské Lázně - rekonstrukce ulice Hlavní , -světelná křižovatka - Česká pošta , 2. etapa</v>
      </c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R45" s="46"/>
    </row>
    <row r="46" spans="2:44" s="1" customFormat="1" ht="6.9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 xml:space="preserve"> </v>
      </c>
      <c r="AI47" s="27" t="s">
        <v>23</v>
      </c>
      <c r="AM47" s="287" t="str">
        <f>IF(AN8= "","",AN8)</f>
        <v>23. 4. 2025</v>
      </c>
      <c r="AN47" s="287"/>
      <c r="AR47" s="32"/>
    </row>
    <row r="48" spans="2:44" s="1" customFormat="1" ht="6.9" customHeight="1">
      <c r="B48" s="32"/>
      <c r="AR48" s="32"/>
    </row>
    <row r="49" spans="1:91" s="1" customFormat="1" ht="25.65" customHeight="1">
      <c r="B49" s="32"/>
      <c r="C49" s="27" t="s">
        <v>25</v>
      </c>
      <c r="L49" s="3" t="str">
        <f>IF(E11= "","",E11)</f>
        <v xml:space="preserve">Město Mariánské Lázně </v>
      </c>
      <c r="AI49" s="27" t="s">
        <v>33</v>
      </c>
      <c r="AM49" s="271" t="str">
        <f>IF(E17="","",E17)</f>
        <v>Projekční kancelář Ing.Škubalová</v>
      </c>
      <c r="AN49" s="272"/>
      <c r="AO49" s="272"/>
      <c r="AP49" s="272"/>
      <c r="AR49" s="32"/>
      <c r="AS49" s="267" t="s">
        <v>58</v>
      </c>
      <c r="AT49" s="268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15" customHeight="1">
      <c r="B50" s="32"/>
      <c r="C50" s="27" t="s">
        <v>31</v>
      </c>
      <c r="L50" s="3" t="str">
        <f>IF(E14= "Vyplň údaj","",E14)</f>
        <v/>
      </c>
      <c r="AI50" s="27" t="s">
        <v>38</v>
      </c>
      <c r="AM50" s="271" t="str">
        <f>IF(E20="","",E20)</f>
        <v>Straka</v>
      </c>
      <c r="AN50" s="272"/>
      <c r="AO50" s="272"/>
      <c r="AP50" s="272"/>
      <c r="AR50" s="32"/>
      <c r="AS50" s="269"/>
      <c r="AT50" s="270"/>
      <c r="BD50" s="53"/>
    </row>
    <row r="51" spans="1:91" s="1" customFormat="1" ht="10.8" customHeight="1">
      <c r="B51" s="32"/>
      <c r="AR51" s="32"/>
      <c r="AS51" s="269"/>
      <c r="AT51" s="270"/>
      <c r="BD51" s="53"/>
    </row>
    <row r="52" spans="1:91" s="1" customFormat="1" ht="29.25" customHeight="1">
      <c r="B52" s="32"/>
      <c r="C52" s="273" t="s">
        <v>59</v>
      </c>
      <c r="D52" s="274"/>
      <c r="E52" s="274"/>
      <c r="F52" s="274"/>
      <c r="G52" s="274"/>
      <c r="H52" s="54"/>
      <c r="I52" s="276" t="s">
        <v>60</v>
      </c>
      <c r="J52" s="274"/>
      <c r="K52" s="274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5" t="s">
        <v>61</v>
      </c>
      <c r="AH52" s="274"/>
      <c r="AI52" s="274"/>
      <c r="AJ52" s="274"/>
      <c r="AK52" s="274"/>
      <c r="AL52" s="274"/>
      <c r="AM52" s="274"/>
      <c r="AN52" s="276" t="s">
        <v>62</v>
      </c>
      <c r="AO52" s="274"/>
      <c r="AP52" s="274"/>
      <c r="AQ52" s="55" t="s">
        <v>63</v>
      </c>
      <c r="AR52" s="32"/>
      <c r="AS52" s="56" t="s">
        <v>64</v>
      </c>
      <c r="AT52" s="57" t="s">
        <v>65</v>
      </c>
      <c r="AU52" s="57" t="s">
        <v>66</v>
      </c>
      <c r="AV52" s="57" t="s">
        <v>67</v>
      </c>
      <c r="AW52" s="57" t="s">
        <v>68</v>
      </c>
      <c r="AX52" s="57" t="s">
        <v>69</v>
      </c>
      <c r="AY52" s="57" t="s">
        <v>70</v>
      </c>
      <c r="AZ52" s="57" t="s">
        <v>71</v>
      </c>
      <c r="BA52" s="57" t="s">
        <v>72</v>
      </c>
      <c r="BB52" s="57" t="s">
        <v>73</v>
      </c>
      <c r="BC52" s="57" t="s">
        <v>74</v>
      </c>
      <c r="BD52" s="58" t="s">
        <v>75</v>
      </c>
    </row>
    <row r="53" spans="1:91" s="1" customFormat="1" ht="10.8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" customHeight="1">
      <c r="B54" s="60"/>
      <c r="C54" s="61" t="s">
        <v>76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0">
        <f>ROUND(SUM(AG55:AG61),2)</f>
        <v>0</v>
      </c>
      <c r="AH54" s="280"/>
      <c r="AI54" s="280"/>
      <c r="AJ54" s="280"/>
      <c r="AK54" s="280"/>
      <c r="AL54" s="280"/>
      <c r="AM54" s="280"/>
      <c r="AN54" s="281">
        <f t="shared" ref="AN54:AN61" si="0">SUM(AG54,AT54)</f>
        <v>0</v>
      </c>
      <c r="AO54" s="281"/>
      <c r="AP54" s="281"/>
      <c r="AQ54" s="64" t="s">
        <v>19</v>
      </c>
      <c r="AR54" s="60"/>
      <c r="AS54" s="65">
        <f>ROUND(SUM(AS55:AS61),2)</f>
        <v>0</v>
      </c>
      <c r="AT54" s="66">
        <f t="shared" ref="AT54:AT61" si="1">ROUND(SUM(AV54:AW54),2)</f>
        <v>0</v>
      </c>
      <c r="AU54" s="67">
        <f>ROUND(SUM(AU55:AU61),5)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ROUND(SUM(AZ55:AZ61),2)</f>
        <v>0</v>
      </c>
      <c r="BA54" s="66">
        <f>ROUND(SUM(BA55:BA61),2)</f>
        <v>0</v>
      </c>
      <c r="BB54" s="66">
        <f>ROUND(SUM(BB55:BB61),2)</f>
        <v>0</v>
      </c>
      <c r="BC54" s="66">
        <f>ROUND(SUM(BC55:BC61),2)</f>
        <v>0</v>
      </c>
      <c r="BD54" s="68">
        <f>ROUND(SUM(BD55:BD61),2)</f>
        <v>0</v>
      </c>
      <c r="BS54" s="69" t="s">
        <v>77</v>
      </c>
      <c r="BT54" s="69" t="s">
        <v>78</v>
      </c>
      <c r="BU54" s="70" t="s">
        <v>79</v>
      </c>
      <c r="BV54" s="69" t="s">
        <v>80</v>
      </c>
      <c r="BW54" s="69" t="s">
        <v>5</v>
      </c>
      <c r="BX54" s="69" t="s">
        <v>81</v>
      </c>
      <c r="CL54" s="69" t="s">
        <v>19</v>
      </c>
    </row>
    <row r="55" spans="1:91" s="6" customFormat="1" ht="24.75" customHeight="1">
      <c r="A55" s="71" t="s">
        <v>82</v>
      </c>
      <c r="B55" s="72"/>
      <c r="C55" s="73"/>
      <c r="D55" s="277" t="s">
        <v>83</v>
      </c>
      <c r="E55" s="277"/>
      <c r="F55" s="277"/>
      <c r="G55" s="277"/>
      <c r="H55" s="277"/>
      <c r="I55" s="74"/>
      <c r="J55" s="277" t="s">
        <v>84</v>
      </c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8">
        <f>'SKB3201 - SO 101 Komunikace'!J30</f>
        <v>0</v>
      </c>
      <c r="AH55" s="279"/>
      <c r="AI55" s="279"/>
      <c r="AJ55" s="279"/>
      <c r="AK55" s="279"/>
      <c r="AL55" s="279"/>
      <c r="AM55" s="279"/>
      <c r="AN55" s="278">
        <f t="shared" si="0"/>
        <v>0</v>
      </c>
      <c r="AO55" s="279"/>
      <c r="AP55" s="279"/>
      <c r="AQ55" s="75" t="s">
        <v>85</v>
      </c>
      <c r="AR55" s="72"/>
      <c r="AS55" s="76">
        <v>0</v>
      </c>
      <c r="AT55" s="77">
        <f t="shared" si="1"/>
        <v>0</v>
      </c>
      <c r="AU55" s="78">
        <f>'SKB3201 - SO 101 Komunikace'!P90</f>
        <v>0</v>
      </c>
      <c r="AV55" s="77">
        <f>'SKB3201 - SO 101 Komunikace'!J33</f>
        <v>0</v>
      </c>
      <c r="AW55" s="77">
        <f>'SKB3201 - SO 101 Komunikace'!J34</f>
        <v>0</v>
      </c>
      <c r="AX55" s="77">
        <f>'SKB3201 - SO 101 Komunikace'!J35</f>
        <v>0</v>
      </c>
      <c r="AY55" s="77">
        <f>'SKB3201 - SO 101 Komunikace'!J36</f>
        <v>0</v>
      </c>
      <c r="AZ55" s="77">
        <f>'SKB3201 - SO 101 Komunikace'!F33</f>
        <v>0</v>
      </c>
      <c r="BA55" s="77">
        <f>'SKB3201 - SO 101 Komunikace'!F34</f>
        <v>0</v>
      </c>
      <c r="BB55" s="77">
        <f>'SKB3201 - SO 101 Komunikace'!F35</f>
        <v>0</v>
      </c>
      <c r="BC55" s="77">
        <f>'SKB3201 - SO 101 Komunikace'!F36</f>
        <v>0</v>
      </c>
      <c r="BD55" s="79">
        <f>'SKB3201 - SO 101 Komunikace'!F37</f>
        <v>0</v>
      </c>
      <c r="BT55" s="80" t="s">
        <v>86</v>
      </c>
      <c r="BV55" s="80" t="s">
        <v>80</v>
      </c>
      <c r="BW55" s="80" t="s">
        <v>87</v>
      </c>
      <c r="BX55" s="80" t="s">
        <v>5</v>
      </c>
      <c r="CL55" s="80" t="s">
        <v>19</v>
      </c>
      <c r="CM55" s="80" t="s">
        <v>88</v>
      </c>
    </row>
    <row r="56" spans="1:91" s="6" customFormat="1" ht="24.75" customHeight="1">
      <c r="A56" s="71" t="s">
        <v>82</v>
      </c>
      <c r="B56" s="72"/>
      <c r="C56" s="73"/>
      <c r="D56" s="277" t="s">
        <v>89</v>
      </c>
      <c r="E56" s="277"/>
      <c r="F56" s="277"/>
      <c r="G56" s="277"/>
      <c r="H56" s="277"/>
      <c r="I56" s="74"/>
      <c r="J56" s="277" t="s">
        <v>90</v>
      </c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8">
        <f>'SKB3202 - SO 301 Dešťová ...'!J30</f>
        <v>0</v>
      </c>
      <c r="AH56" s="279"/>
      <c r="AI56" s="279"/>
      <c r="AJ56" s="279"/>
      <c r="AK56" s="279"/>
      <c r="AL56" s="279"/>
      <c r="AM56" s="279"/>
      <c r="AN56" s="278">
        <f t="shared" si="0"/>
        <v>0</v>
      </c>
      <c r="AO56" s="279"/>
      <c r="AP56" s="279"/>
      <c r="AQ56" s="75" t="s">
        <v>85</v>
      </c>
      <c r="AR56" s="72"/>
      <c r="AS56" s="76">
        <v>0</v>
      </c>
      <c r="AT56" s="77">
        <f t="shared" si="1"/>
        <v>0</v>
      </c>
      <c r="AU56" s="78">
        <f>'SKB3202 - SO 301 Dešťová ...'!P89</f>
        <v>0</v>
      </c>
      <c r="AV56" s="77">
        <f>'SKB3202 - SO 301 Dešťová ...'!J33</f>
        <v>0</v>
      </c>
      <c r="AW56" s="77">
        <f>'SKB3202 - SO 301 Dešťová ...'!J34</f>
        <v>0</v>
      </c>
      <c r="AX56" s="77">
        <f>'SKB3202 - SO 301 Dešťová ...'!J35</f>
        <v>0</v>
      </c>
      <c r="AY56" s="77">
        <f>'SKB3202 - SO 301 Dešťová ...'!J36</f>
        <v>0</v>
      </c>
      <c r="AZ56" s="77">
        <f>'SKB3202 - SO 301 Dešťová ...'!F33</f>
        <v>0</v>
      </c>
      <c r="BA56" s="77">
        <f>'SKB3202 - SO 301 Dešťová ...'!F34</f>
        <v>0</v>
      </c>
      <c r="BB56" s="77">
        <f>'SKB3202 - SO 301 Dešťová ...'!F35</f>
        <v>0</v>
      </c>
      <c r="BC56" s="77">
        <f>'SKB3202 - SO 301 Dešťová ...'!F36</f>
        <v>0</v>
      </c>
      <c r="BD56" s="79">
        <f>'SKB3202 - SO 301 Dešťová ...'!F37</f>
        <v>0</v>
      </c>
      <c r="BT56" s="80" t="s">
        <v>86</v>
      </c>
      <c r="BV56" s="80" t="s">
        <v>80</v>
      </c>
      <c r="BW56" s="80" t="s">
        <v>91</v>
      </c>
      <c r="BX56" s="80" t="s">
        <v>5</v>
      </c>
      <c r="CL56" s="80" t="s">
        <v>19</v>
      </c>
      <c r="CM56" s="80" t="s">
        <v>88</v>
      </c>
    </row>
    <row r="57" spans="1:91" s="6" customFormat="1" ht="24.75" customHeight="1">
      <c r="A57" s="71" t="s">
        <v>82</v>
      </c>
      <c r="B57" s="72"/>
      <c r="C57" s="73"/>
      <c r="D57" s="277" t="s">
        <v>92</v>
      </c>
      <c r="E57" s="277"/>
      <c r="F57" s="277"/>
      <c r="G57" s="277"/>
      <c r="H57" s="277"/>
      <c r="I57" s="74"/>
      <c r="J57" s="277" t="s">
        <v>93</v>
      </c>
      <c r="K57" s="277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8">
        <f>'SKB3203 - SO 302 Vodovodn...'!J30</f>
        <v>0</v>
      </c>
      <c r="AH57" s="279"/>
      <c r="AI57" s="279"/>
      <c r="AJ57" s="279"/>
      <c r="AK57" s="279"/>
      <c r="AL57" s="279"/>
      <c r="AM57" s="279"/>
      <c r="AN57" s="278">
        <f t="shared" si="0"/>
        <v>0</v>
      </c>
      <c r="AO57" s="279"/>
      <c r="AP57" s="279"/>
      <c r="AQ57" s="75" t="s">
        <v>85</v>
      </c>
      <c r="AR57" s="72"/>
      <c r="AS57" s="76">
        <v>0</v>
      </c>
      <c r="AT57" s="77">
        <f t="shared" si="1"/>
        <v>0</v>
      </c>
      <c r="AU57" s="78">
        <f>'SKB3203 - SO 302 Vodovodn...'!P88</f>
        <v>0</v>
      </c>
      <c r="AV57" s="77">
        <f>'SKB3203 - SO 302 Vodovodn...'!J33</f>
        <v>0</v>
      </c>
      <c r="AW57" s="77">
        <f>'SKB3203 - SO 302 Vodovodn...'!J34</f>
        <v>0</v>
      </c>
      <c r="AX57" s="77">
        <f>'SKB3203 - SO 302 Vodovodn...'!J35</f>
        <v>0</v>
      </c>
      <c r="AY57" s="77">
        <f>'SKB3203 - SO 302 Vodovodn...'!J36</f>
        <v>0</v>
      </c>
      <c r="AZ57" s="77">
        <f>'SKB3203 - SO 302 Vodovodn...'!F33</f>
        <v>0</v>
      </c>
      <c r="BA57" s="77">
        <f>'SKB3203 - SO 302 Vodovodn...'!F34</f>
        <v>0</v>
      </c>
      <c r="BB57" s="77">
        <f>'SKB3203 - SO 302 Vodovodn...'!F35</f>
        <v>0</v>
      </c>
      <c r="BC57" s="77">
        <f>'SKB3203 - SO 302 Vodovodn...'!F36</f>
        <v>0</v>
      </c>
      <c r="BD57" s="79">
        <f>'SKB3203 - SO 302 Vodovodn...'!F37</f>
        <v>0</v>
      </c>
      <c r="BT57" s="80" t="s">
        <v>86</v>
      </c>
      <c r="BV57" s="80" t="s">
        <v>80</v>
      </c>
      <c r="BW57" s="80" t="s">
        <v>94</v>
      </c>
      <c r="BX57" s="80" t="s">
        <v>5</v>
      </c>
      <c r="CL57" s="80" t="s">
        <v>19</v>
      </c>
      <c r="CM57" s="80" t="s">
        <v>88</v>
      </c>
    </row>
    <row r="58" spans="1:91" s="6" customFormat="1" ht="24.75" customHeight="1">
      <c r="A58" s="71" t="s">
        <v>82</v>
      </c>
      <c r="B58" s="72"/>
      <c r="C58" s="73"/>
      <c r="D58" s="277" t="s">
        <v>95</v>
      </c>
      <c r="E58" s="277"/>
      <c r="F58" s="277"/>
      <c r="G58" s="277"/>
      <c r="H58" s="277"/>
      <c r="I58" s="74"/>
      <c r="J58" s="277" t="s">
        <v>96</v>
      </c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8">
        <f>'SKB3204 - SO 401 Veřejné ...'!J30</f>
        <v>0</v>
      </c>
      <c r="AH58" s="279"/>
      <c r="AI58" s="279"/>
      <c r="AJ58" s="279"/>
      <c r="AK58" s="279"/>
      <c r="AL58" s="279"/>
      <c r="AM58" s="279"/>
      <c r="AN58" s="278">
        <f t="shared" si="0"/>
        <v>0</v>
      </c>
      <c r="AO58" s="279"/>
      <c r="AP58" s="279"/>
      <c r="AQ58" s="75" t="s">
        <v>85</v>
      </c>
      <c r="AR58" s="72"/>
      <c r="AS58" s="76">
        <v>0</v>
      </c>
      <c r="AT58" s="77">
        <f t="shared" si="1"/>
        <v>0</v>
      </c>
      <c r="AU58" s="78">
        <f>'SKB3204 - SO 401 Veřejné ...'!P84</f>
        <v>0</v>
      </c>
      <c r="AV58" s="77">
        <f>'SKB3204 - SO 401 Veřejné ...'!J33</f>
        <v>0</v>
      </c>
      <c r="AW58" s="77">
        <f>'SKB3204 - SO 401 Veřejné ...'!J34</f>
        <v>0</v>
      </c>
      <c r="AX58" s="77">
        <f>'SKB3204 - SO 401 Veřejné ...'!J35</f>
        <v>0</v>
      </c>
      <c r="AY58" s="77">
        <f>'SKB3204 - SO 401 Veřejné ...'!J36</f>
        <v>0</v>
      </c>
      <c r="AZ58" s="77">
        <f>'SKB3204 - SO 401 Veřejné ...'!F33</f>
        <v>0</v>
      </c>
      <c r="BA58" s="77">
        <f>'SKB3204 - SO 401 Veřejné ...'!F34</f>
        <v>0</v>
      </c>
      <c r="BB58" s="77">
        <f>'SKB3204 - SO 401 Veřejné ...'!F35</f>
        <v>0</v>
      </c>
      <c r="BC58" s="77">
        <f>'SKB3204 - SO 401 Veřejné ...'!F36</f>
        <v>0</v>
      </c>
      <c r="BD58" s="79">
        <f>'SKB3204 - SO 401 Veřejné ...'!F37</f>
        <v>0</v>
      </c>
      <c r="BT58" s="80" t="s">
        <v>86</v>
      </c>
      <c r="BV58" s="80" t="s">
        <v>80</v>
      </c>
      <c r="BW58" s="80" t="s">
        <v>97</v>
      </c>
      <c r="BX58" s="80" t="s">
        <v>5</v>
      </c>
      <c r="CL58" s="80" t="s">
        <v>19</v>
      </c>
      <c r="CM58" s="80" t="s">
        <v>88</v>
      </c>
    </row>
    <row r="59" spans="1:91" s="6" customFormat="1" ht="24.75" customHeight="1">
      <c r="A59" s="71" t="s">
        <v>82</v>
      </c>
      <c r="B59" s="72"/>
      <c r="C59" s="73"/>
      <c r="D59" s="277" t="s">
        <v>98</v>
      </c>
      <c r="E59" s="277"/>
      <c r="F59" s="277"/>
      <c r="G59" s="277"/>
      <c r="H59" s="277"/>
      <c r="I59" s="74"/>
      <c r="J59" s="277" t="s">
        <v>99</v>
      </c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277"/>
      <c r="AF59" s="277"/>
      <c r="AG59" s="278">
        <f>'SKB3205 - SO 402 Rozvody ...'!J30</f>
        <v>0</v>
      </c>
      <c r="AH59" s="279"/>
      <c r="AI59" s="279"/>
      <c r="AJ59" s="279"/>
      <c r="AK59" s="279"/>
      <c r="AL59" s="279"/>
      <c r="AM59" s="279"/>
      <c r="AN59" s="278">
        <f t="shared" si="0"/>
        <v>0</v>
      </c>
      <c r="AO59" s="279"/>
      <c r="AP59" s="279"/>
      <c r="AQ59" s="75" t="s">
        <v>85</v>
      </c>
      <c r="AR59" s="72"/>
      <c r="AS59" s="76">
        <v>0</v>
      </c>
      <c r="AT59" s="77">
        <f t="shared" si="1"/>
        <v>0</v>
      </c>
      <c r="AU59" s="78">
        <f>'SKB3205 - SO 402 Rozvody ...'!P86</f>
        <v>0</v>
      </c>
      <c r="AV59" s="77">
        <f>'SKB3205 - SO 402 Rozvody ...'!J33</f>
        <v>0</v>
      </c>
      <c r="AW59" s="77">
        <f>'SKB3205 - SO 402 Rozvody ...'!J34</f>
        <v>0</v>
      </c>
      <c r="AX59" s="77">
        <f>'SKB3205 - SO 402 Rozvody ...'!J35</f>
        <v>0</v>
      </c>
      <c r="AY59" s="77">
        <f>'SKB3205 - SO 402 Rozvody ...'!J36</f>
        <v>0</v>
      </c>
      <c r="AZ59" s="77">
        <f>'SKB3205 - SO 402 Rozvody ...'!F33</f>
        <v>0</v>
      </c>
      <c r="BA59" s="77">
        <f>'SKB3205 - SO 402 Rozvody ...'!F34</f>
        <v>0</v>
      </c>
      <c r="BB59" s="77">
        <f>'SKB3205 - SO 402 Rozvody ...'!F35</f>
        <v>0</v>
      </c>
      <c r="BC59" s="77">
        <f>'SKB3205 - SO 402 Rozvody ...'!F36</f>
        <v>0</v>
      </c>
      <c r="BD59" s="79">
        <f>'SKB3205 - SO 402 Rozvody ...'!F37</f>
        <v>0</v>
      </c>
      <c r="BT59" s="80" t="s">
        <v>86</v>
      </c>
      <c r="BV59" s="80" t="s">
        <v>80</v>
      </c>
      <c r="BW59" s="80" t="s">
        <v>100</v>
      </c>
      <c r="BX59" s="80" t="s">
        <v>5</v>
      </c>
      <c r="CL59" s="80" t="s">
        <v>19</v>
      </c>
      <c r="CM59" s="80" t="s">
        <v>88</v>
      </c>
    </row>
    <row r="60" spans="1:91" s="6" customFormat="1" ht="24.75" customHeight="1">
      <c r="A60" s="71" t="s">
        <v>82</v>
      </c>
      <c r="B60" s="72"/>
      <c r="C60" s="73"/>
      <c r="D60" s="277" t="s">
        <v>101</v>
      </c>
      <c r="E60" s="277"/>
      <c r="F60" s="277"/>
      <c r="G60" s="277"/>
      <c r="H60" s="277"/>
      <c r="I60" s="74"/>
      <c r="J60" s="277" t="s">
        <v>102</v>
      </c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8">
        <f>'SKB3206 - SO 801 Sadové ú...'!J30</f>
        <v>0</v>
      </c>
      <c r="AH60" s="279"/>
      <c r="AI60" s="279"/>
      <c r="AJ60" s="279"/>
      <c r="AK60" s="279"/>
      <c r="AL60" s="279"/>
      <c r="AM60" s="279"/>
      <c r="AN60" s="278">
        <f t="shared" si="0"/>
        <v>0</v>
      </c>
      <c r="AO60" s="279"/>
      <c r="AP60" s="279"/>
      <c r="AQ60" s="75" t="s">
        <v>85</v>
      </c>
      <c r="AR60" s="72"/>
      <c r="AS60" s="76">
        <v>0</v>
      </c>
      <c r="AT60" s="77">
        <f t="shared" si="1"/>
        <v>0</v>
      </c>
      <c r="AU60" s="78">
        <f>'SKB3206 - SO 801 Sadové ú...'!P83</f>
        <v>0</v>
      </c>
      <c r="AV60" s="77">
        <f>'SKB3206 - SO 801 Sadové ú...'!J33</f>
        <v>0</v>
      </c>
      <c r="AW60" s="77">
        <f>'SKB3206 - SO 801 Sadové ú...'!J34</f>
        <v>0</v>
      </c>
      <c r="AX60" s="77">
        <f>'SKB3206 - SO 801 Sadové ú...'!J35</f>
        <v>0</v>
      </c>
      <c r="AY60" s="77">
        <f>'SKB3206 - SO 801 Sadové ú...'!J36</f>
        <v>0</v>
      </c>
      <c r="AZ60" s="77">
        <f>'SKB3206 - SO 801 Sadové ú...'!F33</f>
        <v>0</v>
      </c>
      <c r="BA60" s="77">
        <f>'SKB3206 - SO 801 Sadové ú...'!F34</f>
        <v>0</v>
      </c>
      <c r="BB60" s="77">
        <f>'SKB3206 - SO 801 Sadové ú...'!F35</f>
        <v>0</v>
      </c>
      <c r="BC60" s="77">
        <f>'SKB3206 - SO 801 Sadové ú...'!F36</f>
        <v>0</v>
      </c>
      <c r="BD60" s="79">
        <f>'SKB3206 - SO 801 Sadové ú...'!F37</f>
        <v>0</v>
      </c>
      <c r="BT60" s="80" t="s">
        <v>86</v>
      </c>
      <c r="BV60" s="80" t="s">
        <v>80</v>
      </c>
      <c r="BW60" s="80" t="s">
        <v>103</v>
      </c>
      <c r="BX60" s="80" t="s">
        <v>5</v>
      </c>
      <c r="CL60" s="80" t="s">
        <v>19</v>
      </c>
      <c r="CM60" s="80" t="s">
        <v>88</v>
      </c>
    </row>
    <row r="61" spans="1:91" s="6" customFormat="1" ht="24.75" customHeight="1">
      <c r="A61" s="71" t="s">
        <v>82</v>
      </c>
      <c r="B61" s="72"/>
      <c r="C61" s="73"/>
      <c r="D61" s="277" t="s">
        <v>104</v>
      </c>
      <c r="E61" s="277"/>
      <c r="F61" s="277"/>
      <c r="G61" s="277"/>
      <c r="H61" s="277"/>
      <c r="I61" s="74"/>
      <c r="J61" s="277" t="s">
        <v>105</v>
      </c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8">
        <f>'SKB3207 - VON'!J30</f>
        <v>0</v>
      </c>
      <c r="AH61" s="279"/>
      <c r="AI61" s="279"/>
      <c r="AJ61" s="279"/>
      <c r="AK61" s="279"/>
      <c r="AL61" s="279"/>
      <c r="AM61" s="279"/>
      <c r="AN61" s="278">
        <f t="shared" si="0"/>
        <v>0</v>
      </c>
      <c r="AO61" s="279"/>
      <c r="AP61" s="279"/>
      <c r="AQ61" s="75" t="s">
        <v>85</v>
      </c>
      <c r="AR61" s="72"/>
      <c r="AS61" s="81">
        <v>0</v>
      </c>
      <c r="AT61" s="82">
        <f t="shared" si="1"/>
        <v>0</v>
      </c>
      <c r="AU61" s="83">
        <f>'SKB3207 - VON'!P87</f>
        <v>0</v>
      </c>
      <c r="AV61" s="82">
        <f>'SKB3207 - VON'!J33</f>
        <v>0</v>
      </c>
      <c r="AW61" s="82">
        <f>'SKB3207 - VON'!J34</f>
        <v>0</v>
      </c>
      <c r="AX61" s="82">
        <f>'SKB3207 - VON'!J35</f>
        <v>0</v>
      </c>
      <c r="AY61" s="82">
        <f>'SKB3207 - VON'!J36</f>
        <v>0</v>
      </c>
      <c r="AZ61" s="82">
        <f>'SKB3207 - VON'!F33</f>
        <v>0</v>
      </c>
      <c r="BA61" s="82">
        <f>'SKB3207 - VON'!F34</f>
        <v>0</v>
      </c>
      <c r="BB61" s="82">
        <f>'SKB3207 - VON'!F35</f>
        <v>0</v>
      </c>
      <c r="BC61" s="82">
        <f>'SKB3207 - VON'!F36</f>
        <v>0</v>
      </c>
      <c r="BD61" s="84">
        <f>'SKB3207 - VON'!F37</f>
        <v>0</v>
      </c>
      <c r="BT61" s="80" t="s">
        <v>86</v>
      </c>
      <c r="BV61" s="80" t="s">
        <v>80</v>
      </c>
      <c r="BW61" s="80" t="s">
        <v>106</v>
      </c>
      <c r="BX61" s="80" t="s">
        <v>5</v>
      </c>
      <c r="CL61" s="80" t="s">
        <v>19</v>
      </c>
      <c r="CM61" s="80" t="s">
        <v>88</v>
      </c>
    </row>
    <row r="62" spans="1:91" s="1" customFormat="1" ht="30" customHeight="1">
      <c r="B62" s="32"/>
      <c r="AR62" s="32"/>
    </row>
    <row r="63" spans="1:91" s="1" customFormat="1" ht="6.9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32"/>
    </row>
  </sheetData>
  <sheetProtection algorithmName="SHA-512" hashValue="lEfBF8zgjk9KWzFZwLvnmTtERtt6ZKpAT+unYiee41w9jfiEUCN1v6uMe1c7RkXBk6zVHxBbG5G+7R6ji/MRfw==" saltValue="XUsnZaQv4kmLUcrWw4fYN9Kb8IC+5jh2roQZpcM8UXXeD3hgOtYUPeo+rGOiaFPsqSj2RYwigXJnXYJvJ4dc5A==" spinCount="100000" sheet="1" objects="1" scenarios="1" formatColumns="0" formatRows="0"/>
  <mergeCells count="66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60:AP60"/>
    <mergeCell ref="AG60:AM60"/>
    <mergeCell ref="AN58:AP58"/>
    <mergeCell ref="AG58:AM58"/>
    <mergeCell ref="J56:AF56"/>
    <mergeCell ref="L45:AO45"/>
    <mergeCell ref="AM47:AN47"/>
    <mergeCell ref="AM49:AP49"/>
    <mergeCell ref="D60:H60"/>
    <mergeCell ref="J60:AF60"/>
    <mergeCell ref="AN61:AP61"/>
    <mergeCell ref="AG61:AM61"/>
    <mergeCell ref="D61:H61"/>
    <mergeCell ref="J61:AF61"/>
    <mergeCell ref="D58:H58"/>
    <mergeCell ref="J58:AF58"/>
    <mergeCell ref="AN59:AP59"/>
    <mergeCell ref="AG59:AM59"/>
    <mergeCell ref="D59:H59"/>
    <mergeCell ref="J59:AF59"/>
    <mergeCell ref="D56:H56"/>
    <mergeCell ref="AG56:AM56"/>
    <mergeCell ref="AN56:AP56"/>
    <mergeCell ref="AN57:AP57"/>
    <mergeCell ref="D57:H57"/>
    <mergeCell ref="J57:AF57"/>
    <mergeCell ref="AG57:AM57"/>
    <mergeCell ref="D55:H55"/>
    <mergeCell ref="AG55:AM55"/>
    <mergeCell ref="J55:AF55"/>
    <mergeCell ref="AN55:AP55"/>
    <mergeCell ref="AG54:AM54"/>
    <mergeCell ref="AN54:AP54"/>
    <mergeCell ref="AS49:AT51"/>
    <mergeCell ref="AM50:AP50"/>
    <mergeCell ref="C52:G52"/>
    <mergeCell ref="AG52:AM52"/>
    <mergeCell ref="I52:AF52"/>
    <mergeCell ref="AN52:AP52"/>
  </mergeCells>
  <hyperlinks>
    <hyperlink ref="A55" location="'SKB3201 - SO 101 Komunikace'!C2" display="/" xr:uid="{00000000-0004-0000-0000-000000000000}"/>
    <hyperlink ref="A56" location="'SKB3202 - SO 301 Dešťová ...'!C2" display="/" xr:uid="{00000000-0004-0000-0000-000001000000}"/>
    <hyperlink ref="A57" location="'SKB3203 - SO 302 Vodovodn...'!C2" display="/" xr:uid="{00000000-0004-0000-0000-000002000000}"/>
    <hyperlink ref="A58" location="'SKB3204 - SO 401 Veřejné ...'!C2" display="/" xr:uid="{00000000-0004-0000-0000-000003000000}"/>
    <hyperlink ref="A59" location="'SKB3205 - SO 402 Rozvody ...'!C2" display="/" xr:uid="{00000000-0004-0000-0000-000004000000}"/>
    <hyperlink ref="A60" location="'SKB3206 - SO 801 Sadové ú...'!C2" display="/" xr:uid="{00000000-0004-0000-0000-000005000000}"/>
    <hyperlink ref="A61" location="'SKB3207 - VON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28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AT2" s="17" t="s">
        <v>87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107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Mariánské Lázně - rekonstrukce ulice Hlavní , -světelná křižovatka - Česká pošta , 2. etapa</v>
      </c>
      <c r="F7" s="306"/>
      <c r="G7" s="306"/>
      <c r="H7" s="306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85" t="s">
        <v>109</v>
      </c>
      <c r="F9" s="304"/>
      <c r="G9" s="304"/>
      <c r="H9" s="304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23. 4. 2025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7" t="str">
        <f>'Rekapitulace stavby'!E14</f>
        <v>Vyplň údaj</v>
      </c>
      <c r="F18" s="299"/>
      <c r="G18" s="299"/>
      <c r="H18" s="299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39</v>
      </c>
      <c r="L23" s="32"/>
    </row>
    <row r="24" spans="2:12" s="1" customFormat="1" ht="18" customHeight="1">
      <c r="B24" s="32"/>
      <c r="E24" s="25" t="s">
        <v>40</v>
      </c>
      <c r="I24" s="27" t="s">
        <v>29</v>
      </c>
      <c r="J24" s="25" t="s">
        <v>41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42</v>
      </c>
      <c r="L26" s="32"/>
    </row>
    <row r="27" spans="2:12" s="7" customFormat="1" ht="16.5" customHeight="1">
      <c r="B27" s="86"/>
      <c r="E27" s="303" t="s">
        <v>19</v>
      </c>
      <c r="F27" s="303"/>
      <c r="G27" s="303"/>
      <c r="H27" s="303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44</v>
      </c>
      <c r="J30" s="63">
        <f>ROUND(J90,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46</v>
      </c>
      <c r="I32" s="35" t="s">
        <v>45</v>
      </c>
      <c r="J32" s="35" t="s">
        <v>47</v>
      </c>
      <c r="L32" s="32"/>
    </row>
    <row r="33" spans="2:12" s="1" customFormat="1" ht="14.4" customHeight="1">
      <c r="B33" s="32"/>
      <c r="D33" s="52" t="s">
        <v>48</v>
      </c>
      <c r="E33" s="27" t="s">
        <v>49</v>
      </c>
      <c r="F33" s="88">
        <f>ROUND((SUM(BE90:BE827)),  2)</f>
        <v>0</v>
      </c>
      <c r="I33" s="89">
        <v>0.21</v>
      </c>
      <c r="J33" s="88">
        <f>ROUND(((SUM(BE90:BE827))*I33),  2)</f>
        <v>0</v>
      </c>
      <c r="L33" s="32"/>
    </row>
    <row r="34" spans="2:12" s="1" customFormat="1" ht="14.4" customHeight="1">
      <c r="B34" s="32"/>
      <c r="E34" s="27" t="s">
        <v>50</v>
      </c>
      <c r="F34" s="88">
        <f>ROUND((SUM(BF90:BF827)),  2)</f>
        <v>0</v>
      </c>
      <c r="I34" s="89">
        <v>0.12</v>
      </c>
      <c r="J34" s="88">
        <f>ROUND(((SUM(BF90:BF827))*I34),  2)</f>
        <v>0</v>
      </c>
      <c r="L34" s="32"/>
    </row>
    <row r="35" spans="2:12" s="1" customFormat="1" ht="14.4" hidden="1" customHeight="1">
      <c r="B35" s="32"/>
      <c r="E35" s="27" t="s">
        <v>51</v>
      </c>
      <c r="F35" s="88">
        <f>ROUND((SUM(BG90:BG827)),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52</v>
      </c>
      <c r="F36" s="88">
        <f>ROUND((SUM(BH90:BH827)),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53</v>
      </c>
      <c r="F37" s="88">
        <f>ROUND((SUM(BI90:BI827)),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54</v>
      </c>
      <c r="E39" s="54"/>
      <c r="F39" s="54"/>
      <c r="G39" s="92" t="s">
        <v>55</v>
      </c>
      <c r="H39" s="93" t="s">
        <v>56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110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Mariánské Lázně - rekonstrukce ulice Hlavní , -světelná křižovatka - Česká pošta , 2. etapa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108</v>
      </c>
      <c r="L49" s="32"/>
    </row>
    <row r="50" spans="2:47" s="1" customFormat="1" ht="16.5" customHeight="1">
      <c r="B50" s="32"/>
      <c r="E50" s="285" t="str">
        <f>E9</f>
        <v>SKB3201 - SO 101 Komunikace</v>
      </c>
      <c r="F50" s="304"/>
      <c r="G50" s="304"/>
      <c r="H50" s="304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23. 4. 2025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 xml:space="preserve">Město Mariánské Lázně </v>
      </c>
      <c r="I54" s="27" t="s">
        <v>33</v>
      </c>
      <c r="J54" s="30" t="str">
        <f>E21</f>
        <v>Projekční kancelář Ing.Škubalová</v>
      </c>
      <c r="L54" s="32"/>
    </row>
    <row r="55" spans="2:47" s="1" customFormat="1" ht="15.15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Straka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111</v>
      </c>
      <c r="D57" s="90"/>
      <c r="E57" s="90"/>
      <c r="F57" s="90"/>
      <c r="G57" s="90"/>
      <c r="H57" s="90"/>
      <c r="I57" s="90"/>
      <c r="J57" s="97" t="s">
        <v>112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76</v>
      </c>
      <c r="J59" s="63">
        <f>J90</f>
        <v>0</v>
      </c>
      <c r="L59" s="32"/>
      <c r="AU59" s="17" t="s">
        <v>113</v>
      </c>
    </row>
    <row r="60" spans="2:47" s="8" customFormat="1" ht="24.9" customHeight="1">
      <c r="B60" s="99"/>
      <c r="D60" s="100" t="s">
        <v>114</v>
      </c>
      <c r="E60" s="101"/>
      <c r="F60" s="101"/>
      <c r="G60" s="101"/>
      <c r="H60" s="101"/>
      <c r="I60" s="101"/>
      <c r="J60" s="102">
        <f>J91</f>
        <v>0</v>
      </c>
      <c r="L60" s="99"/>
    </row>
    <row r="61" spans="2:47" s="9" customFormat="1" ht="19.95" customHeight="1">
      <c r="B61" s="103"/>
      <c r="D61" s="104" t="s">
        <v>115</v>
      </c>
      <c r="E61" s="105"/>
      <c r="F61" s="105"/>
      <c r="G61" s="105"/>
      <c r="H61" s="105"/>
      <c r="I61" s="105"/>
      <c r="J61" s="106">
        <f>J92</f>
        <v>0</v>
      </c>
      <c r="L61" s="103"/>
    </row>
    <row r="62" spans="2:47" s="9" customFormat="1" ht="19.95" customHeight="1">
      <c r="B62" s="103"/>
      <c r="D62" s="104" t="s">
        <v>116</v>
      </c>
      <c r="E62" s="105"/>
      <c r="F62" s="105"/>
      <c r="G62" s="105"/>
      <c r="H62" s="105"/>
      <c r="I62" s="105"/>
      <c r="J62" s="106">
        <f>J277</f>
        <v>0</v>
      </c>
      <c r="L62" s="103"/>
    </row>
    <row r="63" spans="2:47" s="9" customFormat="1" ht="19.95" customHeight="1">
      <c r="B63" s="103"/>
      <c r="D63" s="104" t="s">
        <v>117</v>
      </c>
      <c r="E63" s="105"/>
      <c r="F63" s="105"/>
      <c r="G63" s="105"/>
      <c r="H63" s="105"/>
      <c r="I63" s="105"/>
      <c r="J63" s="106">
        <f>J291</f>
        <v>0</v>
      </c>
      <c r="L63" s="103"/>
    </row>
    <row r="64" spans="2:47" s="9" customFormat="1" ht="19.95" customHeight="1">
      <c r="B64" s="103"/>
      <c r="D64" s="104" t="s">
        <v>118</v>
      </c>
      <c r="E64" s="105"/>
      <c r="F64" s="105"/>
      <c r="G64" s="105"/>
      <c r="H64" s="105"/>
      <c r="I64" s="105"/>
      <c r="J64" s="106">
        <f>J309</f>
        <v>0</v>
      </c>
      <c r="L64" s="103"/>
    </row>
    <row r="65" spans="2:12" s="9" customFormat="1" ht="19.95" customHeight="1">
      <c r="B65" s="103"/>
      <c r="D65" s="104" t="s">
        <v>119</v>
      </c>
      <c r="E65" s="105"/>
      <c r="F65" s="105"/>
      <c r="G65" s="105"/>
      <c r="H65" s="105"/>
      <c r="I65" s="105"/>
      <c r="J65" s="106">
        <f>J510</f>
        <v>0</v>
      </c>
      <c r="L65" s="103"/>
    </row>
    <row r="66" spans="2:12" s="9" customFormat="1" ht="19.95" customHeight="1">
      <c r="B66" s="103"/>
      <c r="D66" s="104" t="s">
        <v>120</v>
      </c>
      <c r="E66" s="105"/>
      <c r="F66" s="105"/>
      <c r="G66" s="105"/>
      <c r="H66" s="105"/>
      <c r="I66" s="105"/>
      <c r="J66" s="106">
        <f>J569</f>
        <v>0</v>
      </c>
      <c r="L66" s="103"/>
    </row>
    <row r="67" spans="2:12" s="9" customFormat="1" ht="19.95" customHeight="1">
      <c r="B67" s="103"/>
      <c r="D67" s="104" t="s">
        <v>121</v>
      </c>
      <c r="E67" s="105"/>
      <c r="F67" s="105"/>
      <c r="G67" s="105"/>
      <c r="H67" s="105"/>
      <c r="I67" s="105"/>
      <c r="J67" s="106">
        <f>J742</f>
        <v>0</v>
      </c>
      <c r="L67" s="103"/>
    </row>
    <row r="68" spans="2:12" s="9" customFormat="1" ht="19.95" customHeight="1">
      <c r="B68" s="103"/>
      <c r="D68" s="104" t="s">
        <v>122</v>
      </c>
      <c r="E68" s="105"/>
      <c r="F68" s="105"/>
      <c r="G68" s="105"/>
      <c r="H68" s="105"/>
      <c r="I68" s="105"/>
      <c r="J68" s="106">
        <f>J813</f>
        <v>0</v>
      </c>
      <c r="L68" s="103"/>
    </row>
    <row r="69" spans="2:12" s="8" customFormat="1" ht="24.9" customHeight="1">
      <c r="B69" s="99"/>
      <c r="D69" s="100" t="s">
        <v>123</v>
      </c>
      <c r="E69" s="101"/>
      <c r="F69" s="101"/>
      <c r="G69" s="101"/>
      <c r="H69" s="101"/>
      <c r="I69" s="101"/>
      <c r="J69" s="102">
        <f>J816</f>
        <v>0</v>
      </c>
      <c r="L69" s="99"/>
    </row>
    <row r="70" spans="2:12" s="9" customFormat="1" ht="19.95" customHeight="1">
      <c r="B70" s="103"/>
      <c r="D70" s="104" t="s">
        <v>124</v>
      </c>
      <c r="E70" s="105"/>
      <c r="F70" s="105"/>
      <c r="G70" s="105"/>
      <c r="H70" s="105"/>
      <c r="I70" s="105"/>
      <c r="J70" s="106">
        <f>J817</f>
        <v>0</v>
      </c>
      <c r="L70" s="103"/>
    </row>
    <row r="71" spans="2:12" s="1" customFormat="1" ht="21.75" customHeight="1">
      <c r="B71" s="32"/>
      <c r="L71" s="32"/>
    </row>
    <row r="72" spans="2:12" s="1" customFormat="1" ht="6.9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32"/>
    </row>
    <row r="76" spans="2:12" s="1" customFormat="1" ht="6.9" customHeight="1"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32"/>
    </row>
    <row r="77" spans="2:12" s="1" customFormat="1" ht="24.9" customHeight="1">
      <c r="B77" s="32"/>
      <c r="C77" s="21" t="s">
        <v>125</v>
      </c>
      <c r="L77" s="32"/>
    </row>
    <row r="78" spans="2:12" s="1" customFormat="1" ht="6.9" customHeight="1">
      <c r="B78" s="32"/>
      <c r="L78" s="32"/>
    </row>
    <row r="79" spans="2:12" s="1" customFormat="1" ht="12" customHeight="1">
      <c r="B79" s="32"/>
      <c r="C79" s="27" t="s">
        <v>16</v>
      </c>
      <c r="L79" s="32"/>
    </row>
    <row r="80" spans="2:12" s="1" customFormat="1" ht="16.5" customHeight="1">
      <c r="B80" s="32"/>
      <c r="E80" s="305" t="str">
        <f>E7</f>
        <v>Mariánské Lázně - rekonstrukce ulice Hlavní , -světelná křižovatka - Česká pošta , 2. etapa</v>
      </c>
      <c r="F80" s="306"/>
      <c r="G80" s="306"/>
      <c r="H80" s="306"/>
      <c r="L80" s="32"/>
    </row>
    <row r="81" spans="2:65" s="1" customFormat="1" ht="12" customHeight="1">
      <c r="B81" s="32"/>
      <c r="C81" s="27" t="s">
        <v>108</v>
      </c>
      <c r="L81" s="32"/>
    </row>
    <row r="82" spans="2:65" s="1" customFormat="1" ht="16.5" customHeight="1">
      <c r="B82" s="32"/>
      <c r="E82" s="285" t="str">
        <f>E9</f>
        <v>SKB3201 - SO 101 Komunikace</v>
      </c>
      <c r="F82" s="304"/>
      <c r="G82" s="304"/>
      <c r="H82" s="304"/>
      <c r="L82" s="32"/>
    </row>
    <row r="83" spans="2:65" s="1" customFormat="1" ht="6.9" customHeight="1">
      <c r="B83" s="32"/>
      <c r="L83" s="32"/>
    </row>
    <row r="84" spans="2:65" s="1" customFormat="1" ht="12" customHeight="1">
      <c r="B84" s="32"/>
      <c r="C84" s="27" t="s">
        <v>21</v>
      </c>
      <c r="F84" s="25" t="str">
        <f>F12</f>
        <v xml:space="preserve"> </v>
      </c>
      <c r="I84" s="27" t="s">
        <v>23</v>
      </c>
      <c r="J84" s="49" t="str">
        <f>IF(J12="","",J12)</f>
        <v>23. 4. 2025</v>
      </c>
      <c r="L84" s="32"/>
    </row>
    <row r="85" spans="2:65" s="1" customFormat="1" ht="6.9" customHeight="1">
      <c r="B85" s="32"/>
      <c r="L85" s="32"/>
    </row>
    <row r="86" spans="2:65" s="1" customFormat="1" ht="25.65" customHeight="1">
      <c r="B86" s="32"/>
      <c r="C86" s="27" t="s">
        <v>25</v>
      </c>
      <c r="F86" s="25" t="str">
        <f>E15</f>
        <v xml:space="preserve">Město Mariánské Lázně </v>
      </c>
      <c r="I86" s="27" t="s">
        <v>33</v>
      </c>
      <c r="J86" s="30" t="str">
        <f>E21</f>
        <v>Projekční kancelář Ing.Škubalová</v>
      </c>
      <c r="L86" s="32"/>
    </row>
    <row r="87" spans="2:65" s="1" customFormat="1" ht="15.15" customHeight="1">
      <c r="B87" s="32"/>
      <c r="C87" s="27" t="s">
        <v>31</v>
      </c>
      <c r="F87" s="25" t="str">
        <f>IF(E18="","",E18)</f>
        <v>Vyplň údaj</v>
      </c>
      <c r="I87" s="27" t="s">
        <v>38</v>
      </c>
      <c r="J87" s="30" t="str">
        <f>E24</f>
        <v>Straka</v>
      </c>
      <c r="L87" s="32"/>
    </row>
    <row r="88" spans="2:65" s="1" customFormat="1" ht="10.35" customHeight="1">
      <c r="B88" s="32"/>
      <c r="L88" s="32"/>
    </row>
    <row r="89" spans="2:65" s="10" customFormat="1" ht="29.25" customHeight="1">
      <c r="B89" s="107"/>
      <c r="C89" s="108" t="s">
        <v>126</v>
      </c>
      <c r="D89" s="109" t="s">
        <v>63</v>
      </c>
      <c r="E89" s="109" t="s">
        <v>59</v>
      </c>
      <c r="F89" s="109" t="s">
        <v>60</v>
      </c>
      <c r="G89" s="109" t="s">
        <v>127</v>
      </c>
      <c r="H89" s="109" t="s">
        <v>128</v>
      </c>
      <c r="I89" s="109" t="s">
        <v>129</v>
      </c>
      <c r="J89" s="109" t="s">
        <v>112</v>
      </c>
      <c r="K89" s="110" t="s">
        <v>130</v>
      </c>
      <c r="L89" s="107"/>
      <c r="M89" s="56" t="s">
        <v>19</v>
      </c>
      <c r="N89" s="57" t="s">
        <v>48</v>
      </c>
      <c r="O89" s="57" t="s">
        <v>131</v>
      </c>
      <c r="P89" s="57" t="s">
        <v>132</v>
      </c>
      <c r="Q89" s="57" t="s">
        <v>133</v>
      </c>
      <c r="R89" s="57" t="s">
        <v>134</v>
      </c>
      <c r="S89" s="57" t="s">
        <v>135</v>
      </c>
      <c r="T89" s="58" t="s">
        <v>136</v>
      </c>
    </row>
    <row r="90" spans="2:65" s="1" customFormat="1" ht="22.8" customHeight="1">
      <c r="B90" s="32"/>
      <c r="C90" s="61" t="s">
        <v>137</v>
      </c>
      <c r="J90" s="111">
        <f>BK90</f>
        <v>0</v>
      </c>
      <c r="L90" s="32"/>
      <c r="M90" s="59"/>
      <c r="N90" s="50"/>
      <c r="O90" s="50"/>
      <c r="P90" s="112">
        <f>P91+P816</f>
        <v>0</v>
      </c>
      <c r="Q90" s="50"/>
      <c r="R90" s="112">
        <f>R91+R816</f>
        <v>0</v>
      </c>
      <c r="S90" s="50"/>
      <c r="T90" s="113">
        <f>T91+T816</f>
        <v>0</v>
      </c>
      <c r="AT90" s="17" t="s">
        <v>77</v>
      </c>
      <c r="AU90" s="17" t="s">
        <v>113</v>
      </c>
      <c r="BK90" s="114">
        <f>BK91+BK816</f>
        <v>0</v>
      </c>
    </row>
    <row r="91" spans="2:65" s="11" customFormat="1" ht="25.95" customHeight="1">
      <c r="B91" s="115"/>
      <c r="D91" s="116" t="s">
        <v>77</v>
      </c>
      <c r="E91" s="117" t="s">
        <v>138</v>
      </c>
      <c r="F91" s="117" t="s">
        <v>139</v>
      </c>
      <c r="I91" s="118"/>
      <c r="J91" s="119">
        <f>BK91</f>
        <v>0</v>
      </c>
      <c r="L91" s="115"/>
      <c r="M91" s="120"/>
      <c r="P91" s="121">
        <f>P92+P277+P291+P309+P510+P569+P742+P813</f>
        <v>0</v>
      </c>
      <c r="R91" s="121">
        <f>R92+R277+R291+R309+R510+R569+R742+R813</f>
        <v>0</v>
      </c>
      <c r="T91" s="122">
        <f>T92+T277+T291+T309+T510+T569+T742+T813</f>
        <v>0</v>
      </c>
      <c r="AR91" s="116" t="s">
        <v>86</v>
      </c>
      <c r="AT91" s="123" t="s">
        <v>77</v>
      </c>
      <c r="AU91" s="123" t="s">
        <v>78</v>
      </c>
      <c r="AY91" s="116" t="s">
        <v>140</v>
      </c>
      <c r="BK91" s="124">
        <f>BK92+BK277+BK291+BK309+BK510+BK569+BK742+BK813</f>
        <v>0</v>
      </c>
    </row>
    <row r="92" spans="2:65" s="11" customFormat="1" ht="22.8" customHeight="1">
      <c r="B92" s="115"/>
      <c r="D92" s="116" t="s">
        <v>77</v>
      </c>
      <c r="E92" s="125" t="s">
        <v>86</v>
      </c>
      <c r="F92" s="125" t="s">
        <v>141</v>
      </c>
      <c r="I92" s="118"/>
      <c r="J92" s="126">
        <f>BK92</f>
        <v>0</v>
      </c>
      <c r="L92" s="115"/>
      <c r="M92" s="120"/>
      <c r="P92" s="121">
        <f>SUM(P93:P276)</f>
        <v>0</v>
      </c>
      <c r="R92" s="121">
        <f>SUM(R93:R276)</f>
        <v>0</v>
      </c>
      <c r="T92" s="122">
        <f>SUM(T93:T276)</f>
        <v>0</v>
      </c>
      <c r="AR92" s="116" t="s">
        <v>86</v>
      </c>
      <c r="AT92" s="123" t="s">
        <v>77</v>
      </c>
      <c r="AU92" s="123" t="s">
        <v>86</v>
      </c>
      <c r="AY92" s="116" t="s">
        <v>140</v>
      </c>
      <c r="BK92" s="124">
        <f>SUM(BK93:BK276)</f>
        <v>0</v>
      </c>
    </row>
    <row r="93" spans="2:65" s="1" customFormat="1" ht="16.5" customHeight="1">
      <c r="B93" s="32"/>
      <c r="C93" s="127" t="s">
        <v>86</v>
      </c>
      <c r="D93" s="127" t="s">
        <v>142</v>
      </c>
      <c r="E93" s="128" t="s">
        <v>143</v>
      </c>
      <c r="F93" s="129" t="s">
        <v>144</v>
      </c>
      <c r="G93" s="130" t="s">
        <v>145</v>
      </c>
      <c r="H93" s="131">
        <v>448.5</v>
      </c>
      <c r="I93" s="132"/>
      <c r="J93" s="133">
        <f>ROUND(I93*H93,2)</f>
        <v>0</v>
      </c>
      <c r="K93" s="129" t="s">
        <v>146</v>
      </c>
      <c r="L93" s="32"/>
      <c r="M93" s="134" t="s">
        <v>19</v>
      </c>
      <c r="N93" s="135" t="s">
        <v>49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147</v>
      </c>
      <c r="AT93" s="138" t="s">
        <v>142</v>
      </c>
      <c r="AU93" s="138" t="s">
        <v>88</v>
      </c>
      <c r="AY93" s="17" t="s">
        <v>140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86</v>
      </c>
      <c r="BK93" s="139">
        <f>ROUND(I93*H93,2)</f>
        <v>0</v>
      </c>
      <c r="BL93" s="17" t="s">
        <v>147</v>
      </c>
      <c r="BM93" s="138" t="s">
        <v>88</v>
      </c>
    </row>
    <row r="94" spans="2:65" s="1" customFormat="1">
      <c r="B94" s="32"/>
      <c r="D94" s="140" t="s">
        <v>148</v>
      </c>
      <c r="F94" s="141" t="s">
        <v>149</v>
      </c>
      <c r="I94" s="142"/>
      <c r="L94" s="32"/>
      <c r="M94" s="143"/>
      <c r="T94" s="53"/>
      <c r="AT94" s="17" t="s">
        <v>148</v>
      </c>
      <c r="AU94" s="17" t="s">
        <v>88</v>
      </c>
    </row>
    <row r="95" spans="2:65" s="12" customFormat="1">
      <c r="B95" s="144"/>
      <c r="D95" s="145" t="s">
        <v>150</v>
      </c>
      <c r="E95" s="146" t="s">
        <v>19</v>
      </c>
      <c r="F95" s="147" t="s">
        <v>151</v>
      </c>
      <c r="H95" s="148">
        <v>448.5</v>
      </c>
      <c r="I95" s="149"/>
      <c r="L95" s="144"/>
      <c r="M95" s="150"/>
      <c r="T95" s="151"/>
      <c r="AT95" s="146" t="s">
        <v>150</v>
      </c>
      <c r="AU95" s="146" t="s">
        <v>88</v>
      </c>
      <c r="AV95" s="12" t="s">
        <v>88</v>
      </c>
      <c r="AW95" s="12" t="s">
        <v>37</v>
      </c>
      <c r="AX95" s="12" t="s">
        <v>78</v>
      </c>
      <c r="AY95" s="146" t="s">
        <v>140</v>
      </c>
    </row>
    <row r="96" spans="2:65" s="13" customFormat="1">
      <c r="B96" s="152"/>
      <c r="D96" s="145" t="s">
        <v>150</v>
      </c>
      <c r="E96" s="153" t="s">
        <v>19</v>
      </c>
      <c r="F96" s="154" t="s">
        <v>152</v>
      </c>
      <c r="H96" s="153" t="s">
        <v>19</v>
      </c>
      <c r="I96" s="155"/>
      <c r="L96" s="152"/>
      <c r="M96" s="156"/>
      <c r="T96" s="157"/>
      <c r="AT96" s="153" t="s">
        <v>150</v>
      </c>
      <c r="AU96" s="153" t="s">
        <v>88</v>
      </c>
      <c r="AV96" s="13" t="s">
        <v>86</v>
      </c>
      <c r="AW96" s="13" t="s">
        <v>37</v>
      </c>
      <c r="AX96" s="13" t="s">
        <v>78</v>
      </c>
      <c r="AY96" s="153" t="s">
        <v>140</v>
      </c>
    </row>
    <row r="97" spans="2:65" s="14" customFormat="1">
      <c r="B97" s="158"/>
      <c r="D97" s="145" t="s">
        <v>150</v>
      </c>
      <c r="E97" s="159" t="s">
        <v>19</v>
      </c>
      <c r="F97" s="160" t="s">
        <v>153</v>
      </c>
      <c r="H97" s="161">
        <v>448.5</v>
      </c>
      <c r="I97" s="162"/>
      <c r="L97" s="158"/>
      <c r="M97" s="163"/>
      <c r="T97" s="164"/>
      <c r="AT97" s="159" t="s">
        <v>150</v>
      </c>
      <c r="AU97" s="159" t="s">
        <v>88</v>
      </c>
      <c r="AV97" s="14" t="s">
        <v>147</v>
      </c>
      <c r="AW97" s="14" t="s">
        <v>37</v>
      </c>
      <c r="AX97" s="14" t="s">
        <v>86</v>
      </c>
      <c r="AY97" s="159" t="s">
        <v>140</v>
      </c>
    </row>
    <row r="98" spans="2:65" s="1" customFormat="1" ht="37.799999999999997" customHeight="1">
      <c r="B98" s="32"/>
      <c r="C98" s="127" t="s">
        <v>88</v>
      </c>
      <c r="D98" s="127" t="s">
        <v>142</v>
      </c>
      <c r="E98" s="128" t="s">
        <v>154</v>
      </c>
      <c r="F98" s="129" t="s">
        <v>155</v>
      </c>
      <c r="G98" s="130" t="s">
        <v>145</v>
      </c>
      <c r="H98" s="131">
        <v>337.5</v>
      </c>
      <c r="I98" s="132"/>
      <c r="J98" s="133">
        <f>ROUND(I98*H98,2)</f>
        <v>0</v>
      </c>
      <c r="K98" s="129" t="s">
        <v>19</v>
      </c>
      <c r="L98" s="32"/>
      <c r="M98" s="134" t="s">
        <v>19</v>
      </c>
      <c r="N98" s="135" t="s">
        <v>49</v>
      </c>
      <c r="P98" s="136">
        <f>O98*H98</f>
        <v>0</v>
      </c>
      <c r="Q98" s="136">
        <v>0</v>
      </c>
      <c r="R98" s="136">
        <f>Q98*H98</f>
        <v>0</v>
      </c>
      <c r="S98" s="136">
        <v>0</v>
      </c>
      <c r="T98" s="137">
        <f>S98*H98</f>
        <v>0</v>
      </c>
      <c r="AR98" s="138" t="s">
        <v>147</v>
      </c>
      <c r="AT98" s="138" t="s">
        <v>142</v>
      </c>
      <c r="AU98" s="138" t="s">
        <v>88</v>
      </c>
      <c r="AY98" s="17" t="s">
        <v>140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7" t="s">
        <v>86</v>
      </c>
      <c r="BK98" s="139">
        <f>ROUND(I98*H98,2)</f>
        <v>0</v>
      </c>
      <c r="BL98" s="17" t="s">
        <v>147</v>
      </c>
      <c r="BM98" s="138" t="s">
        <v>147</v>
      </c>
    </row>
    <row r="99" spans="2:65" s="12" customFormat="1">
      <c r="B99" s="144"/>
      <c r="D99" s="145" t="s">
        <v>150</v>
      </c>
      <c r="E99" s="146" t="s">
        <v>19</v>
      </c>
      <c r="F99" s="147" t="s">
        <v>156</v>
      </c>
      <c r="H99" s="148">
        <v>337.5</v>
      </c>
      <c r="I99" s="149"/>
      <c r="L99" s="144"/>
      <c r="M99" s="150"/>
      <c r="T99" s="151"/>
      <c r="AT99" s="146" t="s">
        <v>150</v>
      </c>
      <c r="AU99" s="146" t="s">
        <v>88</v>
      </c>
      <c r="AV99" s="12" t="s">
        <v>88</v>
      </c>
      <c r="AW99" s="12" t="s">
        <v>37</v>
      </c>
      <c r="AX99" s="12" t="s">
        <v>78</v>
      </c>
      <c r="AY99" s="146" t="s">
        <v>140</v>
      </c>
    </row>
    <row r="100" spans="2:65" s="13" customFormat="1">
      <c r="B100" s="152"/>
      <c r="D100" s="145" t="s">
        <v>150</v>
      </c>
      <c r="E100" s="153" t="s">
        <v>19</v>
      </c>
      <c r="F100" s="154" t="s">
        <v>152</v>
      </c>
      <c r="H100" s="153" t="s">
        <v>19</v>
      </c>
      <c r="I100" s="155"/>
      <c r="L100" s="152"/>
      <c r="M100" s="156"/>
      <c r="T100" s="157"/>
      <c r="AT100" s="153" t="s">
        <v>150</v>
      </c>
      <c r="AU100" s="153" t="s">
        <v>88</v>
      </c>
      <c r="AV100" s="13" t="s">
        <v>86</v>
      </c>
      <c r="AW100" s="13" t="s">
        <v>37</v>
      </c>
      <c r="AX100" s="13" t="s">
        <v>78</v>
      </c>
      <c r="AY100" s="153" t="s">
        <v>140</v>
      </c>
    </row>
    <row r="101" spans="2:65" s="14" customFormat="1">
      <c r="B101" s="158"/>
      <c r="D101" s="145" t="s">
        <v>150</v>
      </c>
      <c r="E101" s="159" t="s">
        <v>19</v>
      </c>
      <c r="F101" s="160" t="s">
        <v>153</v>
      </c>
      <c r="H101" s="161">
        <v>337.5</v>
      </c>
      <c r="I101" s="162"/>
      <c r="L101" s="158"/>
      <c r="M101" s="163"/>
      <c r="T101" s="164"/>
      <c r="AT101" s="159" t="s">
        <v>150</v>
      </c>
      <c r="AU101" s="159" t="s">
        <v>88</v>
      </c>
      <c r="AV101" s="14" t="s">
        <v>147</v>
      </c>
      <c r="AW101" s="14" t="s">
        <v>37</v>
      </c>
      <c r="AX101" s="14" t="s">
        <v>86</v>
      </c>
      <c r="AY101" s="159" t="s">
        <v>140</v>
      </c>
    </row>
    <row r="102" spans="2:65" s="1" customFormat="1" ht="37.799999999999997" customHeight="1">
      <c r="B102" s="32"/>
      <c r="C102" s="127" t="s">
        <v>157</v>
      </c>
      <c r="D102" s="127" t="s">
        <v>142</v>
      </c>
      <c r="E102" s="128" t="s">
        <v>158</v>
      </c>
      <c r="F102" s="129" t="s">
        <v>159</v>
      </c>
      <c r="G102" s="130" t="s">
        <v>145</v>
      </c>
      <c r="H102" s="131">
        <v>1855</v>
      </c>
      <c r="I102" s="132"/>
      <c r="J102" s="133">
        <f>ROUND(I102*H102,2)</f>
        <v>0</v>
      </c>
      <c r="K102" s="129" t="s">
        <v>19</v>
      </c>
      <c r="L102" s="32"/>
      <c r="M102" s="134" t="s">
        <v>19</v>
      </c>
      <c r="N102" s="135" t="s">
        <v>49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147</v>
      </c>
      <c r="AT102" s="138" t="s">
        <v>142</v>
      </c>
      <c r="AU102" s="138" t="s">
        <v>88</v>
      </c>
      <c r="AY102" s="17" t="s">
        <v>140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86</v>
      </c>
      <c r="BK102" s="139">
        <f>ROUND(I102*H102,2)</f>
        <v>0</v>
      </c>
      <c r="BL102" s="17" t="s">
        <v>147</v>
      </c>
      <c r="BM102" s="138" t="s">
        <v>160</v>
      </c>
    </row>
    <row r="103" spans="2:65" s="12" customFormat="1">
      <c r="B103" s="144"/>
      <c r="D103" s="145" t="s">
        <v>150</v>
      </c>
      <c r="E103" s="146" t="s">
        <v>19</v>
      </c>
      <c r="F103" s="147" t="s">
        <v>161</v>
      </c>
      <c r="H103" s="148">
        <v>1855</v>
      </c>
      <c r="I103" s="149"/>
      <c r="L103" s="144"/>
      <c r="M103" s="150"/>
      <c r="T103" s="151"/>
      <c r="AT103" s="146" t="s">
        <v>150</v>
      </c>
      <c r="AU103" s="146" t="s">
        <v>88</v>
      </c>
      <c r="AV103" s="12" t="s">
        <v>88</v>
      </c>
      <c r="AW103" s="12" t="s">
        <v>37</v>
      </c>
      <c r="AX103" s="12" t="s">
        <v>78</v>
      </c>
      <c r="AY103" s="146" t="s">
        <v>140</v>
      </c>
    </row>
    <row r="104" spans="2:65" s="13" customFormat="1">
      <c r="B104" s="152"/>
      <c r="D104" s="145" t="s">
        <v>150</v>
      </c>
      <c r="E104" s="153" t="s">
        <v>19</v>
      </c>
      <c r="F104" s="154" t="s">
        <v>152</v>
      </c>
      <c r="H104" s="153" t="s">
        <v>19</v>
      </c>
      <c r="I104" s="155"/>
      <c r="L104" s="152"/>
      <c r="M104" s="156"/>
      <c r="T104" s="157"/>
      <c r="AT104" s="153" t="s">
        <v>150</v>
      </c>
      <c r="AU104" s="153" t="s">
        <v>88</v>
      </c>
      <c r="AV104" s="13" t="s">
        <v>86</v>
      </c>
      <c r="AW104" s="13" t="s">
        <v>37</v>
      </c>
      <c r="AX104" s="13" t="s">
        <v>78</v>
      </c>
      <c r="AY104" s="153" t="s">
        <v>140</v>
      </c>
    </row>
    <row r="105" spans="2:65" s="14" customFormat="1">
      <c r="B105" s="158"/>
      <c r="D105" s="145" t="s">
        <v>150</v>
      </c>
      <c r="E105" s="159" t="s">
        <v>19</v>
      </c>
      <c r="F105" s="160" t="s">
        <v>153</v>
      </c>
      <c r="H105" s="161">
        <v>1855</v>
      </c>
      <c r="I105" s="162"/>
      <c r="L105" s="158"/>
      <c r="M105" s="163"/>
      <c r="T105" s="164"/>
      <c r="AT105" s="159" t="s">
        <v>150</v>
      </c>
      <c r="AU105" s="159" t="s">
        <v>88</v>
      </c>
      <c r="AV105" s="14" t="s">
        <v>147</v>
      </c>
      <c r="AW105" s="14" t="s">
        <v>37</v>
      </c>
      <c r="AX105" s="14" t="s">
        <v>86</v>
      </c>
      <c r="AY105" s="159" t="s">
        <v>140</v>
      </c>
    </row>
    <row r="106" spans="2:65" s="1" customFormat="1" ht="37.799999999999997" customHeight="1">
      <c r="B106" s="32"/>
      <c r="C106" s="127" t="s">
        <v>147</v>
      </c>
      <c r="D106" s="127" t="s">
        <v>142</v>
      </c>
      <c r="E106" s="128" t="s">
        <v>162</v>
      </c>
      <c r="F106" s="129" t="s">
        <v>163</v>
      </c>
      <c r="G106" s="130" t="s">
        <v>145</v>
      </c>
      <c r="H106" s="131">
        <v>223.6</v>
      </c>
      <c r="I106" s="132"/>
      <c r="J106" s="133">
        <f>ROUND(I106*H106,2)</f>
        <v>0</v>
      </c>
      <c r="K106" s="129" t="s">
        <v>146</v>
      </c>
      <c r="L106" s="32"/>
      <c r="M106" s="134" t="s">
        <v>19</v>
      </c>
      <c r="N106" s="135" t="s">
        <v>49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147</v>
      </c>
      <c r="AT106" s="138" t="s">
        <v>142</v>
      </c>
      <c r="AU106" s="138" t="s">
        <v>88</v>
      </c>
      <c r="AY106" s="17" t="s">
        <v>140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86</v>
      </c>
      <c r="BK106" s="139">
        <f>ROUND(I106*H106,2)</f>
        <v>0</v>
      </c>
      <c r="BL106" s="17" t="s">
        <v>147</v>
      </c>
      <c r="BM106" s="138" t="s">
        <v>164</v>
      </c>
    </row>
    <row r="107" spans="2:65" s="1" customFormat="1">
      <c r="B107" s="32"/>
      <c r="D107" s="140" t="s">
        <v>148</v>
      </c>
      <c r="F107" s="141" t="s">
        <v>165</v>
      </c>
      <c r="I107" s="142"/>
      <c r="L107" s="32"/>
      <c r="M107" s="143"/>
      <c r="T107" s="53"/>
      <c r="AT107" s="17" t="s">
        <v>148</v>
      </c>
      <c r="AU107" s="17" t="s">
        <v>88</v>
      </c>
    </row>
    <row r="108" spans="2:65" s="12" customFormat="1">
      <c r="B108" s="144"/>
      <c r="D108" s="145" t="s">
        <v>150</v>
      </c>
      <c r="E108" s="146" t="s">
        <v>19</v>
      </c>
      <c r="F108" s="147" t="s">
        <v>166</v>
      </c>
      <c r="H108" s="148">
        <v>223.6</v>
      </c>
      <c r="I108" s="149"/>
      <c r="L108" s="144"/>
      <c r="M108" s="150"/>
      <c r="T108" s="151"/>
      <c r="AT108" s="146" t="s">
        <v>150</v>
      </c>
      <c r="AU108" s="146" t="s">
        <v>88</v>
      </c>
      <c r="AV108" s="12" t="s">
        <v>88</v>
      </c>
      <c r="AW108" s="12" t="s">
        <v>37</v>
      </c>
      <c r="AX108" s="12" t="s">
        <v>78</v>
      </c>
      <c r="AY108" s="146" t="s">
        <v>140</v>
      </c>
    </row>
    <row r="109" spans="2:65" s="13" customFormat="1">
      <c r="B109" s="152"/>
      <c r="D109" s="145" t="s">
        <v>150</v>
      </c>
      <c r="E109" s="153" t="s">
        <v>19</v>
      </c>
      <c r="F109" s="154" t="s">
        <v>167</v>
      </c>
      <c r="H109" s="153" t="s">
        <v>19</v>
      </c>
      <c r="I109" s="155"/>
      <c r="L109" s="152"/>
      <c r="M109" s="156"/>
      <c r="T109" s="157"/>
      <c r="AT109" s="153" t="s">
        <v>150</v>
      </c>
      <c r="AU109" s="153" t="s">
        <v>88</v>
      </c>
      <c r="AV109" s="13" t="s">
        <v>86</v>
      </c>
      <c r="AW109" s="13" t="s">
        <v>37</v>
      </c>
      <c r="AX109" s="13" t="s">
        <v>78</v>
      </c>
      <c r="AY109" s="153" t="s">
        <v>140</v>
      </c>
    </row>
    <row r="110" spans="2:65" s="14" customFormat="1">
      <c r="B110" s="158"/>
      <c r="D110" s="145" t="s">
        <v>150</v>
      </c>
      <c r="E110" s="159" t="s">
        <v>19</v>
      </c>
      <c r="F110" s="160" t="s">
        <v>153</v>
      </c>
      <c r="H110" s="161">
        <v>223.6</v>
      </c>
      <c r="I110" s="162"/>
      <c r="L110" s="158"/>
      <c r="M110" s="163"/>
      <c r="T110" s="164"/>
      <c r="AT110" s="159" t="s">
        <v>150</v>
      </c>
      <c r="AU110" s="159" t="s">
        <v>88</v>
      </c>
      <c r="AV110" s="14" t="s">
        <v>147</v>
      </c>
      <c r="AW110" s="14" t="s">
        <v>37</v>
      </c>
      <c r="AX110" s="14" t="s">
        <v>86</v>
      </c>
      <c r="AY110" s="159" t="s">
        <v>140</v>
      </c>
    </row>
    <row r="111" spans="2:65" s="1" customFormat="1" ht="37.799999999999997" customHeight="1">
      <c r="B111" s="32"/>
      <c r="C111" s="127" t="s">
        <v>168</v>
      </c>
      <c r="D111" s="127" t="s">
        <v>142</v>
      </c>
      <c r="E111" s="128" t="s">
        <v>169</v>
      </c>
      <c r="F111" s="129" t="s">
        <v>170</v>
      </c>
      <c r="G111" s="130" t="s">
        <v>145</v>
      </c>
      <c r="H111" s="131">
        <v>37</v>
      </c>
      <c r="I111" s="132"/>
      <c r="J111" s="133">
        <f>ROUND(I111*H111,2)</f>
        <v>0</v>
      </c>
      <c r="K111" s="129" t="s">
        <v>146</v>
      </c>
      <c r="L111" s="32"/>
      <c r="M111" s="134" t="s">
        <v>19</v>
      </c>
      <c r="N111" s="135" t="s">
        <v>49</v>
      </c>
      <c r="P111" s="136">
        <f>O111*H111</f>
        <v>0</v>
      </c>
      <c r="Q111" s="136">
        <v>0</v>
      </c>
      <c r="R111" s="136">
        <f>Q111*H111</f>
        <v>0</v>
      </c>
      <c r="S111" s="136">
        <v>0</v>
      </c>
      <c r="T111" s="137">
        <f>S111*H111</f>
        <v>0</v>
      </c>
      <c r="AR111" s="138" t="s">
        <v>147</v>
      </c>
      <c r="AT111" s="138" t="s">
        <v>142</v>
      </c>
      <c r="AU111" s="138" t="s">
        <v>88</v>
      </c>
      <c r="AY111" s="17" t="s">
        <v>140</v>
      </c>
      <c r="BE111" s="139">
        <f>IF(N111="základní",J111,0)</f>
        <v>0</v>
      </c>
      <c r="BF111" s="139">
        <f>IF(N111="snížená",J111,0)</f>
        <v>0</v>
      </c>
      <c r="BG111" s="139">
        <f>IF(N111="zákl. přenesená",J111,0)</f>
        <v>0</v>
      </c>
      <c r="BH111" s="139">
        <f>IF(N111="sníž. přenesená",J111,0)</f>
        <v>0</v>
      </c>
      <c r="BI111" s="139">
        <f>IF(N111="nulová",J111,0)</f>
        <v>0</v>
      </c>
      <c r="BJ111" s="17" t="s">
        <v>86</v>
      </c>
      <c r="BK111" s="139">
        <f>ROUND(I111*H111,2)</f>
        <v>0</v>
      </c>
      <c r="BL111" s="17" t="s">
        <v>147</v>
      </c>
      <c r="BM111" s="138" t="s">
        <v>171</v>
      </c>
    </row>
    <row r="112" spans="2:65" s="1" customFormat="1">
      <c r="B112" s="32"/>
      <c r="D112" s="140" t="s">
        <v>148</v>
      </c>
      <c r="F112" s="141" t="s">
        <v>172</v>
      </c>
      <c r="I112" s="142"/>
      <c r="L112" s="32"/>
      <c r="M112" s="143"/>
      <c r="T112" s="53"/>
      <c r="AT112" s="17" t="s">
        <v>148</v>
      </c>
      <c r="AU112" s="17" t="s">
        <v>88</v>
      </c>
    </row>
    <row r="113" spans="2:65" s="12" customFormat="1">
      <c r="B113" s="144"/>
      <c r="D113" s="145" t="s">
        <v>150</v>
      </c>
      <c r="E113" s="146" t="s">
        <v>19</v>
      </c>
      <c r="F113" s="147" t="s">
        <v>173</v>
      </c>
      <c r="H113" s="148">
        <v>37</v>
      </c>
      <c r="I113" s="149"/>
      <c r="L113" s="144"/>
      <c r="M113" s="150"/>
      <c r="T113" s="151"/>
      <c r="AT113" s="146" t="s">
        <v>150</v>
      </c>
      <c r="AU113" s="146" t="s">
        <v>88</v>
      </c>
      <c r="AV113" s="12" t="s">
        <v>88</v>
      </c>
      <c r="AW113" s="12" t="s">
        <v>37</v>
      </c>
      <c r="AX113" s="12" t="s">
        <v>78</v>
      </c>
      <c r="AY113" s="146" t="s">
        <v>140</v>
      </c>
    </row>
    <row r="114" spans="2:65" s="13" customFormat="1">
      <c r="B114" s="152"/>
      <c r="D114" s="145" t="s">
        <v>150</v>
      </c>
      <c r="E114" s="153" t="s">
        <v>19</v>
      </c>
      <c r="F114" s="154" t="s">
        <v>152</v>
      </c>
      <c r="H114" s="153" t="s">
        <v>19</v>
      </c>
      <c r="I114" s="155"/>
      <c r="L114" s="152"/>
      <c r="M114" s="156"/>
      <c r="T114" s="157"/>
      <c r="AT114" s="153" t="s">
        <v>150</v>
      </c>
      <c r="AU114" s="153" t="s">
        <v>88</v>
      </c>
      <c r="AV114" s="13" t="s">
        <v>86</v>
      </c>
      <c r="AW114" s="13" t="s">
        <v>37</v>
      </c>
      <c r="AX114" s="13" t="s">
        <v>78</v>
      </c>
      <c r="AY114" s="153" t="s">
        <v>140</v>
      </c>
    </row>
    <row r="115" spans="2:65" s="14" customFormat="1">
      <c r="B115" s="158"/>
      <c r="D115" s="145" t="s">
        <v>150</v>
      </c>
      <c r="E115" s="159" t="s">
        <v>19</v>
      </c>
      <c r="F115" s="160" t="s">
        <v>153</v>
      </c>
      <c r="H115" s="161">
        <v>37</v>
      </c>
      <c r="I115" s="162"/>
      <c r="L115" s="158"/>
      <c r="M115" s="163"/>
      <c r="T115" s="164"/>
      <c r="AT115" s="159" t="s">
        <v>150</v>
      </c>
      <c r="AU115" s="159" t="s">
        <v>88</v>
      </c>
      <c r="AV115" s="14" t="s">
        <v>147</v>
      </c>
      <c r="AW115" s="14" t="s">
        <v>37</v>
      </c>
      <c r="AX115" s="14" t="s">
        <v>86</v>
      </c>
      <c r="AY115" s="159" t="s">
        <v>140</v>
      </c>
    </row>
    <row r="116" spans="2:65" s="1" customFormat="1" ht="44.25" customHeight="1">
      <c r="B116" s="32"/>
      <c r="C116" s="127" t="s">
        <v>160</v>
      </c>
      <c r="D116" s="127" t="s">
        <v>142</v>
      </c>
      <c r="E116" s="128" t="s">
        <v>174</v>
      </c>
      <c r="F116" s="129" t="s">
        <v>175</v>
      </c>
      <c r="G116" s="130" t="s">
        <v>145</v>
      </c>
      <c r="H116" s="131">
        <v>41</v>
      </c>
      <c r="I116" s="132"/>
      <c r="J116" s="133">
        <f>ROUND(I116*H116,2)</f>
        <v>0</v>
      </c>
      <c r="K116" s="129" t="s">
        <v>19</v>
      </c>
      <c r="L116" s="32"/>
      <c r="M116" s="134" t="s">
        <v>19</v>
      </c>
      <c r="N116" s="135" t="s">
        <v>49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147</v>
      </c>
      <c r="AT116" s="138" t="s">
        <v>142</v>
      </c>
      <c r="AU116" s="138" t="s">
        <v>88</v>
      </c>
      <c r="AY116" s="17" t="s">
        <v>140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86</v>
      </c>
      <c r="BK116" s="139">
        <f>ROUND(I116*H116,2)</f>
        <v>0</v>
      </c>
      <c r="BL116" s="17" t="s">
        <v>147</v>
      </c>
      <c r="BM116" s="138" t="s">
        <v>8</v>
      </c>
    </row>
    <row r="117" spans="2:65" s="12" customFormat="1">
      <c r="B117" s="144"/>
      <c r="D117" s="145" t="s">
        <v>150</v>
      </c>
      <c r="E117" s="146" t="s">
        <v>19</v>
      </c>
      <c r="F117" s="147" t="s">
        <v>176</v>
      </c>
      <c r="H117" s="148">
        <v>41</v>
      </c>
      <c r="I117" s="149"/>
      <c r="L117" s="144"/>
      <c r="M117" s="150"/>
      <c r="T117" s="151"/>
      <c r="AT117" s="146" t="s">
        <v>150</v>
      </c>
      <c r="AU117" s="146" t="s">
        <v>88</v>
      </c>
      <c r="AV117" s="12" t="s">
        <v>88</v>
      </c>
      <c r="AW117" s="12" t="s">
        <v>37</v>
      </c>
      <c r="AX117" s="12" t="s">
        <v>78</v>
      </c>
      <c r="AY117" s="146" t="s">
        <v>140</v>
      </c>
    </row>
    <row r="118" spans="2:65" s="13" customFormat="1">
      <c r="B118" s="152"/>
      <c r="D118" s="145" t="s">
        <v>150</v>
      </c>
      <c r="E118" s="153" t="s">
        <v>19</v>
      </c>
      <c r="F118" s="154" t="s">
        <v>152</v>
      </c>
      <c r="H118" s="153" t="s">
        <v>19</v>
      </c>
      <c r="I118" s="155"/>
      <c r="L118" s="152"/>
      <c r="M118" s="156"/>
      <c r="T118" s="157"/>
      <c r="AT118" s="153" t="s">
        <v>150</v>
      </c>
      <c r="AU118" s="153" t="s">
        <v>88</v>
      </c>
      <c r="AV118" s="13" t="s">
        <v>86</v>
      </c>
      <c r="AW118" s="13" t="s">
        <v>37</v>
      </c>
      <c r="AX118" s="13" t="s">
        <v>78</v>
      </c>
      <c r="AY118" s="153" t="s">
        <v>140</v>
      </c>
    </row>
    <row r="119" spans="2:65" s="14" customFormat="1">
      <c r="B119" s="158"/>
      <c r="D119" s="145" t="s">
        <v>150</v>
      </c>
      <c r="E119" s="159" t="s">
        <v>19</v>
      </c>
      <c r="F119" s="160" t="s">
        <v>153</v>
      </c>
      <c r="H119" s="161">
        <v>41</v>
      </c>
      <c r="I119" s="162"/>
      <c r="L119" s="158"/>
      <c r="M119" s="163"/>
      <c r="T119" s="164"/>
      <c r="AT119" s="159" t="s">
        <v>150</v>
      </c>
      <c r="AU119" s="159" t="s">
        <v>88</v>
      </c>
      <c r="AV119" s="14" t="s">
        <v>147</v>
      </c>
      <c r="AW119" s="14" t="s">
        <v>37</v>
      </c>
      <c r="AX119" s="14" t="s">
        <v>86</v>
      </c>
      <c r="AY119" s="159" t="s">
        <v>140</v>
      </c>
    </row>
    <row r="120" spans="2:65" s="1" customFormat="1" ht="37.799999999999997" customHeight="1">
      <c r="B120" s="32"/>
      <c r="C120" s="127" t="s">
        <v>177</v>
      </c>
      <c r="D120" s="127" t="s">
        <v>142</v>
      </c>
      <c r="E120" s="128" t="s">
        <v>178</v>
      </c>
      <c r="F120" s="129" t="s">
        <v>179</v>
      </c>
      <c r="G120" s="130" t="s">
        <v>145</v>
      </c>
      <c r="H120" s="131">
        <v>194</v>
      </c>
      <c r="I120" s="132"/>
      <c r="J120" s="133">
        <f>ROUND(I120*H120,2)</f>
        <v>0</v>
      </c>
      <c r="K120" s="129" t="s">
        <v>19</v>
      </c>
      <c r="L120" s="32"/>
      <c r="M120" s="134" t="s">
        <v>19</v>
      </c>
      <c r="N120" s="135" t="s">
        <v>49</v>
      </c>
      <c r="P120" s="136">
        <f>O120*H120</f>
        <v>0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147</v>
      </c>
      <c r="AT120" s="138" t="s">
        <v>142</v>
      </c>
      <c r="AU120" s="138" t="s">
        <v>88</v>
      </c>
      <c r="AY120" s="17" t="s">
        <v>140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7" t="s">
        <v>86</v>
      </c>
      <c r="BK120" s="139">
        <f>ROUND(I120*H120,2)</f>
        <v>0</v>
      </c>
      <c r="BL120" s="17" t="s">
        <v>147</v>
      </c>
      <c r="BM120" s="138" t="s">
        <v>180</v>
      </c>
    </row>
    <row r="121" spans="2:65" s="12" customFormat="1">
      <c r="B121" s="144"/>
      <c r="D121" s="145" t="s">
        <v>150</v>
      </c>
      <c r="E121" s="146" t="s">
        <v>19</v>
      </c>
      <c r="F121" s="147" t="s">
        <v>181</v>
      </c>
      <c r="H121" s="148">
        <v>194</v>
      </c>
      <c r="I121" s="149"/>
      <c r="L121" s="144"/>
      <c r="M121" s="150"/>
      <c r="T121" s="151"/>
      <c r="AT121" s="146" t="s">
        <v>150</v>
      </c>
      <c r="AU121" s="146" t="s">
        <v>88</v>
      </c>
      <c r="AV121" s="12" t="s">
        <v>88</v>
      </c>
      <c r="AW121" s="12" t="s">
        <v>37</v>
      </c>
      <c r="AX121" s="12" t="s">
        <v>78</v>
      </c>
      <c r="AY121" s="146" t="s">
        <v>140</v>
      </c>
    </row>
    <row r="122" spans="2:65" s="13" customFormat="1">
      <c r="B122" s="152"/>
      <c r="D122" s="145" t="s">
        <v>150</v>
      </c>
      <c r="E122" s="153" t="s">
        <v>19</v>
      </c>
      <c r="F122" s="154" t="s">
        <v>152</v>
      </c>
      <c r="H122" s="153" t="s">
        <v>19</v>
      </c>
      <c r="I122" s="155"/>
      <c r="L122" s="152"/>
      <c r="M122" s="156"/>
      <c r="T122" s="157"/>
      <c r="AT122" s="153" t="s">
        <v>150</v>
      </c>
      <c r="AU122" s="153" t="s">
        <v>88</v>
      </c>
      <c r="AV122" s="13" t="s">
        <v>86</v>
      </c>
      <c r="AW122" s="13" t="s">
        <v>37</v>
      </c>
      <c r="AX122" s="13" t="s">
        <v>78</v>
      </c>
      <c r="AY122" s="153" t="s">
        <v>140</v>
      </c>
    </row>
    <row r="123" spans="2:65" s="14" customFormat="1">
      <c r="B123" s="158"/>
      <c r="D123" s="145" t="s">
        <v>150</v>
      </c>
      <c r="E123" s="159" t="s">
        <v>19</v>
      </c>
      <c r="F123" s="160" t="s">
        <v>153</v>
      </c>
      <c r="H123" s="161">
        <v>194</v>
      </c>
      <c r="I123" s="162"/>
      <c r="L123" s="158"/>
      <c r="M123" s="163"/>
      <c r="T123" s="164"/>
      <c r="AT123" s="159" t="s">
        <v>150</v>
      </c>
      <c r="AU123" s="159" t="s">
        <v>88</v>
      </c>
      <c r="AV123" s="14" t="s">
        <v>147</v>
      </c>
      <c r="AW123" s="14" t="s">
        <v>37</v>
      </c>
      <c r="AX123" s="14" t="s">
        <v>86</v>
      </c>
      <c r="AY123" s="159" t="s">
        <v>140</v>
      </c>
    </row>
    <row r="124" spans="2:65" s="1" customFormat="1" ht="37.799999999999997" customHeight="1">
      <c r="B124" s="32"/>
      <c r="C124" s="127" t="s">
        <v>164</v>
      </c>
      <c r="D124" s="127" t="s">
        <v>142</v>
      </c>
      <c r="E124" s="128" t="s">
        <v>182</v>
      </c>
      <c r="F124" s="129" t="s">
        <v>183</v>
      </c>
      <c r="G124" s="130" t="s">
        <v>145</v>
      </c>
      <c r="H124" s="131">
        <v>198</v>
      </c>
      <c r="I124" s="132"/>
      <c r="J124" s="133">
        <f>ROUND(I124*H124,2)</f>
        <v>0</v>
      </c>
      <c r="K124" s="129" t="s">
        <v>146</v>
      </c>
      <c r="L124" s="32"/>
      <c r="M124" s="134" t="s">
        <v>19</v>
      </c>
      <c r="N124" s="135" t="s">
        <v>49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147</v>
      </c>
      <c r="AT124" s="138" t="s">
        <v>142</v>
      </c>
      <c r="AU124" s="138" t="s">
        <v>88</v>
      </c>
      <c r="AY124" s="17" t="s">
        <v>140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86</v>
      </c>
      <c r="BK124" s="139">
        <f>ROUND(I124*H124,2)</f>
        <v>0</v>
      </c>
      <c r="BL124" s="17" t="s">
        <v>147</v>
      </c>
      <c r="BM124" s="138" t="s">
        <v>184</v>
      </c>
    </row>
    <row r="125" spans="2:65" s="1" customFormat="1">
      <c r="B125" s="32"/>
      <c r="D125" s="140" t="s">
        <v>148</v>
      </c>
      <c r="F125" s="141" t="s">
        <v>185</v>
      </c>
      <c r="I125" s="142"/>
      <c r="L125" s="32"/>
      <c r="M125" s="143"/>
      <c r="T125" s="53"/>
      <c r="AT125" s="17" t="s">
        <v>148</v>
      </c>
      <c r="AU125" s="17" t="s">
        <v>88</v>
      </c>
    </row>
    <row r="126" spans="2:65" s="12" customFormat="1">
      <c r="B126" s="144"/>
      <c r="D126" s="145" t="s">
        <v>150</v>
      </c>
      <c r="E126" s="146" t="s">
        <v>19</v>
      </c>
      <c r="F126" s="147" t="s">
        <v>186</v>
      </c>
      <c r="H126" s="148">
        <v>198</v>
      </c>
      <c r="I126" s="149"/>
      <c r="L126" s="144"/>
      <c r="M126" s="150"/>
      <c r="T126" s="151"/>
      <c r="AT126" s="146" t="s">
        <v>150</v>
      </c>
      <c r="AU126" s="146" t="s">
        <v>88</v>
      </c>
      <c r="AV126" s="12" t="s">
        <v>88</v>
      </c>
      <c r="AW126" s="12" t="s">
        <v>37</v>
      </c>
      <c r="AX126" s="12" t="s">
        <v>78</v>
      </c>
      <c r="AY126" s="146" t="s">
        <v>140</v>
      </c>
    </row>
    <row r="127" spans="2:65" s="13" customFormat="1">
      <c r="B127" s="152"/>
      <c r="D127" s="145" t="s">
        <v>150</v>
      </c>
      <c r="E127" s="153" t="s">
        <v>19</v>
      </c>
      <c r="F127" s="154" t="s">
        <v>187</v>
      </c>
      <c r="H127" s="153" t="s">
        <v>19</v>
      </c>
      <c r="I127" s="155"/>
      <c r="L127" s="152"/>
      <c r="M127" s="156"/>
      <c r="T127" s="157"/>
      <c r="AT127" s="153" t="s">
        <v>150</v>
      </c>
      <c r="AU127" s="153" t="s">
        <v>88</v>
      </c>
      <c r="AV127" s="13" t="s">
        <v>86</v>
      </c>
      <c r="AW127" s="13" t="s">
        <v>37</v>
      </c>
      <c r="AX127" s="13" t="s">
        <v>78</v>
      </c>
      <c r="AY127" s="153" t="s">
        <v>140</v>
      </c>
    </row>
    <row r="128" spans="2:65" s="14" customFormat="1">
      <c r="B128" s="158"/>
      <c r="D128" s="145" t="s">
        <v>150</v>
      </c>
      <c r="E128" s="159" t="s">
        <v>19</v>
      </c>
      <c r="F128" s="160" t="s">
        <v>153</v>
      </c>
      <c r="H128" s="161">
        <v>198</v>
      </c>
      <c r="I128" s="162"/>
      <c r="L128" s="158"/>
      <c r="M128" s="163"/>
      <c r="T128" s="164"/>
      <c r="AT128" s="159" t="s">
        <v>150</v>
      </c>
      <c r="AU128" s="159" t="s">
        <v>88</v>
      </c>
      <c r="AV128" s="14" t="s">
        <v>147</v>
      </c>
      <c r="AW128" s="14" t="s">
        <v>37</v>
      </c>
      <c r="AX128" s="14" t="s">
        <v>86</v>
      </c>
      <c r="AY128" s="159" t="s">
        <v>140</v>
      </c>
    </row>
    <row r="129" spans="2:65" s="1" customFormat="1" ht="37.799999999999997" customHeight="1">
      <c r="B129" s="32"/>
      <c r="C129" s="127" t="s">
        <v>188</v>
      </c>
      <c r="D129" s="127" t="s">
        <v>142</v>
      </c>
      <c r="E129" s="128" t="s">
        <v>189</v>
      </c>
      <c r="F129" s="129" t="s">
        <v>190</v>
      </c>
      <c r="G129" s="130" t="s">
        <v>145</v>
      </c>
      <c r="H129" s="131">
        <v>850</v>
      </c>
      <c r="I129" s="132"/>
      <c r="J129" s="133">
        <f>ROUND(I129*H129,2)</f>
        <v>0</v>
      </c>
      <c r="K129" s="129" t="s">
        <v>146</v>
      </c>
      <c r="L129" s="32"/>
      <c r="M129" s="134" t="s">
        <v>19</v>
      </c>
      <c r="N129" s="135" t="s">
        <v>49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147</v>
      </c>
      <c r="AT129" s="138" t="s">
        <v>142</v>
      </c>
      <c r="AU129" s="138" t="s">
        <v>88</v>
      </c>
      <c r="AY129" s="17" t="s">
        <v>140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86</v>
      </c>
      <c r="BK129" s="139">
        <f>ROUND(I129*H129,2)</f>
        <v>0</v>
      </c>
      <c r="BL129" s="17" t="s">
        <v>147</v>
      </c>
      <c r="BM129" s="138" t="s">
        <v>191</v>
      </c>
    </row>
    <row r="130" spans="2:65" s="1" customFormat="1">
      <c r="B130" s="32"/>
      <c r="D130" s="140" t="s">
        <v>148</v>
      </c>
      <c r="F130" s="141" t="s">
        <v>192</v>
      </c>
      <c r="I130" s="142"/>
      <c r="L130" s="32"/>
      <c r="M130" s="143"/>
      <c r="T130" s="53"/>
      <c r="AT130" s="17" t="s">
        <v>148</v>
      </c>
      <c r="AU130" s="17" t="s">
        <v>88</v>
      </c>
    </row>
    <row r="131" spans="2:65" s="12" customFormat="1">
      <c r="B131" s="144"/>
      <c r="D131" s="145" t="s">
        <v>150</v>
      </c>
      <c r="E131" s="146" t="s">
        <v>19</v>
      </c>
      <c r="F131" s="147" t="s">
        <v>193</v>
      </c>
      <c r="H131" s="148">
        <v>850</v>
      </c>
      <c r="I131" s="149"/>
      <c r="L131" s="144"/>
      <c r="M131" s="150"/>
      <c r="T131" s="151"/>
      <c r="AT131" s="146" t="s">
        <v>150</v>
      </c>
      <c r="AU131" s="146" t="s">
        <v>88</v>
      </c>
      <c r="AV131" s="12" t="s">
        <v>88</v>
      </c>
      <c r="AW131" s="12" t="s">
        <v>37</v>
      </c>
      <c r="AX131" s="12" t="s">
        <v>78</v>
      </c>
      <c r="AY131" s="146" t="s">
        <v>140</v>
      </c>
    </row>
    <row r="132" spans="2:65" s="13" customFormat="1">
      <c r="B132" s="152"/>
      <c r="D132" s="145" t="s">
        <v>150</v>
      </c>
      <c r="E132" s="153" t="s">
        <v>19</v>
      </c>
      <c r="F132" s="154" t="s">
        <v>194</v>
      </c>
      <c r="H132" s="153" t="s">
        <v>19</v>
      </c>
      <c r="I132" s="155"/>
      <c r="L132" s="152"/>
      <c r="M132" s="156"/>
      <c r="T132" s="157"/>
      <c r="AT132" s="153" t="s">
        <v>150</v>
      </c>
      <c r="AU132" s="153" t="s">
        <v>88</v>
      </c>
      <c r="AV132" s="13" t="s">
        <v>86</v>
      </c>
      <c r="AW132" s="13" t="s">
        <v>37</v>
      </c>
      <c r="AX132" s="13" t="s">
        <v>78</v>
      </c>
      <c r="AY132" s="153" t="s">
        <v>140</v>
      </c>
    </row>
    <row r="133" spans="2:65" s="13" customFormat="1">
      <c r="B133" s="152"/>
      <c r="D133" s="145" t="s">
        <v>150</v>
      </c>
      <c r="E133" s="153" t="s">
        <v>19</v>
      </c>
      <c r="F133" s="154" t="s">
        <v>195</v>
      </c>
      <c r="H133" s="153" t="s">
        <v>19</v>
      </c>
      <c r="I133" s="155"/>
      <c r="L133" s="152"/>
      <c r="M133" s="156"/>
      <c r="T133" s="157"/>
      <c r="AT133" s="153" t="s">
        <v>150</v>
      </c>
      <c r="AU133" s="153" t="s">
        <v>88</v>
      </c>
      <c r="AV133" s="13" t="s">
        <v>86</v>
      </c>
      <c r="AW133" s="13" t="s">
        <v>37</v>
      </c>
      <c r="AX133" s="13" t="s">
        <v>78</v>
      </c>
      <c r="AY133" s="153" t="s">
        <v>140</v>
      </c>
    </row>
    <row r="134" spans="2:65" s="14" customFormat="1">
      <c r="B134" s="158"/>
      <c r="D134" s="145" t="s">
        <v>150</v>
      </c>
      <c r="E134" s="159" t="s">
        <v>19</v>
      </c>
      <c r="F134" s="160" t="s">
        <v>153</v>
      </c>
      <c r="H134" s="161">
        <v>850</v>
      </c>
      <c r="I134" s="162"/>
      <c r="L134" s="158"/>
      <c r="M134" s="163"/>
      <c r="T134" s="164"/>
      <c r="AT134" s="159" t="s">
        <v>150</v>
      </c>
      <c r="AU134" s="159" t="s">
        <v>88</v>
      </c>
      <c r="AV134" s="14" t="s">
        <v>147</v>
      </c>
      <c r="AW134" s="14" t="s">
        <v>37</v>
      </c>
      <c r="AX134" s="14" t="s">
        <v>86</v>
      </c>
      <c r="AY134" s="159" t="s">
        <v>140</v>
      </c>
    </row>
    <row r="135" spans="2:65" s="1" customFormat="1" ht="37.799999999999997" customHeight="1">
      <c r="B135" s="32"/>
      <c r="C135" s="127" t="s">
        <v>171</v>
      </c>
      <c r="D135" s="127" t="s">
        <v>142</v>
      </c>
      <c r="E135" s="128" t="s">
        <v>196</v>
      </c>
      <c r="F135" s="129" t="s">
        <v>197</v>
      </c>
      <c r="G135" s="130" t="s">
        <v>145</v>
      </c>
      <c r="H135" s="131">
        <v>4899</v>
      </c>
      <c r="I135" s="132"/>
      <c r="J135" s="133">
        <f>ROUND(I135*H135,2)</f>
        <v>0</v>
      </c>
      <c r="K135" s="129" t="s">
        <v>146</v>
      </c>
      <c r="L135" s="32"/>
      <c r="M135" s="134" t="s">
        <v>19</v>
      </c>
      <c r="N135" s="135" t="s">
        <v>49</v>
      </c>
      <c r="P135" s="136">
        <f>O135*H135</f>
        <v>0</v>
      </c>
      <c r="Q135" s="136">
        <v>0</v>
      </c>
      <c r="R135" s="136">
        <f>Q135*H135</f>
        <v>0</v>
      </c>
      <c r="S135" s="136">
        <v>0</v>
      </c>
      <c r="T135" s="137">
        <f>S135*H135</f>
        <v>0</v>
      </c>
      <c r="AR135" s="138" t="s">
        <v>147</v>
      </c>
      <c r="AT135" s="138" t="s">
        <v>142</v>
      </c>
      <c r="AU135" s="138" t="s">
        <v>88</v>
      </c>
      <c r="AY135" s="17" t="s">
        <v>140</v>
      </c>
      <c r="BE135" s="139">
        <f>IF(N135="základní",J135,0)</f>
        <v>0</v>
      </c>
      <c r="BF135" s="139">
        <f>IF(N135="snížená",J135,0)</f>
        <v>0</v>
      </c>
      <c r="BG135" s="139">
        <f>IF(N135="zákl. přenesená",J135,0)</f>
        <v>0</v>
      </c>
      <c r="BH135" s="139">
        <f>IF(N135="sníž. přenesená",J135,0)</f>
        <v>0</v>
      </c>
      <c r="BI135" s="139">
        <f>IF(N135="nulová",J135,0)</f>
        <v>0</v>
      </c>
      <c r="BJ135" s="17" t="s">
        <v>86</v>
      </c>
      <c r="BK135" s="139">
        <f>ROUND(I135*H135,2)</f>
        <v>0</v>
      </c>
      <c r="BL135" s="17" t="s">
        <v>147</v>
      </c>
      <c r="BM135" s="138" t="s">
        <v>198</v>
      </c>
    </row>
    <row r="136" spans="2:65" s="1" customFormat="1">
      <c r="B136" s="32"/>
      <c r="D136" s="140" t="s">
        <v>148</v>
      </c>
      <c r="F136" s="141" t="s">
        <v>199</v>
      </c>
      <c r="I136" s="142"/>
      <c r="L136" s="32"/>
      <c r="M136" s="143"/>
      <c r="T136" s="53"/>
      <c r="AT136" s="17" t="s">
        <v>148</v>
      </c>
      <c r="AU136" s="17" t="s">
        <v>88</v>
      </c>
    </row>
    <row r="137" spans="2:65" s="13" customFormat="1">
      <c r="B137" s="152"/>
      <c r="D137" s="145" t="s">
        <v>150</v>
      </c>
      <c r="E137" s="153" t="s">
        <v>19</v>
      </c>
      <c r="F137" s="154" t="s">
        <v>200</v>
      </c>
      <c r="H137" s="153" t="s">
        <v>19</v>
      </c>
      <c r="I137" s="155"/>
      <c r="L137" s="152"/>
      <c r="M137" s="156"/>
      <c r="T137" s="157"/>
      <c r="AT137" s="153" t="s">
        <v>150</v>
      </c>
      <c r="AU137" s="153" t="s">
        <v>88</v>
      </c>
      <c r="AV137" s="13" t="s">
        <v>86</v>
      </c>
      <c r="AW137" s="13" t="s">
        <v>37</v>
      </c>
      <c r="AX137" s="13" t="s">
        <v>78</v>
      </c>
      <c r="AY137" s="153" t="s">
        <v>140</v>
      </c>
    </row>
    <row r="138" spans="2:65" s="12" customFormat="1">
      <c r="B138" s="144"/>
      <c r="D138" s="145" t="s">
        <v>150</v>
      </c>
      <c r="E138" s="146" t="s">
        <v>19</v>
      </c>
      <c r="F138" s="147" t="s">
        <v>201</v>
      </c>
      <c r="H138" s="148">
        <v>4899</v>
      </c>
      <c r="I138" s="149"/>
      <c r="L138" s="144"/>
      <c r="M138" s="150"/>
      <c r="T138" s="151"/>
      <c r="AT138" s="146" t="s">
        <v>150</v>
      </c>
      <c r="AU138" s="146" t="s">
        <v>88</v>
      </c>
      <c r="AV138" s="12" t="s">
        <v>88</v>
      </c>
      <c r="AW138" s="12" t="s">
        <v>37</v>
      </c>
      <c r="AX138" s="12" t="s">
        <v>78</v>
      </c>
      <c r="AY138" s="146" t="s">
        <v>140</v>
      </c>
    </row>
    <row r="139" spans="2:65" s="13" customFormat="1">
      <c r="B139" s="152"/>
      <c r="D139" s="145" t="s">
        <v>150</v>
      </c>
      <c r="E139" s="153" t="s">
        <v>19</v>
      </c>
      <c r="F139" s="154" t="s">
        <v>152</v>
      </c>
      <c r="H139" s="153" t="s">
        <v>19</v>
      </c>
      <c r="I139" s="155"/>
      <c r="L139" s="152"/>
      <c r="M139" s="156"/>
      <c r="T139" s="157"/>
      <c r="AT139" s="153" t="s">
        <v>150</v>
      </c>
      <c r="AU139" s="153" t="s">
        <v>88</v>
      </c>
      <c r="AV139" s="13" t="s">
        <v>86</v>
      </c>
      <c r="AW139" s="13" t="s">
        <v>37</v>
      </c>
      <c r="AX139" s="13" t="s">
        <v>78</v>
      </c>
      <c r="AY139" s="153" t="s">
        <v>140</v>
      </c>
    </row>
    <row r="140" spans="2:65" s="14" customFormat="1">
      <c r="B140" s="158"/>
      <c r="D140" s="145" t="s">
        <v>150</v>
      </c>
      <c r="E140" s="159" t="s">
        <v>19</v>
      </c>
      <c r="F140" s="160" t="s">
        <v>153</v>
      </c>
      <c r="H140" s="161">
        <v>4899</v>
      </c>
      <c r="I140" s="162"/>
      <c r="L140" s="158"/>
      <c r="M140" s="163"/>
      <c r="T140" s="164"/>
      <c r="AT140" s="159" t="s">
        <v>150</v>
      </c>
      <c r="AU140" s="159" t="s">
        <v>88</v>
      </c>
      <c r="AV140" s="14" t="s">
        <v>147</v>
      </c>
      <c r="AW140" s="14" t="s">
        <v>37</v>
      </c>
      <c r="AX140" s="14" t="s">
        <v>86</v>
      </c>
      <c r="AY140" s="159" t="s">
        <v>140</v>
      </c>
    </row>
    <row r="141" spans="2:65" s="1" customFormat="1" ht="37.799999999999997" customHeight="1">
      <c r="B141" s="32"/>
      <c r="C141" s="127" t="s">
        <v>202</v>
      </c>
      <c r="D141" s="127" t="s">
        <v>142</v>
      </c>
      <c r="E141" s="128" t="s">
        <v>203</v>
      </c>
      <c r="F141" s="129" t="s">
        <v>204</v>
      </c>
      <c r="G141" s="130" t="s">
        <v>145</v>
      </c>
      <c r="H141" s="131">
        <v>850</v>
      </c>
      <c r="I141" s="132"/>
      <c r="J141" s="133">
        <f>ROUND(I141*H141,2)</f>
        <v>0</v>
      </c>
      <c r="K141" s="129" t="s">
        <v>146</v>
      </c>
      <c r="L141" s="32"/>
      <c r="M141" s="134" t="s">
        <v>19</v>
      </c>
      <c r="N141" s="135" t="s">
        <v>49</v>
      </c>
      <c r="P141" s="136">
        <f>O141*H141</f>
        <v>0</v>
      </c>
      <c r="Q141" s="136">
        <v>0</v>
      </c>
      <c r="R141" s="136">
        <f>Q141*H141</f>
        <v>0</v>
      </c>
      <c r="S141" s="136">
        <v>0</v>
      </c>
      <c r="T141" s="137">
        <f>S141*H141</f>
        <v>0</v>
      </c>
      <c r="AR141" s="138" t="s">
        <v>147</v>
      </c>
      <c r="AT141" s="138" t="s">
        <v>142</v>
      </c>
      <c r="AU141" s="138" t="s">
        <v>88</v>
      </c>
      <c r="AY141" s="17" t="s">
        <v>140</v>
      </c>
      <c r="BE141" s="139">
        <f>IF(N141="základní",J141,0)</f>
        <v>0</v>
      </c>
      <c r="BF141" s="139">
        <f>IF(N141="snížená",J141,0)</f>
        <v>0</v>
      </c>
      <c r="BG141" s="139">
        <f>IF(N141="zákl. přenesená",J141,0)</f>
        <v>0</v>
      </c>
      <c r="BH141" s="139">
        <f>IF(N141="sníž. přenesená",J141,0)</f>
        <v>0</v>
      </c>
      <c r="BI141" s="139">
        <f>IF(N141="nulová",J141,0)</f>
        <v>0</v>
      </c>
      <c r="BJ141" s="17" t="s">
        <v>86</v>
      </c>
      <c r="BK141" s="139">
        <f>ROUND(I141*H141,2)</f>
        <v>0</v>
      </c>
      <c r="BL141" s="17" t="s">
        <v>147</v>
      </c>
      <c r="BM141" s="138" t="s">
        <v>205</v>
      </c>
    </row>
    <row r="142" spans="2:65" s="1" customFormat="1">
      <c r="B142" s="32"/>
      <c r="D142" s="140" t="s">
        <v>148</v>
      </c>
      <c r="F142" s="141" t="s">
        <v>206</v>
      </c>
      <c r="I142" s="142"/>
      <c r="L142" s="32"/>
      <c r="M142" s="143"/>
      <c r="T142" s="53"/>
      <c r="AT142" s="17" t="s">
        <v>148</v>
      </c>
      <c r="AU142" s="17" t="s">
        <v>88</v>
      </c>
    </row>
    <row r="143" spans="2:65" s="12" customFormat="1">
      <c r="B143" s="144"/>
      <c r="D143" s="145" t="s">
        <v>150</v>
      </c>
      <c r="E143" s="146" t="s">
        <v>19</v>
      </c>
      <c r="F143" s="147" t="s">
        <v>193</v>
      </c>
      <c r="H143" s="148">
        <v>850</v>
      </c>
      <c r="I143" s="149"/>
      <c r="L143" s="144"/>
      <c r="M143" s="150"/>
      <c r="T143" s="151"/>
      <c r="AT143" s="146" t="s">
        <v>150</v>
      </c>
      <c r="AU143" s="146" t="s">
        <v>88</v>
      </c>
      <c r="AV143" s="12" t="s">
        <v>88</v>
      </c>
      <c r="AW143" s="12" t="s">
        <v>37</v>
      </c>
      <c r="AX143" s="12" t="s">
        <v>78</v>
      </c>
      <c r="AY143" s="146" t="s">
        <v>140</v>
      </c>
    </row>
    <row r="144" spans="2:65" s="13" customFormat="1">
      <c r="B144" s="152"/>
      <c r="D144" s="145" t="s">
        <v>150</v>
      </c>
      <c r="E144" s="153" t="s">
        <v>19</v>
      </c>
      <c r="F144" s="154" t="s">
        <v>207</v>
      </c>
      <c r="H144" s="153" t="s">
        <v>19</v>
      </c>
      <c r="I144" s="155"/>
      <c r="L144" s="152"/>
      <c r="M144" s="156"/>
      <c r="T144" s="157"/>
      <c r="AT144" s="153" t="s">
        <v>150</v>
      </c>
      <c r="AU144" s="153" t="s">
        <v>88</v>
      </c>
      <c r="AV144" s="13" t="s">
        <v>86</v>
      </c>
      <c r="AW144" s="13" t="s">
        <v>37</v>
      </c>
      <c r="AX144" s="13" t="s">
        <v>78</v>
      </c>
      <c r="AY144" s="153" t="s">
        <v>140</v>
      </c>
    </row>
    <row r="145" spans="2:65" s="13" customFormat="1">
      <c r="B145" s="152"/>
      <c r="D145" s="145" t="s">
        <v>150</v>
      </c>
      <c r="E145" s="153" t="s">
        <v>19</v>
      </c>
      <c r="F145" s="154" t="s">
        <v>195</v>
      </c>
      <c r="H145" s="153" t="s">
        <v>19</v>
      </c>
      <c r="I145" s="155"/>
      <c r="L145" s="152"/>
      <c r="M145" s="156"/>
      <c r="T145" s="157"/>
      <c r="AT145" s="153" t="s">
        <v>150</v>
      </c>
      <c r="AU145" s="153" t="s">
        <v>88</v>
      </c>
      <c r="AV145" s="13" t="s">
        <v>86</v>
      </c>
      <c r="AW145" s="13" t="s">
        <v>37</v>
      </c>
      <c r="AX145" s="13" t="s">
        <v>78</v>
      </c>
      <c r="AY145" s="153" t="s">
        <v>140</v>
      </c>
    </row>
    <row r="146" spans="2:65" s="14" customFormat="1">
      <c r="B146" s="158"/>
      <c r="D146" s="145" t="s">
        <v>150</v>
      </c>
      <c r="E146" s="159" t="s">
        <v>19</v>
      </c>
      <c r="F146" s="160" t="s">
        <v>153</v>
      </c>
      <c r="H146" s="161">
        <v>850</v>
      </c>
      <c r="I146" s="162"/>
      <c r="L146" s="158"/>
      <c r="M146" s="163"/>
      <c r="T146" s="164"/>
      <c r="AT146" s="159" t="s">
        <v>150</v>
      </c>
      <c r="AU146" s="159" t="s">
        <v>88</v>
      </c>
      <c r="AV146" s="14" t="s">
        <v>147</v>
      </c>
      <c r="AW146" s="14" t="s">
        <v>37</v>
      </c>
      <c r="AX146" s="14" t="s">
        <v>86</v>
      </c>
      <c r="AY146" s="159" t="s">
        <v>140</v>
      </c>
    </row>
    <row r="147" spans="2:65" s="1" customFormat="1" ht="24.15" customHeight="1">
      <c r="B147" s="32"/>
      <c r="C147" s="127" t="s">
        <v>8</v>
      </c>
      <c r="D147" s="127" t="s">
        <v>142</v>
      </c>
      <c r="E147" s="128" t="s">
        <v>208</v>
      </c>
      <c r="F147" s="129" t="s">
        <v>209</v>
      </c>
      <c r="G147" s="130" t="s">
        <v>145</v>
      </c>
      <c r="H147" s="131">
        <v>4535</v>
      </c>
      <c r="I147" s="132"/>
      <c r="J147" s="133">
        <f>ROUND(I147*H147,2)</f>
        <v>0</v>
      </c>
      <c r="K147" s="129" t="s">
        <v>146</v>
      </c>
      <c r="L147" s="32"/>
      <c r="M147" s="134" t="s">
        <v>19</v>
      </c>
      <c r="N147" s="135" t="s">
        <v>49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7">
        <f>S147*H147</f>
        <v>0</v>
      </c>
      <c r="AR147" s="138" t="s">
        <v>147</v>
      </c>
      <c r="AT147" s="138" t="s">
        <v>142</v>
      </c>
      <c r="AU147" s="138" t="s">
        <v>88</v>
      </c>
      <c r="AY147" s="17" t="s">
        <v>140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86</v>
      </c>
      <c r="BK147" s="139">
        <f>ROUND(I147*H147,2)</f>
        <v>0</v>
      </c>
      <c r="BL147" s="17" t="s">
        <v>147</v>
      </c>
      <c r="BM147" s="138" t="s">
        <v>210</v>
      </c>
    </row>
    <row r="148" spans="2:65" s="1" customFormat="1">
      <c r="B148" s="32"/>
      <c r="D148" s="140" t="s">
        <v>148</v>
      </c>
      <c r="F148" s="141" t="s">
        <v>211</v>
      </c>
      <c r="I148" s="142"/>
      <c r="L148" s="32"/>
      <c r="M148" s="143"/>
      <c r="T148" s="53"/>
      <c r="AT148" s="17" t="s">
        <v>148</v>
      </c>
      <c r="AU148" s="17" t="s">
        <v>88</v>
      </c>
    </row>
    <row r="149" spans="2:65" s="12" customFormat="1">
      <c r="B149" s="144"/>
      <c r="D149" s="145" t="s">
        <v>150</v>
      </c>
      <c r="E149" s="146" t="s">
        <v>19</v>
      </c>
      <c r="F149" s="147" t="s">
        <v>212</v>
      </c>
      <c r="H149" s="148">
        <v>4535</v>
      </c>
      <c r="I149" s="149"/>
      <c r="L149" s="144"/>
      <c r="M149" s="150"/>
      <c r="T149" s="151"/>
      <c r="AT149" s="146" t="s">
        <v>150</v>
      </c>
      <c r="AU149" s="146" t="s">
        <v>88</v>
      </c>
      <c r="AV149" s="12" t="s">
        <v>88</v>
      </c>
      <c r="AW149" s="12" t="s">
        <v>37</v>
      </c>
      <c r="AX149" s="12" t="s">
        <v>78</v>
      </c>
      <c r="AY149" s="146" t="s">
        <v>140</v>
      </c>
    </row>
    <row r="150" spans="2:65" s="13" customFormat="1">
      <c r="B150" s="152"/>
      <c r="D150" s="145" t="s">
        <v>150</v>
      </c>
      <c r="E150" s="153" t="s">
        <v>19</v>
      </c>
      <c r="F150" s="154" t="s">
        <v>152</v>
      </c>
      <c r="H150" s="153" t="s">
        <v>19</v>
      </c>
      <c r="I150" s="155"/>
      <c r="L150" s="152"/>
      <c r="M150" s="156"/>
      <c r="T150" s="157"/>
      <c r="AT150" s="153" t="s">
        <v>150</v>
      </c>
      <c r="AU150" s="153" t="s">
        <v>88</v>
      </c>
      <c r="AV150" s="13" t="s">
        <v>86</v>
      </c>
      <c r="AW150" s="13" t="s">
        <v>37</v>
      </c>
      <c r="AX150" s="13" t="s">
        <v>78</v>
      </c>
      <c r="AY150" s="153" t="s">
        <v>140</v>
      </c>
    </row>
    <row r="151" spans="2:65" s="14" customFormat="1">
      <c r="B151" s="158"/>
      <c r="D151" s="145" t="s">
        <v>150</v>
      </c>
      <c r="E151" s="159" t="s">
        <v>19</v>
      </c>
      <c r="F151" s="160" t="s">
        <v>153</v>
      </c>
      <c r="H151" s="161">
        <v>4535</v>
      </c>
      <c r="I151" s="162"/>
      <c r="L151" s="158"/>
      <c r="M151" s="163"/>
      <c r="T151" s="164"/>
      <c r="AT151" s="159" t="s">
        <v>150</v>
      </c>
      <c r="AU151" s="159" t="s">
        <v>88</v>
      </c>
      <c r="AV151" s="14" t="s">
        <v>147</v>
      </c>
      <c r="AW151" s="14" t="s">
        <v>37</v>
      </c>
      <c r="AX151" s="14" t="s">
        <v>86</v>
      </c>
      <c r="AY151" s="159" t="s">
        <v>140</v>
      </c>
    </row>
    <row r="152" spans="2:65" s="1" customFormat="1" ht="24.15" customHeight="1">
      <c r="B152" s="32"/>
      <c r="C152" s="127" t="s">
        <v>213</v>
      </c>
      <c r="D152" s="127" t="s">
        <v>142</v>
      </c>
      <c r="E152" s="128" t="s">
        <v>214</v>
      </c>
      <c r="F152" s="129" t="s">
        <v>215</v>
      </c>
      <c r="G152" s="130" t="s">
        <v>145</v>
      </c>
      <c r="H152" s="131">
        <v>4535</v>
      </c>
      <c r="I152" s="132"/>
      <c r="J152" s="133">
        <f>ROUND(I152*H152,2)</f>
        <v>0</v>
      </c>
      <c r="K152" s="129" t="s">
        <v>146</v>
      </c>
      <c r="L152" s="32"/>
      <c r="M152" s="134" t="s">
        <v>19</v>
      </c>
      <c r="N152" s="135" t="s">
        <v>49</v>
      </c>
      <c r="P152" s="136">
        <f>O152*H152</f>
        <v>0</v>
      </c>
      <c r="Q152" s="136">
        <v>0</v>
      </c>
      <c r="R152" s="136">
        <f>Q152*H152</f>
        <v>0</v>
      </c>
      <c r="S152" s="136">
        <v>0</v>
      </c>
      <c r="T152" s="137">
        <f>S152*H152</f>
        <v>0</v>
      </c>
      <c r="AR152" s="138" t="s">
        <v>147</v>
      </c>
      <c r="AT152" s="138" t="s">
        <v>142</v>
      </c>
      <c r="AU152" s="138" t="s">
        <v>88</v>
      </c>
      <c r="AY152" s="17" t="s">
        <v>140</v>
      </c>
      <c r="BE152" s="139">
        <f>IF(N152="základní",J152,0)</f>
        <v>0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7" t="s">
        <v>86</v>
      </c>
      <c r="BK152" s="139">
        <f>ROUND(I152*H152,2)</f>
        <v>0</v>
      </c>
      <c r="BL152" s="17" t="s">
        <v>147</v>
      </c>
      <c r="BM152" s="138" t="s">
        <v>216</v>
      </c>
    </row>
    <row r="153" spans="2:65" s="1" customFormat="1">
      <c r="B153" s="32"/>
      <c r="D153" s="140" t="s">
        <v>148</v>
      </c>
      <c r="F153" s="141" t="s">
        <v>217</v>
      </c>
      <c r="I153" s="142"/>
      <c r="L153" s="32"/>
      <c r="M153" s="143"/>
      <c r="T153" s="53"/>
      <c r="AT153" s="17" t="s">
        <v>148</v>
      </c>
      <c r="AU153" s="17" t="s">
        <v>88</v>
      </c>
    </row>
    <row r="154" spans="2:65" s="12" customFormat="1">
      <c r="B154" s="144"/>
      <c r="D154" s="145" t="s">
        <v>150</v>
      </c>
      <c r="E154" s="146" t="s">
        <v>19</v>
      </c>
      <c r="F154" s="147" t="s">
        <v>212</v>
      </c>
      <c r="H154" s="148">
        <v>4535</v>
      </c>
      <c r="I154" s="149"/>
      <c r="L154" s="144"/>
      <c r="M154" s="150"/>
      <c r="T154" s="151"/>
      <c r="AT154" s="146" t="s">
        <v>150</v>
      </c>
      <c r="AU154" s="146" t="s">
        <v>88</v>
      </c>
      <c r="AV154" s="12" t="s">
        <v>88</v>
      </c>
      <c r="AW154" s="12" t="s">
        <v>37</v>
      </c>
      <c r="AX154" s="12" t="s">
        <v>78</v>
      </c>
      <c r="AY154" s="146" t="s">
        <v>140</v>
      </c>
    </row>
    <row r="155" spans="2:65" s="13" customFormat="1">
      <c r="B155" s="152"/>
      <c r="D155" s="145" t="s">
        <v>150</v>
      </c>
      <c r="E155" s="153" t="s">
        <v>19</v>
      </c>
      <c r="F155" s="154" t="s">
        <v>218</v>
      </c>
      <c r="H155" s="153" t="s">
        <v>19</v>
      </c>
      <c r="I155" s="155"/>
      <c r="L155" s="152"/>
      <c r="M155" s="156"/>
      <c r="T155" s="157"/>
      <c r="AT155" s="153" t="s">
        <v>150</v>
      </c>
      <c r="AU155" s="153" t="s">
        <v>88</v>
      </c>
      <c r="AV155" s="13" t="s">
        <v>86</v>
      </c>
      <c r="AW155" s="13" t="s">
        <v>37</v>
      </c>
      <c r="AX155" s="13" t="s">
        <v>78</v>
      </c>
      <c r="AY155" s="153" t="s">
        <v>140</v>
      </c>
    </row>
    <row r="156" spans="2:65" s="14" customFormat="1">
      <c r="B156" s="158"/>
      <c r="D156" s="145" t="s">
        <v>150</v>
      </c>
      <c r="E156" s="159" t="s">
        <v>19</v>
      </c>
      <c r="F156" s="160" t="s">
        <v>153</v>
      </c>
      <c r="H156" s="161">
        <v>4535</v>
      </c>
      <c r="I156" s="162"/>
      <c r="L156" s="158"/>
      <c r="M156" s="163"/>
      <c r="T156" s="164"/>
      <c r="AT156" s="159" t="s">
        <v>150</v>
      </c>
      <c r="AU156" s="159" t="s">
        <v>88</v>
      </c>
      <c r="AV156" s="14" t="s">
        <v>147</v>
      </c>
      <c r="AW156" s="14" t="s">
        <v>37</v>
      </c>
      <c r="AX156" s="14" t="s">
        <v>86</v>
      </c>
      <c r="AY156" s="159" t="s">
        <v>140</v>
      </c>
    </row>
    <row r="157" spans="2:65" s="1" customFormat="1" ht="24.15" customHeight="1">
      <c r="B157" s="32"/>
      <c r="C157" s="127" t="s">
        <v>180</v>
      </c>
      <c r="D157" s="127" t="s">
        <v>142</v>
      </c>
      <c r="E157" s="128" t="s">
        <v>219</v>
      </c>
      <c r="F157" s="129" t="s">
        <v>220</v>
      </c>
      <c r="G157" s="130" t="s">
        <v>221</v>
      </c>
      <c r="H157" s="131">
        <v>886.5</v>
      </c>
      <c r="I157" s="132"/>
      <c r="J157" s="133">
        <f>ROUND(I157*H157,2)</f>
        <v>0</v>
      </c>
      <c r="K157" s="129" t="s">
        <v>146</v>
      </c>
      <c r="L157" s="32"/>
      <c r="M157" s="134" t="s">
        <v>19</v>
      </c>
      <c r="N157" s="135" t="s">
        <v>49</v>
      </c>
      <c r="P157" s="136">
        <f>O157*H157</f>
        <v>0</v>
      </c>
      <c r="Q157" s="136">
        <v>0</v>
      </c>
      <c r="R157" s="136">
        <f>Q157*H157</f>
        <v>0</v>
      </c>
      <c r="S157" s="136">
        <v>0</v>
      </c>
      <c r="T157" s="137">
        <f>S157*H157</f>
        <v>0</v>
      </c>
      <c r="AR157" s="138" t="s">
        <v>147</v>
      </c>
      <c r="AT157" s="138" t="s">
        <v>142</v>
      </c>
      <c r="AU157" s="138" t="s">
        <v>88</v>
      </c>
      <c r="AY157" s="17" t="s">
        <v>140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7" t="s">
        <v>86</v>
      </c>
      <c r="BK157" s="139">
        <f>ROUND(I157*H157,2)</f>
        <v>0</v>
      </c>
      <c r="BL157" s="17" t="s">
        <v>147</v>
      </c>
      <c r="BM157" s="138" t="s">
        <v>222</v>
      </c>
    </row>
    <row r="158" spans="2:65" s="1" customFormat="1">
      <c r="B158" s="32"/>
      <c r="D158" s="140" t="s">
        <v>148</v>
      </c>
      <c r="F158" s="141" t="s">
        <v>223</v>
      </c>
      <c r="I158" s="142"/>
      <c r="L158" s="32"/>
      <c r="M158" s="143"/>
      <c r="T158" s="53"/>
      <c r="AT158" s="17" t="s">
        <v>148</v>
      </c>
      <c r="AU158" s="17" t="s">
        <v>88</v>
      </c>
    </row>
    <row r="159" spans="2:65" s="12" customFormat="1">
      <c r="B159" s="144"/>
      <c r="D159" s="145" t="s">
        <v>150</v>
      </c>
      <c r="E159" s="146" t="s">
        <v>19</v>
      </c>
      <c r="F159" s="147" t="s">
        <v>224</v>
      </c>
      <c r="H159" s="148">
        <v>886.5</v>
      </c>
      <c r="I159" s="149"/>
      <c r="L159" s="144"/>
      <c r="M159" s="150"/>
      <c r="T159" s="151"/>
      <c r="AT159" s="146" t="s">
        <v>150</v>
      </c>
      <c r="AU159" s="146" t="s">
        <v>88</v>
      </c>
      <c r="AV159" s="12" t="s">
        <v>88</v>
      </c>
      <c r="AW159" s="12" t="s">
        <v>37</v>
      </c>
      <c r="AX159" s="12" t="s">
        <v>78</v>
      </c>
      <c r="AY159" s="146" t="s">
        <v>140</v>
      </c>
    </row>
    <row r="160" spans="2:65" s="13" customFormat="1">
      <c r="B160" s="152"/>
      <c r="D160" s="145" t="s">
        <v>150</v>
      </c>
      <c r="E160" s="153" t="s">
        <v>19</v>
      </c>
      <c r="F160" s="154" t="s">
        <v>152</v>
      </c>
      <c r="H160" s="153" t="s">
        <v>19</v>
      </c>
      <c r="I160" s="155"/>
      <c r="L160" s="152"/>
      <c r="M160" s="156"/>
      <c r="T160" s="157"/>
      <c r="AT160" s="153" t="s">
        <v>150</v>
      </c>
      <c r="AU160" s="153" t="s">
        <v>88</v>
      </c>
      <c r="AV160" s="13" t="s">
        <v>86</v>
      </c>
      <c r="AW160" s="13" t="s">
        <v>37</v>
      </c>
      <c r="AX160" s="13" t="s">
        <v>78</v>
      </c>
      <c r="AY160" s="153" t="s">
        <v>140</v>
      </c>
    </row>
    <row r="161" spans="2:65" s="14" customFormat="1">
      <c r="B161" s="158"/>
      <c r="D161" s="145" t="s">
        <v>150</v>
      </c>
      <c r="E161" s="159" t="s">
        <v>19</v>
      </c>
      <c r="F161" s="160" t="s">
        <v>153</v>
      </c>
      <c r="H161" s="161">
        <v>886.5</v>
      </c>
      <c r="I161" s="162"/>
      <c r="L161" s="158"/>
      <c r="M161" s="163"/>
      <c r="T161" s="164"/>
      <c r="AT161" s="159" t="s">
        <v>150</v>
      </c>
      <c r="AU161" s="159" t="s">
        <v>88</v>
      </c>
      <c r="AV161" s="14" t="s">
        <v>147</v>
      </c>
      <c r="AW161" s="14" t="s">
        <v>37</v>
      </c>
      <c r="AX161" s="14" t="s">
        <v>86</v>
      </c>
      <c r="AY161" s="159" t="s">
        <v>140</v>
      </c>
    </row>
    <row r="162" spans="2:65" s="1" customFormat="1" ht="24.15" customHeight="1">
      <c r="B162" s="32"/>
      <c r="C162" s="127" t="s">
        <v>225</v>
      </c>
      <c r="D162" s="127" t="s">
        <v>142</v>
      </c>
      <c r="E162" s="128" t="s">
        <v>226</v>
      </c>
      <c r="F162" s="129" t="s">
        <v>227</v>
      </c>
      <c r="G162" s="130" t="s">
        <v>221</v>
      </c>
      <c r="H162" s="131">
        <v>272</v>
      </c>
      <c r="I162" s="132"/>
      <c r="J162" s="133">
        <f>ROUND(I162*H162,2)</f>
        <v>0</v>
      </c>
      <c r="K162" s="129" t="s">
        <v>146</v>
      </c>
      <c r="L162" s="32"/>
      <c r="M162" s="134" t="s">
        <v>19</v>
      </c>
      <c r="N162" s="135" t="s">
        <v>49</v>
      </c>
      <c r="P162" s="136">
        <f>O162*H162</f>
        <v>0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R162" s="138" t="s">
        <v>147</v>
      </c>
      <c r="AT162" s="138" t="s">
        <v>142</v>
      </c>
      <c r="AU162" s="138" t="s">
        <v>88</v>
      </c>
      <c r="AY162" s="17" t="s">
        <v>140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7" t="s">
        <v>86</v>
      </c>
      <c r="BK162" s="139">
        <f>ROUND(I162*H162,2)</f>
        <v>0</v>
      </c>
      <c r="BL162" s="17" t="s">
        <v>147</v>
      </c>
      <c r="BM162" s="138" t="s">
        <v>228</v>
      </c>
    </row>
    <row r="163" spans="2:65" s="1" customFormat="1">
      <c r="B163" s="32"/>
      <c r="D163" s="140" t="s">
        <v>148</v>
      </c>
      <c r="F163" s="141" t="s">
        <v>229</v>
      </c>
      <c r="I163" s="142"/>
      <c r="L163" s="32"/>
      <c r="M163" s="143"/>
      <c r="T163" s="53"/>
      <c r="AT163" s="17" t="s">
        <v>148</v>
      </c>
      <c r="AU163" s="17" t="s">
        <v>88</v>
      </c>
    </row>
    <row r="164" spans="2:65" s="12" customFormat="1">
      <c r="B164" s="144"/>
      <c r="D164" s="145" t="s">
        <v>150</v>
      </c>
      <c r="E164" s="146" t="s">
        <v>19</v>
      </c>
      <c r="F164" s="147" t="s">
        <v>230</v>
      </c>
      <c r="H164" s="148">
        <v>272</v>
      </c>
      <c r="I164" s="149"/>
      <c r="L164" s="144"/>
      <c r="M164" s="150"/>
      <c r="T164" s="151"/>
      <c r="AT164" s="146" t="s">
        <v>150</v>
      </c>
      <c r="AU164" s="146" t="s">
        <v>88</v>
      </c>
      <c r="AV164" s="12" t="s">
        <v>88</v>
      </c>
      <c r="AW164" s="12" t="s">
        <v>37</v>
      </c>
      <c r="AX164" s="12" t="s">
        <v>78</v>
      </c>
      <c r="AY164" s="146" t="s">
        <v>140</v>
      </c>
    </row>
    <row r="165" spans="2:65" s="13" customFormat="1">
      <c r="B165" s="152"/>
      <c r="D165" s="145" t="s">
        <v>150</v>
      </c>
      <c r="E165" s="153" t="s">
        <v>19</v>
      </c>
      <c r="F165" s="154" t="s">
        <v>152</v>
      </c>
      <c r="H165" s="153" t="s">
        <v>19</v>
      </c>
      <c r="I165" s="155"/>
      <c r="L165" s="152"/>
      <c r="M165" s="156"/>
      <c r="T165" s="157"/>
      <c r="AT165" s="153" t="s">
        <v>150</v>
      </c>
      <c r="AU165" s="153" t="s">
        <v>88</v>
      </c>
      <c r="AV165" s="13" t="s">
        <v>86</v>
      </c>
      <c r="AW165" s="13" t="s">
        <v>37</v>
      </c>
      <c r="AX165" s="13" t="s">
        <v>78</v>
      </c>
      <c r="AY165" s="153" t="s">
        <v>140</v>
      </c>
    </row>
    <row r="166" spans="2:65" s="14" customFormat="1">
      <c r="B166" s="158"/>
      <c r="D166" s="145" t="s">
        <v>150</v>
      </c>
      <c r="E166" s="159" t="s">
        <v>19</v>
      </c>
      <c r="F166" s="160" t="s">
        <v>153</v>
      </c>
      <c r="H166" s="161">
        <v>272</v>
      </c>
      <c r="I166" s="162"/>
      <c r="L166" s="158"/>
      <c r="M166" s="163"/>
      <c r="T166" s="164"/>
      <c r="AT166" s="159" t="s">
        <v>150</v>
      </c>
      <c r="AU166" s="159" t="s">
        <v>88</v>
      </c>
      <c r="AV166" s="14" t="s">
        <v>147</v>
      </c>
      <c r="AW166" s="14" t="s">
        <v>37</v>
      </c>
      <c r="AX166" s="14" t="s">
        <v>86</v>
      </c>
      <c r="AY166" s="159" t="s">
        <v>140</v>
      </c>
    </row>
    <row r="167" spans="2:65" s="1" customFormat="1" ht="24.15" customHeight="1">
      <c r="B167" s="32"/>
      <c r="C167" s="127" t="s">
        <v>184</v>
      </c>
      <c r="D167" s="127" t="s">
        <v>142</v>
      </c>
      <c r="E167" s="128" t="s">
        <v>231</v>
      </c>
      <c r="F167" s="129" t="s">
        <v>232</v>
      </c>
      <c r="G167" s="130" t="s">
        <v>233</v>
      </c>
      <c r="H167" s="131">
        <v>4013.3</v>
      </c>
      <c r="I167" s="132"/>
      <c r="J167" s="133">
        <f>ROUND(I167*H167,2)</f>
        <v>0</v>
      </c>
      <c r="K167" s="129" t="s">
        <v>146</v>
      </c>
      <c r="L167" s="32"/>
      <c r="M167" s="134" t="s">
        <v>19</v>
      </c>
      <c r="N167" s="135" t="s">
        <v>49</v>
      </c>
      <c r="P167" s="136">
        <f>O167*H167</f>
        <v>0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R167" s="138" t="s">
        <v>147</v>
      </c>
      <c r="AT167" s="138" t="s">
        <v>142</v>
      </c>
      <c r="AU167" s="138" t="s">
        <v>88</v>
      </c>
      <c r="AY167" s="17" t="s">
        <v>140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7" t="s">
        <v>86</v>
      </c>
      <c r="BK167" s="139">
        <f>ROUND(I167*H167,2)</f>
        <v>0</v>
      </c>
      <c r="BL167" s="17" t="s">
        <v>147</v>
      </c>
      <c r="BM167" s="138" t="s">
        <v>234</v>
      </c>
    </row>
    <row r="168" spans="2:65" s="1" customFormat="1">
      <c r="B168" s="32"/>
      <c r="D168" s="140" t="s">
        <v>148</v>
      </c>
      <c r="F168" s="141" t="s">
        <v>235</v>
      </c>
      <c r="I168" s="142"/>
      <c r="L168" s="32"/>
      <c r="M168" s="143"/>
      <c r="T168" s="53"/>
      <c r="AT168" s="17" t="s">
        <v>148</v>
      </c>
      <c r="AU168" s="17" t="s">
        <v>88</v>
      </c>
    </row>
    <row r="169" spans="2:65" s="12" customFormat="1">
      <c r="B169" s="144"/>
      <c r="D169" s="145" t="s">
        <v>150</v>
      </c>
      <c r="E169" s="146" t="s">
        <v>19</v>
      </c>
      <c r="F169" s="147" t="s">
        <v>236</v>
      </c>
      <c r="H169" s="148">
        <v>1150.4000000000001</v>
      </c>
      <c r="I169" s="149"/>
      <c r="L169" s="144"/>
      <c r="M169" s="150"/>
      <c r="T169" s="151"/>
      <c r="AT169" s="146" t="s">
        <v>150</v>
      </c>
      <c r="AU169" s="146" t="s">
        <v>88</v>
      </c>
      <c r="AV169" s="12" t="s">
        <v>88</v>
      </c>
      <c r="AW169" s="12" t="s">
        <v>37</v>
      </c>
      <c r="AX169" s="12" t="s">
        <v>78</v>
      </c>
      <c r="AY169" s="146" t="s">
        <v>140</v>
      </c>
    </row>
    <row r="170" spans="2:65" s="13" customFormat="1">
      <c r="B170" s="152"/>
      <c r="D170" s="145" t="s">
        <v>150</v>
      </c>
      <c r="E170" s="153" t="s">
        <v>19</v>
      </c>
      <c r="F170" s="154" t="s">
        <v>237</v>
      </c>
      <c r="H170" s="153" t="s">
        <v>19</v>
      </c>
      <c r="I170" s="155"/>
      <c r="L170" s="152"/>
      <c r="M170" s="156"/>
      <c r="T170" s="157"/>
      <c r="AT170" s="153" t="s">
        <v>150</v>
      </c>
      <c r="AU170" s="153" t="s">
        <v>88</v>
      </c>
      <c r="AV170" s="13" t="s">
        <v>86</v>
      </c>
      <c r="AW170" s="13" t="s">
        <v>37</v>
      </c>
      <c r="AX170" s="13" t="s">
        <v>78</v>
      </c>
      <c r="AY170" s="153" t="s">
        <v>140</v>
      </c>
    </row>
    <row r="171" spans="2:65" s="12" customFormat="1">
      <c r="B171" s="144"/>
      <c r="D171" s="145" t="s">
        <v>150</v>
      </c>
      <c r="E171" s="146" t="s">
        <v>19</v>
      </c>
      <c r="F171" s="147" t="s">
        <v>238</v>
      </c>
      <c r="H171" s="148">
        <v>2862.9</v>
      </c>
      <c r="I171" s="149"/>
      <c r="L171" s="144"/>
      <c r="M171" s="150"/>
      <c r="T171" s="151"/>
      <c r="AT171" s="146" t="s">
        <v>150</v>
      </c>
      <c r="AU171" s="146" t="s">
        <v>88</v>
      </c>
      <c r="AV171" s="12" t="s">
        <v>88</v>
      </c>
      <c r="AW171" s="12" t="s">
        <v>37</v>
      </c>
      <c r="AX171" s="12" t="s">
        <v>78</v>
      </c>
      <c r="AY171" s="146" t="s">
        <v>140</v>
      </c>
    </row>
    <row r="172" spans="2:65" s="13" customFormat="1">
      <c r="B172" s="152"/>
      <c r="D172" s="145" t="s">
        <v>150</v>
      </c>
      <c r="E172" s="153" t="s">
        <v>19</v>
      </c>
      <c r="F172" s="154" t="s">
        <v>239</v>
      </c>
      <c r="H172" s="153" t="s">
        <v>19</v>
      </c>
      <c r="I172" s="155"/>
      <c r="L172" s="152"/>
      <c r="M172" s="156"/>
      <c r="T172" s="157"/>
      <c r="AT172" s="153" t="s">
        <v>150</v>
      </c>
      <c r="AU172" s="153" t="s">
        <v>88</v>
      </c>
      <c r="AV172" s="13" t="s">
        <v>86</v>
      </c>
      <c r="AW172" s="13" t="s">
        <v>37</v>
      </c>
      <c r="AX172" s="13" t="s">
        <v>78</v>
      </c>
      <c r="AY172" s="153" t="s">
        <v>140</v>
      </c>
    </row>
    <row r="173" spans="2:65" s="14" customFormat="1">
      <c r="B173" s="158"/>
      <c r="D173" s="145" t="s">
        <v>150</v>
      </c>
      <c r="E173" s="159" t="s">
        <v>19</v>
      </c>
      <c r="F173" s="160" t="s">
        <v>153</v>
      </c>
      <c r="H173" s="161">
        <v>4013.3</v>
      </c>
      <c r="I173" s="162"/>
      <c r="L173" s="158"/>
      <c r="M173" s="163"/>
      <c r="T173" s="164"/>
      <c r="AT173" s="159" t="s">
        <v>150</v>
      </c>
      <c r="AU173" s="159" t="s">
        <v>88</v>
      </c>
      <c r="AV173" s="14" t="s">
        <v>147</v>
      </c>
      <c r="AW173" s="14" t="s">
        <v>37</v>
      </c>
      <c r="AX173" s="14" t="s">
        <v>86</v>
      </c>
      <c r="AY173" s="159" t="s">
        <v>140</v>
      </c>
    </row>
    <row r="174" spans="2:65" s="1" customFormat="1" ht="24.15" customHeight="1">
      <c r="B174" s="32"/>
      <c r="C174" s="127" t="s">
        <v>240</v>
      </c>
      <c r="D174" s="127" t="s">
        <v>142</v>
      </c>
      <c r="E174" s="128" t="s">
        <v>241</v>
      </c>
      <c r="F174" s="129" t="s">
        <v>242</v>
      </c>
      <c r="G174" s="130" t="s">
        <v>233</v>
      </c>
      <c r="H174" s="131">
        <v>284.30799999999999</v>
      </c>
      <c r="I174" s="132"/>
      <c r="J174" s="133">
        <f>ROUND(I174*H174,2)</f>
        <v>0</v>
      </c>
      <c r="K174" s="129" t="s">
        <v>146</v>
      </c>
      <c r="L174" s="32"/>
      <c r="M174" s="134" t="s">
        <v>19</v>
      </c>
      <c r="N174" s="135" t="s">
        <v>49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147</v>
      </c>
      <c r="AT174" s="138" t="s">
        <v>142</v>
      </c>
      <c r="AU174" s="138" t="s">
        <v>88</v>
      </c>
      <c r="AY174" s="17" t="s">
        <v>140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7" t="s">
        <v>86</v>
      </c>
      <c r="BK174" s="139">
        <f>ROUND(I174*H174,2)</f>
        <v>0</v>
      </c>
      <c r="BL174" s="17" t="s">
        <v>147</v>
      </c>
      <c r="BM174" s="138" t="s">
        <v>243</v>
      </c>
    </row>
    <row r="175" spans="2:65" s="1" customFormat="1">
      <c r="B175" s="32"/>
      <c r="D175" s="140" t="s">
        <v>148</v>
      </c>
      <c r="F175" s="141" t="s">
        <v>244</v>
      </c>
      <c r="I175" s="142"/>
      <c r="L175" s="32"/>
      <c r="M175" s="143"/>
      <c r="T175" s="53"/>
      <c r="AT175" s="17" t="s">
        <v>148</v>
      </c>
      <c r="AU175" s="17" t="s">
        <v>88</v>
      </c>
    </row>
    <row r="176" spans="2:65" s="12" customFormat="1">
      <c r="B176" s="144"/>
      <c r="D176" s="145" t="s">
        <v>150</v>
      </c>
      <c r="E176" s="146" t="s">
        <v>19</v>
      </c>
      <c r="F176" s="147" t="s">
        <v>245</v>
      </c>
      <c r="H176" s="148">
        <v>284.30799999999999</v>
      </c>
      <c r="I176" s="149"/>
      <c r="L176" s="144"/>
      <c r="M176" s="150"/>
      <c r="T176" s="151"/>
      <c r="AT176" s="146" t="s">
        <v>150</v>
      </c>
      <c r="AU176" s="146" t="s">
        <v>88</v>
      </c>
      <c r="AV176" s="12" t="s">
        <v>88</v>
      </c>
      <c r="AW176" s="12" t="s">
        <v>37</v>
      </c>
      <c r="AX176" s="12" t="s">
        <v>78</v>
      </c>
      <c r="AY176" s="146" t="s">
        <v>140</v>
      </c>
    </row>
    <row r="177" spans="2:65" s="13" customFormat="1">
      <c r="B177" s="152"/>
      <c r="D177" s="145" t="s">
        <v>150</v>
      </c>
      <c r="E177" s="153" t="s">
        <v>19</v>
      </c>
      <c r="F177" s="154" t="s">
        <v>246</v>
      </c>
      <c r="H177" s="153" t="s">
        <v>19</v>
      </c>
      <c r="I177" s="155"/>
      <c r="L177" s="152"/>
      <c r="M177" s="156"/>
      <c r="T177" s="157"/>
      <c r="AT177" s="153" t="s">
        <v>150</v>
      </c>
      <c r="AU177" s="153" t="s">
        <v>88</v>
      </c>
      <c r="AV177" s="13" t="s">
        <v>86</v>
      </c>
      <c r="AW177" s="13" t="s">
        <v>37</v>
      </c>
      <c r="AX177" s="13" t="s">
        <v>78</v>
      </c>
      <c r="AY177" s="153" t="s">
        <v>140</v>
      </c>
    </row>
    <row r="178" spans="2:65" s="14" customFormat="1">
      <c r="B178" s="158"/>
      <c r="D178" s="145" t="s">
        <v>150</v>
      </c>
      <c r="E178" s="159" t="s">
        <v>19</v>
      </c>
      <c r="F178" s="160" t="s">
        <v>153</v>
      </c>
      <c r="H178" s="161">
        <v>284.30799999999999</v>
      </c>
      <c r="I178" s="162"/>
      <c r="L178" s="158"/>
      <c r="M178" s="163"/>
      <c r="T178" s="164"/>
      <c r="AT178" s="159" t="s">
        <v>150</v>
      </c>
      <c r="AU178" s="159" t="s">
        <v>88</v>
      </c>
      <c r="AV178" s="14" t="s">
        <v>147</v>
      </c>
      <c r="AW178" s="14" t="s">
        <v>37</v>
      </c>
      <c r="AX178" s="14" t="s">
        <v>86</v>
      </c>
      <c r="AY178" s="159" t="s">
        <v>140</v>
      </c>
    </row>
    <row r="179" spans="2:65" s="1" customFormat="1" ht="24.15" customHeight="1">
      <c r="B179" s="32"/>
      <c r="C179" s="127" t="s">
        <v>191</v>
      </c>
      <c r="D179" s="127" t="s">
        <v>142</v>
      </c>
      <c r="E179" s="128" t="s">
        <v>247</v>
      </c>
      <c r="F179" s="129" t="s">
        <v>248</v>
      </c>
      <c r="G179" s="130" t="s">
        <v>233</v>
      </c>
      <c r="H179" s="131">
        <v>516.75</v>
      </c>
      <c r="I179" s="132"/>
      <c r="J179" s="133">
        <f>ROUND(I179*H179,2)</f>
        <v>0</v>
      </c>
      <c r="K179" s="129" t="s">
        <v>146</v>
      </c>
      <c r="L179" s="32"/>
      <c r="M179" s="134" t="s">
        <v>19</v>
      </c>
      <c r="N179" s="135" t="s">
        <v>49</v>
      </c>
      <c r="P179" s="136">
        <f>O179*H179</f>
        <v>0</v>
      </c>
      <c r="Q179" s="136">
        <v>0</v>
      </c>
      <c r="R179" s="136">
        <f>Q179*H179</f>
        <v>0</v>
      </c>
      <c r="S179" s="136">
        <v>0</v>
      </c>
      <c r="T179" s="137">
        <f>S179*H179</f>
        <v>0</v>
      </c>
      <c r="AR179" s="138" t="s">
        <v>147</v>
      </c>
      <c r="AT179" s="138" t="s">
        <v>142</v>
      </c>
      <c r="AU179" s="138" t="s">
        <v>88</v>
      </c>
      <c r="AY179" s="17" t="s">
        <v>140</v>
      </c>
      <c r="BE179" s="139">
        <f>IF(N179="základní",J179,0)</f>
        <v>0</v>
      </c>
      <c r="BF179" s="139">
        <f>IF(N179="snížená",J179,0)</f>
        <v>0</v>
      </c>
      <c r="BG179" s="139">
        <f>IF(N179="zákl. přenesená",J179,0)</f>
        <v>0</v>
      </c>
      <c r="BH179" s="139">
        <f>IF(N179="sníž. přenesená",J179,0)</f>
        <v>0</v>
      </c>
      <c r="BI179" s="139">
        <f>IF(N179="nulová",J179,0)</f>
        <v>0</v>
      </c>
      <c r="BJ179" s="17" t="s">
        <v>86</v>
      </c>
      <c r="BK179" s="139">
        <f>ROUND(I179*H179,2)</f>
        <v>0</v>
      </c>
      <c r="BL179" s="17" t="s">
        <v>147</v>
      </c>
      <c r="BM179" s="138" t="s">
        <v>249</v>
      </c>
    </row>
    <row r="180" spans="2:65" s="1" customFormat="1">
      <c r="B180" s="32"/>
      <c r="D180" s="140" t="s">
        <v>148</v>
      </c>
      <c r="F180" s="141" t="s">
        <v>250</v>
      </c>
      <c r="I180" s="142"/>
      <c r="L180" s="32"/>
      <c r="M180" s="143"/>
      <c r="T180" s="53"/>
      <c r="AT180" s="17" t="s">
        <v>148</v>
      </c>
      <c r="AU180" s="17" t="s">
        <v>88</v>
      </c>
    </row>
    <row r="181" spans="2:65" s="12" customFormat="1">
      <c r="B181" s="144"/>
      <c r="D181" s="145" t="s">
        <v>150</v>
      </c>
      <c r="E181" s="146" t="s">
        <v>19</v>
      </c>
      <c r="F181" s="147" t="s">
        <v>251</v>
      </c>
      <c r="H181" s="148">
        <v>516.75</v>
      </c>
      <c r="I181" s="149"/>
      <c r="L181" s="144"/>
      <c r="M181" s="150"/>
      <c r="T181" s="151"/>
      <c r="AT181" s="146" t="s">
        <v>150</v>
      </c>
      <c r="AU181" s="146" t="s">
        <v>88</v>
      </c>
      <c r="AV181" s="12" t="s">
        <v>88</v>
      </c>
      <c r="AW181" s="12" t="s">
        <v>37</v>
      </c>
      <c r="AX181" s="12" t="s">
        <v>78</v>
      </c>
      <c r="AY181" s="146" t="s">
        <v>140</v>
      </c>
    </row>
    <row r="182" spans="2:65" s="13" customFormat="1">
      <c r="B182" s="152"/>
      <c r="D182" s="145" t="s">
        <v>150</v>
      </c>
      <c r="E182" s="153" t="s">
        <v>19</v>
      </c>
      <c r="F182" s="154" t="s">
        <v>252</v>
      </c>
      <c r="H182" s="153" t="s">
        <v>19</v>
      </c>
      <c r="I182" s="155"/>
      <c r="L182" s="152"/>
      <c r="M182" s="156"/>
      <c r="T182" s="157"/>
      <c r="AT182" s="153" t="s">
        <v>150</v>
      </c>
      <c r="AU182" s="153" t="s">
        <v>88</v>
      </c>
      <c r="AV182" s="13" t="s">
        <v>86</v>
      </c>
      <c r="AW182" s="13" t="s">
        <v>37</v>
      </c>
      <c r="AX182" s="13" t="s">
        <v>78</v>
      </c>
      <c r="AY182" s="153" t="s">
        <v>140</v>
      </c>
    </row>
    <row r="183" spans="2:65" s="14" customFormat="1">
      <c r="B183" s="158"/>
      <c r="D183" s="145" t="s">
        <v>150</v>
      </c>
      <c r="E183" s="159" t="s">
        <v>19</v>
      </c>
      <c r="F183" s="160" t="s">
        <v>153</v>
      </c>
      <c r="H183" s="161">
        <v>516.75</v>
      </c>
      <c r="I183" s="162"/>
      <c r="L183" s="158"/>
      <c r="M183" s="163"/>
      <c r="T183" s="164"/>
      <c r="AT183" s="159" t="s">
        <v>150</v>
      </c>
      <c r="AU183" s="159" t="s">
        <v>88</v>
      </c>
      <c r="AV183" s="14" t="s">
        <v>147</v>
      </c>
      <c r="AW183" s="14" t="s">
        <v>37</v>
      </c>
      <c r="AX183" s="14" t="s">
        <v>86</v>
      </c>
      <c r="AY183" s="159" t="s">
        <v>140</v>
      </c>
    </row>
    <row r="184" spans="2:65" s="1" customFormat="1" ht="24.15" customHeight="1">
      <c r="B184" s="32"/>
      <c r="C184" s="127" t="s">
        <v>253</v>
      </c>
      <c r="D184" s="127" t="s">
        <v>142</v>
      </c>
      <c r="E184" s="128" t="s">
        <v>247</v>
      </c>
      <c r="F184" s="129" t="s">
        <v>248</v>
      </c>
      <c r="G184" s="130" t="s">
        <v>233</v>
      </c>
      <c r="H184" s="131">
        <v>68</v>
      </c>
      <c r="I184" s="132"/>
      <c r="J184" s="133">
        <f>ROUND(I184*H184,2)</f>
        <v>0</v>
      </c>
      <c r="K184" s="129" t="s">
        <v>146</v>
      </c>
      <c r="L184" s="32"/>
      <c r="M184" s="134" t="s">
        <v>19</v>
      </c>
      <c r="N184" s="135" t="s">
        <v>49</v>
      </c>
      <c r="P184" s="136">
        <f>O184*H184</f>
        <v>0</v>
      </c>
      <c r="Q184" s="136">
        <v>0</v>
      </c>
      <c r="R184" s="136">
        <f>Q184*H184</f>
        <v>0</v>
      </c>
      <c r="S184" s="136">
        <v>0</v>
      </c>
      <c r="T184" s="137">
        <f>S184*H184</f>
        <v>0</v>
      </c>
      <c r="AR184" s="138" t="s">
        <v>147</v>
      </c>
      <c r="AT184" s="138" t="s">
        <v>142</v>
      </c>
      <c r="AU184" s="138" t="s">
        <v>88</v>
      </c>
      <c r="AY184" s="17" t="s">
        <v>140</v>
      </c>
      <c r="BE184" s="139">
        <f>IF(N184="základní",J184,0)</f>
        <v>0</v>
      </c>
      <c r="BF184" s="139">
        <f>IF(N184="snížená",J184,0)</f>
        <v>0</v>
      </c>
      <c r="BG184" s="139">
        <f>IF(N184="zákl. přenesená",J184,0)</f>
        <v>0</v>
      </c>
      <c r="BH184" s="139">
        <f>IF(N184="sníž. přenesená",J184,0)</f>
        <v>0</v>
      </c>
      <c r="BI184" s="139">
        <f>IF(N184="nulová",J184,0)</f>
        <v>0</v>
      </c>
      <c r="BJ184" s="17" t="s">
        <v>86</v>
      </c>
      <c r="BK184" s="139">
        <f>ROUND(I184*H184,2)</f>
        <v>0</v>
      </c>
      <c r="BL184" s="17" t="s">
        <v>147</v>
      </c>
      <c r="BM184" s="138" t="s">
        <v>254</v>
      </c>
    </row>
    <row r="185" spans="2:65" s="1" customFormat="1">
      <c r="B185" s="32"/>
      <c r="D185" s="140" t="s">
        <v>148</v>
      </c>
      <c r="F185" s="141" t="s">
        <v>250</v>
      </c>
      <c r="I185" s="142"/>
      <c r="L185" s="32"/>
      <c r="M185" s="143"/>
      <c r="T185" s="53"/>
      <c r="AT185" s="17" t="s">
        <v>148</v>
      </c>
      <c r="AU185" s="17" t="s">
        <v>88</v>
      </c>
    </row>
    <row r="186" spans="2:65" s="12" customFormat="1">
      <c r="B186" s="144"/>
      <c r="D186" s="145" t="s">
        <v>150</v>
      </c>
      <c r="E186" s="146" t="s">
        <v>19</v>
      </c>
      <c r="F186" s="147" t="s">
        <v>255</v>
      </c>
      <c r="H186" s="148">
        <v>68</v>
      </c>
      <c r="I186" s="149"/>
      <c r="L186" s="144"/>
      <c r="M186" s="150"/>
      <c r="T186" s="151"/>
      <c r="AT186" s="146" t="s">
        <v>150</v>
      </c>
      <c r="AU186" s="146" t="s">
        <v>88</v>
      </c>
      <c r="AV186" s="12" t="s">
        <v>88</v>
      </c>
      <c r="AW186" s="12" t="s">
        <v>37</v>
      </c>
      <c r="AX186" s="12" t="s">
        <v>78</v>
      </c>
      <c r="AY186" s="146" t="s">
        <v>140</v>
      </c>
    </row>
    <row r="187" spans="2:65" s="13" customFormat="1">
      <c r="B187" s="152"/>
      <c r="D187" s="145" t="s">
        <v>150</v>
      </c>
      <c r="E187" s="153" t="s">
        <v>19</v>
      </c>
      <c r="F187" s="154" t="s">
        <v>256</v>
      </c>
      <c r="H187" s="153" t="s">
        <v>19</v>
      </c>
      <c r="I187" s="155"/>
      <c r="L187" s="152"/>
      <c r="M187" s="156"/>
      <c r="T187" s="157"/>
      <c r="AT187" s="153" t="s">
        <v>150</v>
      </c>
      <c r="AU187" s="153" t="s">
        <v>88</v>
      </c>
      <c r="AV187" s="13" t="s">
        <v>86</v>
      </c>
      <c r="AW187" s="13" t="s">
        <v>37</v>
      </c>
      <c r="AX187" s="13" t="s">
        <v>78</v>
      </c>
      <c r="AY187" s="153" t="s">
        <v>140</v>
      </c>
    </row>
    <row r="188" spans="2:65" s="14" customFormat="1">
      <c r="B188" s="158"/>
      <c r="D188" s="145" t="s">
        <v>150</v>
      </c>
      <c r="E188" s="159" t="s">
        <v>19</v>
      </c>
      <c r="F188" s="160" t="s">
        <v>153</v>
      </c>
      <c r="H188" s="161">
        <v>68</v>
      </c>
      <c r="I188" s="162"/>
      <c r="L188" s="158"/>
      <c r="M188" s="163"/>
      <c r="T188" s="164"/>
      <c r="AT188" s="159" t="s">
        <v>150</v>
      </c>
      <c r="AU188" s="159" t="s">
        <v>88</v>
      </c>
      <c r="AV188" s="14" t="s">
        <v>147</v>
      </c>
      <c r="AW188" s="14" t="s">
        <v>37</v>
      </c>
      <c r="AX188" s="14" t="s">
        <v>86</v>
      </c>
      <c r="AY188" s="159" t="s">
        <v>140</v>
      </c>
    </row>
    <row r="189" spans="2:65" s="1" customFormat="1" ht="16.5" customHeight="1">
      <c r="B189" s="32"/>
      <c r="C189" s="127" t="s">
        <v>198</v>
      </c>
      <c r="D189" s="127" t="s">
        <v>142</v>
      </c>
      <c r="E189" s="128" t="s">
        <v>257</v>
      </c>
      <c r="F189" s="129" t="s">
        <v>258</v>
      </c>
      <c r="G189" s="130" t="s">
        <v>145</v>
      </c>
      <c r="H189" s="131">
        <v>448.5</v>
      </c>
      <c r="I189" s="132"/>
      <c r="J189" s="133">
        <f>ROUND(I189*H189,2)</f>
        <v>0</v>
      </c>
      <c r="K189" s="129" t="s">
        <v>146</v>
      </c>
      <c r="L189" s="32"/>
      <c r="M189" s="134" t="s">
        <v>19</v>
      </c>
      <c r="N189" s="135" t="s">
        <v>49</v>
      </c>
      <c r="P189" s="136">
        <f>O189*H189</f>
        <v>0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147</v>
      </c>
      <c r="AT189" s="138" t="s">
        <v>142</v>
      </c>
      <c r="AU189" s="138" t="s">
        <v>88</v>
      </c>
      <c r="AY189" s="17" t="s">
        <v>140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7" t="s">
        <v>86</v>
      </c>
      <c r="BK189" s="139">
        <f>ROUND(I189*H189,2)</f>
        <v>0</v>
      </c>
      <c r="BL189" s="17" t="s">
        <v>147</v>
      </c>
      <c r="BM189" s="138" t="s">
        <v>259</v>
      </c>
    </row>
    <row r="190" spans="2:65" s="1" customFormat="1">
      <c r="B190" s="32"/>
      <c r="D190" s="140" t="s">
        <v>148</v>
      </c>
      <c r="F190" s="141" t="s">
        <v>260</v>
      </c>
      <c r="I190" s="142"/>
      <c r="L190" s="32"/>
      <c r="M190" s="143"/>
      <c r="T190" s="53"/>
      <c r="AT190" s="17" t="s">
        <v>148</v>
      </c>
      <c r="AU190" s="17" t="s">
        <v>88</v>
      </c>
    </row>
    <row r="191" spans="2:65" s="1" customFormat="1" ht="16.5" customHeight="1">
      <c r="B191" s="32"/>
      <c r="C191" s="127" t="s">
        <v>7</v>
      </c>
      <c r="D191" s="127" t="s">
        <v>142</v>
      </c>
      <c r="E191" s="128" t="s">
        <v>261</v>
      </c>
      <c r="F191" s="129" t="s">
        <v>262</v>
      </c>
      <c r="G191" s="130" t="s">
        <v>145</v>
      </c>
      <c r="H191" s="131">
        <v>4036.5</v>
      </c>
      <c r="I191" s="132"/>
      <c r="J191" s="133">
        <f>ROUND(I191*H191,2)</f>
        <v>0</v>
      </c>
      <c r="K191" s="129" t="s">
        <v>146</v>
      </c>
      <c r="L191" s="32"/>
      <c r="M191" s="134" t="s">
        <v>19</v>
      </c>
      <c r="N191" s="135" t="s">
        <v>49</v>
      </c>
      <c r="P191" s="136">
        <f>O191*H191</f>
        <v>0</v>
      </c>
      <c r="Q191" s="136">
        <v>0</v>
      </c>
      <c r="R191" s="136">
        <f>Q191*H191</f>
        <v>0</v>
      </c>
      <c r="S191" s="136">
        <v>0</v>
      </c>
      <c r="T191" s="137">
        <f>S191*H191</f>
        <v>0</v>
      </c>
      <c r="AR191" s="138" t="s">
        <v>147</v>
      </c>
      <c r="AT191" s="138" t="s">
        <v>142</v>
      </c>
      <c r="AU191" s="138" t="s">
        <v>88</v>
      </c>
      <c r="AY191" s="17" t="s">
        <v>140</v>
      </c>
      <c r="BE191" s="139">
        <f>IF(N191="základní",J191,0)</f>
        <v>0</v>
      </c>
      <c r="BF191" s="139">
        <f>IF(N191="snížená",J191,0)</f>
        <v>0</v>
      </c>
      <c r="BG191" s="139">
        <f>IF(N191="zákl. přenesená",J191,0)</f>
        <v>0</v>
      </c>
      <c r="BH191" s="139">
        <f>IF(N191="sníž. přenesená",J191,0)</f>
        <v>0</v>
      </c>
      <c r="BI191" s="139">
        <f>IF(N191="nulová",J191,0)</f>
        <v>0</v>
      </c>
      <c r="BJ191" s="17" t="s">
        <v>86</v>
      </c>
      <c r="BK191" s="139">
        <f>ROUND(I191*H191,2)</f>
        <v>0</v>
      </c>
      <c r="BL191" s="17" t="s">
        <v>147</v>
      </c>
      <c r="BM191" s="138" t="s">
        <v>263</v>
      </c>
    </row>
    <row r="192" spans="2:65" s="1" customFormat="1">
      <c r="B192" s="32"/>
      <c r="D192" s="140" t="s">
        <v>148</v>
      </c>
      <c r="F192" s="141" t="s">
        <v>264</v>
      </c>
      <c r="I192" s="142"/>
      <c r="L192" s="32"/>
      <c r="M192" s="143"/>
      <c r="T192" s="53"/>
      <c r="AT192" s="17" t="s">
        <v>148</v>
      </c>
      <c r="AU192" s="17" t="s">
        <v>88</v>
      </c>
    </row>
    <row r="193" spans="2:65" s="12" customFormat="1">
      <c r="B193" s="144"/>
      <c r="D193" s="145" t="s">
        <v>150</v>
      </c>
      <c r="E193" s="146" t="s">
        <v>19</v>
      </c>
      <c r="F193" s="147" t="s">
        <v>265</v>
      </c>
      <c r="H193" s="148">
        <v>4036.5</v>
      </c>
      <c r="I193" s="149"/>
      <c r="L193" s="144"/>
      <c r="M193" s="150"/>
      <c r="T193" s="151"/>
      <c r="AT193" s="146" t="s">
        <v>150</v>
      </c>
      <c r="AU193" s="146" t="s">
        <v>88</v>
      </c>
      <c r="AV193" s="12" t="s">
        <v>88</v>
      </c>
      <c r="AW193" s="12" t="s">
        <v>37</v>
      </c>
      <c r="AX193" s="12" t="s">
        <v>78</v>
      </c>
      <c r="AY193" s="146" t="s">
        <v>140</v>
      </c>
    </row>
    <row r="194" spans="2:65" s="14" customFormat="1">
      <c r="B194" s="158"/>
      <c r="D194" s="145" t="s">
        <v>150</v>
      </c>
      <c r="E194" s="159" t="s">
        <v>19</v>
      </c>
      <c r="F194" s="160" t="s">
        <v>153</v>
      </c>
      <c r="H194" s="161">
        <v>4036.5</v>
      </c>
      <c r="I194" s="162"/>
      <c r="L194" s="158"/>
      <c r="M194" s="163"/>
      <c r="T194" s="164"/>
      <c r="AT194" s="159" t="s">
        <v>150</v>
      </c>
      <c r="AU194" s="159" t="s">
        <v>88</v>
      </c>
      <c r="AV194" s="14" t="s">
        <v>147</v>
      </c>
      <c r="AW194" s="14" t="s">
        <v>37</v>
      </c>
      <c r="AX194" s="14" t="s">
        <v>86</v>
      </c>
      <c r="AY194" s="159" t="s">
        <v>140</v>
      </c>
    </row>
    <row r="195" spans="2:65" s="1" customFormat="1" ht="37.799999999999997" customHeight="1">
      <c r="B195" s="32"/>
      <c r="C195" s="127" t="s">
        <v>205</v>
      </c>
      <c r="D195" s="127" t="s">
        <v>142</v>
      </c>
      <c r="E195" s="128" t="s">
        <v>266</v>
      </c>
      <c r="F195" s="129" t="s">
        <v>267</v>
      </c>
      <c r="G195" s="130" t="s">
        <v>233</v>
      </c>
      <c r="H195" s="131">
        <v>4882.3580000000002</v>
      </c>
      <c r="I195" s="132"/>
      <c r="J195" s="133">
        <f>ROUND(I195*H195,2)</f>
        <v>0</v>
      </c>
      <c r="K195" s="129" t="s">
        <v>146</v>
      </c>
      <c r="L195" s="32"/>
      <c r="M195" s="134" t="s">
        <v>19</v>
      </c>
      <c r="N195" s="135" t="s">
        <v>49</v>
      </c>
      <c r="P195" s="136">
        <f>O195*H195</f>
        <v>0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R195" s="138" t="s">
        <v>147</v>
      </c>
      <c r="AT195" s="138" t="s">
        <v>142</v>
      </c>
      <c r="AU195" s="138" t="s">
        <v>88</v>
      </c>
      <c r="AY195" s="17" t="s">
        <v>140</v>
      </c>
      <c r="BE195" s="139">
        <f>IF(N195="základní",J195,0)</f>
        <v>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86</v>
      </c>
      <c r="BK195" s="139">
        <f>ROUND(I195*H195,2)</f>
        <v>0</v>
      </c>
      <c r="BL195" s="17" t="s">
        <v>147</v>
      </c>
      <c r="BM195" s="138" t="s">
        <v>268</v>
      </c>
    </row>
    <row r="196" spans="2:65" s="1" customFormat="1">
      <c r="B196" s="32"/>
      <c r="D196" s="140" t="s">
        <v>148</v>
      </c>
      <c r="F196" s="141" t="s">
        <v>269</v>
      </c>
      <c r="I196" s="142"/>
      <c r="L196" s="32"/>
      <c r="M196" s="143"/>
      <c r="T196" s="53"/>
      <c r="AT196" s="17" t="s">
        <v>148</v>
      </c>
      <c r="AU196" s="17" t="s">
        <v>88</v>
      </c>
    </row>
    <row r="197" spans="2:65" s="12" customFormat="1">
      <c r="B197" s="144"/>
      <c r="D197" s="145" t="s">
        <v>150</v>
      </c>
      <c r="E197" s="146" t="s">
        <v>19</v>
      </c>
      <c r="F197" s="147" t="s">
        <v>270</v>
      </c>
      <c r="H197" s="148">
        <v>4013.3</v>
      </c>
      <c r="I197" s="149"/>
      <c r="L197" s="144"/>
      <c r="M197" s="150"/>
      <c r="T197" s="151"/>
      <c r="AT197" s="146" t="s">
        <v>150</v>
      </c>
      <c r="AU197" s="146" t="s">
        <v>88</v>
      </c>
      <c r="AV197" s="12" t="s">
        <v>88</v>
      </c>
      <c r="AW197" s="12" t="s">
        <v>37</v>
      </c>
      <c r="AX197" s="12" t="s">
        <v>78</v>
      </c>
      <c r="AY197" s="146" t="s">
        <v>140</v>
      </c>
    </row>
    <row r="198" spans="2:65" s="12" customFormat="1">
      <c r="B198" s="144"/>
      <c r="D198" s="145" t="s">
        <v>150</v>
      </c>
      <c r="E198" s="146" t="s">
        <v>19</v>
      </c>
      <c r="F198" s="147" t="s">
        <v>271</v>
      </c>
      <c r="H198" s="148">
        <v>516.75</v>
      </c>
      <c r="I198" s="149"/>
      <c r="L198" s="144"/>
      <c r="M198" s="150"/>
      <c r="T198" s="151"/>
      <c r="AT198" s="146" t="s">
        <v>150</v>
      </c>
      <c r="AU198" s="146" t="s">
        <v>88</v>
      </c>
      <c r="AV198" s="12" t="s">
        <v>88</v>
      </c>
      <c r="AW198" s="12" t="s">
        <v>37</v>
      </c>
      <c r="AX198" s="12" t="s">
        <v>78</v>
      </c>
      <c r="AY198" s="146" t="s">
        <v>140</v>
      </c>
    </row>
    <row r="199" spans="2:65" s="12" customFormat="1">
      <c r="B199" s="144"/>
      <c r="D199" s="145" t="s">
        <v>150</v>
      </c>
      <c r="E199" s="146" t="s">
        <v>19</v>
      </c>
      <c r="F199" s="147" t="s">
        <v>272</v>
      </c>
      <c r="H199" s="148">
        <v>352.30799999999999</v>
      </c>
      <c r="I199" s="149"/>
      <c r="L199" s="144"/>
      <c r="M199" s="150"/>
      <c r="T199" s="151"/>
      <c r="AT199" s="146" t="s">
        <v>150</v>
      </c>
      <c r="AU199" s="146" t="s">
        <v>88</v>
      </c>
      <c r="AV199" s="12" t="s">
        <v>88</v>
      </c>
      <c r="AW199" s="12" t="s">
        <v>37</v>
      </c>
      <c r="AX199" s="12" t="s">
        <v>78</v>
      </c>
      <c r="AY199" s="146" t="s">
        <v>140</v>
      </c>
    </row>
    <row r="200" spans="2:65" s="14" customFormat="1">
      <c r="B200" s="158"/>
      <c r="D200" s="145" t="s">
        <v>150</v>
      </c>
      <c r="E200" s="159" t="s">
        <v>19</v>
      </c>
      <c r="F200" s="160" t="s">
        <v>153</v>
      </c>
      <c r="H200" s="161">
        <v>4882.3580000000002</v>
      </c>
      <c r="I200" s="162"/>
      <c r="L200" s="158"/>
      <c r="M200" s="163"/>
      <c r="T200" s="164"/>
      <c r="AT200" s="159" t="s">
        <v>150</v>
      </c>
      <c r="AU200" s="159" t="s">
        <v>88</v>
      </c>
      <c r="AV200" s="14" t="s">
        <v>147</v>
      </c>
      <c r="AW200" s="14" t="s">
        <v>37</v>
      </c>
      <c r="AX200" s="14" t="s">
        <v>86</v>
      </c>
      <c r="AY200" s="159" t="s">
        <v>140</v>
      </c>
    </row>
    <row r="201" spans="2:65" s="1" customFormat="1" ht="37.799999999999997" customHeight="1">
      <c r="B201" s="32"/>
      <c r="C201" s="127" t="s">
        <v>273</v>
      </c>
      <c r="D201" s="127" t="s">
        <v>142</v>
      </c>
      <c r="E201" s="128" t="s">
        <v>274</v>
      </c>
      <c r="F201" s="129" t="s">
        <v>275</v>
      </c>
      <c r="G201" s="130" t="s">
        <v>233</v>
      </c>
      <c r="H201" s="131">
        <v>24411.79</v>
      </c>
      <c r="I201" s="132"/>
      <c r="J201" s="133">
        <f>ROUND(I201*H201,2)</f>
        <v>0</v>
      </c>
      <c r="K201" s="129" t="s">
        <v>146</v>
      </c>
      <c r="L201" s="32"/>
      <c r="M201" s="134" t="s">
        <v>19</v>
      </c>
      <c r="N201" s="135" t="s">
        <v>49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147</v>
      </c>
      <c r="AT201" s="138" t="s">
        <v>142</v>
      </c>
      <c r="AU201" s="138" t="s">
        <v>88</v>
      </c>
      <c r="AY201" s="17" t="s">
        <v>140</v>
      </c>
      <c r="BE201" s="139">
        <f>IF(N201="základní",J201,0)</f>
        <v>0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86</v>
      </c>
      <c r="BK201" s="139">
        <f>ROUND(I201*H201,2)</f>
        <v>0</v>
      </c>
      <c r="BL201" s="17" t="s">
        <v>147</v>
      </c>
      <c r="BM201" s="138" t="s">
        <v>276</v>
      </c>
    </row>
    <row r="202" spans="2:65" s="1" customFormat="1">
      <c r="B202" s="32"/>
      <c r="D202" s="140" t="s">
        <v>148</v>
      </c>
      <c r="F202" s="141" t="s">
        <v>277</v>
      </c>
      <c r="I202" s="142"/>
      <c r="L202" s="32"/>
      <c r="M202" s="143"/>
      <c r="T202" s="53"/>
      <c r="AT202" s="17" t="s">
        <v>148</v>
      </c>
      <c r="AU202" s="17" t="s">
        <v>88</v>
      </c>
    </row>
    <row r="203" spans="2:65" s="12" customFormat="1">
      <c r="B203" s="144"/>
      <c r="D203" s="145" t="s">
        <v>150</v>
      </c>
      <c r="E203" s="146" t="s">
        <v>19</v>
      </c>
      <c r="F203" s="147" t="s">
        <v>278</v>
      </c>
      <c r="H203" s="148">
        <v>24411.79</v>
      </c>
      <c r="I203" s="149"/>
      <c r="L203" s="144"/>
      <c r="M203" s="150"/>
      <c r="T203" s="151"/>
      <c r="AT203" s="146" t="s">
        <v>150</v>
      </c>
      <c r="AU203" s="146" t="s">
        <v>88</v>
      </c>
      <c r="AV203" s="12" t="s">
        <v>88</v>
      </c>
      <c r="AW203" s="12" t="s">
        <v>37</v>
      </c>
      <c r="AX203" s="12" t="s">
        <v>78</v>
      </c>
      <c r="AY203" s="146" t="s">
        <v>140</v>
      </c>
    </row>
    <row r="204" spans="2:65" s="14" customFormat="1">
      <c r="B204" s="158"/>
      <c r="D204" s="145" t="s">
        <v>150</v>
      </c>
      <c r="E204" s="159" t="s">
        <v>19</v>
      </c>
      <c r="F204" s="160" t="s">
        <v>153</v>
      </c>
      <c r="H204" s="161">
        <v>24411.79</v>
      </c>
      <c r="I204" s="162"/>
      <c r="L204" s="158"/>
      <c r="M204" s="163"/>
      <c r="T204" s="164"/>
      <c r="AT204" s="159" t="s">
        <v>150</v>
      </c>
      <c r="AU204" s="159" t="s">
        <v>88</v>
      </c>
      <c r="AV204" s="14" t="s">
        <v>147</v>
      </c>
      <c r="AW204" s="14" t="s">
        <v>37</v>
      </c>
      <c r="AX204" s="14" t="s">
        <v>86</v>
      </c>
      <c r="AY204" s="159" t="s">
        <v>140</v>
      </c>
    </row>
    <row r="205" spans="2:65" s="1" customFormat="1" ht="16.5" customHeight="1">
      <c r="B205" s="32"/>
      <c r="C205" s="127" t="s">
        <v>210</v>
      </c>
      <c r="D205" s="127" t="s">
        <v>142</v>
      </c>
      <c r="E205" s="128" t="s">
        <v>279</v>
      </c>
      <c r="F205" s="129" t="s">
        <v>280</v>
      </c>
      <c r="G205" s="130" t="s">
        <v>145</v>
      </c>
      <c r="H205" s="131">
        <v>448.5</v>
      </c>
      <c r="I205" s="132"/>
      <c r="J205" s="133">
        <f>ROUND(I205*H205,2)</f>
        <v>0</v>
      </c>
      <c r="K205" s="129" t="s">
        <v>146</v>
      </c>
      <c r="L205" s="32"/>
      <c r="M205" s="134" t="s">
        <v>19</v>
      </c>
      <c r="N205" s="135" t="s">
        <v>49</v>
      </c>
      <c r="P205" s="136">
        <f>O205*H205</f>
        <v>0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147</v>
      </c>
      <c r="AT205" s="138" t="s">
        <v>142</v>
      </c>
      <c r="AU205" s="138" t="s">
        <v>88</v>
      </c>
      <c r="AY205" s="17" t="s">
        <v>140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86</v>
      </c>
      <c r="BK205" s="139">
        <f>ROUND(I205*H205,2)</f>
        <v>0</v>
      </c>
      <c r="BL205" s="17" t="s">
        <v>147</v>
      </c>
      <c r="BM205" s="138" t="s">
        <v>281</v>
      </c>
    </row>
    <row r="206" spans="2:65" s="1" customFormat="1">
      <c r="B206" s="32"/>
      <c r="D206" s="140" t="s">
        <v>148</v>
      </c>
      <c r="F206" s="141" t="s">
        <v>282</v>
      </c>
      <c r="I206" s="142"/>
      <c r="L206" s="32"/>
      <c r="M206" s="143"/>
      <c r="T206" s="53"/>
      <c r="AT206" s="17" t="s">
        <v>148</v>
      </c>
      <c r="AU206" s="17" t="s">
        <v>88</v>
      </c>
    </row>
    <row r="207" spans="2:65" s="1" customFormat="1" ht="24.15" customHeight="1">
      <c r="B207" s="32"/>
      <c r="C207" s="127" t="s">
        <v>283</v>
      </c>
      <c r="D207" s="127" t="s">
        <v>142</v>
      </c>
      <c r="E207" s="128" t="s">
        <v>284</v>
      </c>
      <c r="F207" s="129" t="s">
        <v>285</v>
      </c>
      <c r="G207" s="130" t="s">
        <v>233</v>
      </c>
      <c r="H207" s="131">
        <v>337</v>
      </c>
      <c r="I207" s="132"/>
      <c r="J207" s="133">
        <f>ROUND(I207*H207,2)</f>
        <v>0</v>
      </c>
      <c r="K207" s="129" t="s">
        <v>146</v>
      </c>
      <c r="L207" s="32"/>
      <c r="M207" s="134" t="s">
        <v>19</v>
      </c>
      <c r="N207" s="135" t="s">
        <v>49</v>
      </c>
      <c r="P207" s="136">
        <f>O207*H207</f>
        <v>0</v>
      </c>
      <c r="Q207" s="136">
        <v>0</v>
      </c>
      <c r="R207" s="136">
        <f>Q207*H207</f>
        <v>0</v>
      </c>
      <c r="S207" s="136">
        <v>0</v>
      </c>
      <c r="T207" s="137">
        <f>S207*H207</f>
        <v>0</v>
      </c>
      <c r="AR207" s="138" t="s">
        <v>147</v>
      </c>
      <c r="AT207" s="138" t="s">
        <v>142</v>
      </c>
      <c r="AU207" s="138" t="s">
        <v>88</v>
      </c>
      <c r="AY207" s="17" t="s">
        <v>140</v>
      </c>
      <c r="BE207" s="139">
        <f>IF(N207="základní",J207,0)</f>
        <v>0</v>
      </c>
      <c r="BF207" s="139">
        <f>IF(N207="snížená",J207,0)</f>
        <v>0</v>
      </c>
      <c r="BG207" s="139">
        <f>IF(N207="zákl. přenesená",J207,0)</f>
        <v>0</v>
      </c>
      <c r="BH207" s="139">
        <f>IF(N207="sníž. přenesená",J207,0)</f>
        <v>0</v>
      </c>
      <c r="BI207" s="139">
        <f>IF(N207="nulová",J207,0)</f>
        <v>0</v>
      </c>
      <c r="BJ207" s="17" t="s">
        <v>86</v>
      </c>
      <c r="BK207" s="139">
        <f>ROUND(I207*H207,2)</f>
        <v>0</v>
      </c>
      <c r="BL207" s="17" t="s">
        <v>147</v>
      </c>
      <c r="BM207" s="138" t="s">
        <v>286</v>
      </c>
    </row>
    <row r="208" spans="2:65" s="1" customFormat="1">
      <c r="B208" s="32"/>
      <c r="D208" s="140" t="s">
        <v>148</v>
      </c>
      <c r="F208" s="141" t="s">
        <v>287</v>
      </c>
      <c r="I208" s="142"/>
      <c r="L208" s="32"/>
      <c r="M208" s="143"/>
      <c r="T208" s="53"/>
      <c r="AT208" s="17" t="s">
        <v>148</v>
      </c>
      <c r="AU208" s="17" t="s">
        <v>88</v>
      </c>
    </row>
    <row r="209" spans="2:65" s="12" customFormat="1">
      <c r="B209" s="144"/>
      <c r="D209" s="145" t="s">
        <v>150</v>
      </c>
      <c r="E209" s="146" t="s">
        <v>19</v>
      </c>
      <c r="F209" s="147" t="s">
        <v>288</v>
      </c>
      <c r="H209" s="148">
        <v>337</v>
      </c>
      <c r="I209" s="149"/>
      <c r="L209" s="144"/>
      <c r="M209" s="150"/>
      <c r="T209" s="151"/>
      <c r="AT209" s="146" t="s">
        <v>150</v>
      </c>
      <c r="AU209" s="146" t="s">
        <v>88</v>
      </c>
      <c r="AV209" s="12" t="s">
        <v>88</v>
      </c>
      <c r="AW209" s="12" t="s">
        <v>37</v>
      </c>
      <c r="AX209" s="12" t="s">
        <v>78</v>
      </c>
      <c r="AY209" s="146" t="s">
        <v>140</v>
      </c>
    </row>
    <row r="210" spans="2:65" s="13" customFormat="1">
      <c r="B210" s="152"/>
      <c r="D210" s="145" t="s">
        <v>150</v>
      </c>
      <c r="E210" s="153" t="s">
        <v>19</v>
      </c>
      <c r="F210" s="154" t="s">
        <v>289</v>
      </c>
      <c r="H210" s="153" t="s">
        <v>19</v>
      </c>
      <c r="I210" s="155"/>
      <c r="L210" s="152"/>
      <c r="M210" s="156"/>
      <c r="T210" s="157"/>
      <c r="AT210" s="153" t="s">
        <v>150</v>
      </c>
      <c r="AU210" s="153" t="s">
        <v>88</v>
      </c>
      <c r="AV210" s="13" t="s">
        <v>86</v>
      </c>
      <c r="AW210" s="13" t="s">
        <v>37</v>
      </c>
      <c r="AX210" s="13" t="s">
        <v>78</v>
      </c>
      <c r="AY210" s="153" t="s">
        <v>140</v>
      </c>
    </row>
    <row r="211" spans="2:65" s="14" customFormat="1">
      <c r="B211" s="158"/>
      <c r="D211" s="145" t="s">
        <v>150</v>
      </c>
      <c r="E211" s="159" t="s">
        <v>19</v>
      </c>
      <c r="F211" s="160" t="s">
        <v>153</v>
      </c>
      <c r="H211" s="161">
        <v>337</v>
      </c>
      <c r="I211" s="162"/>
      <c r="L211" s="158"/>
      <c r="M211" s="163"/>
      <c r="T211" s="164"/>
      <c r="AT211" s="159" t="s">
        <v>150</v>
      </c>
      <c r="AU211" s="159" t="s">
        <v>88</v>
      </c>
      <c r="AV211" s="14" t="s">
        <v>147</v>
      </c>
      <c r="AW211" s="14" t="s">
        <v>37</v>
      </c>
      <c r="AX211" s="14" t="s">
        <v>86</v>
      </c>
      <c r="AY211" s="159" t="s">
        <v>140</v>
      </c>
    </row>
    <row r="212" spans="2:65" s="1" customFormat="1" ht="16.5" customHeight="1">
      <c r="B212" s="32"/>
      <c r="C212" s="165" t="s">
        <v>216</v>
      </c>
      <c r="D212" s="165" t="s">
        <v>290</v>
      </c>
      <c r="E212" s="166" t="s">
        <v>291</v>
      </c>
      <c r="F212" s="167" t="s">
        <v>292</v>
      </c>
      <c r="G212" s="168" t="s">
        <v>293</v>
      </c>
      <c r="H212" s="169">
        <v>674</v>
      </c>
      <c r="I212" s="170"/>
      <c r="J212" s="171">
        <f>ROUND(I212*H212,2)</f>
        <v>0</v>
      </c>
      <c r="K212" s="167" t="s">
        <v>19</v>
      </c>
      <c r="L212" s="172"/>
      <c r="M212" s="173" t="s">
        <v>19</v>
      </c>
      <c r="N212" s="174" t="s">
        <v>49</v>
      </c>
      <c r="P212" s="136">
        <f>O212*H212</f>
        <v>0</v>
      </c>
      <c r="Q212" s="136">
        <v>0</v>
      </c>
      <c r="R212" s="136">
        <f>Q212*H212</f>
        <v>0</v>
      </c>
      <c r="S212" s="136">
        <v>0</v>
      </c>
      <c r="T212" s="137">
        <f>S212*H212</f>
        <v>0</v>
      </c>
      <c r="AR212" s="138" t="s">
        <v>164</v>
      </c>
      <c r="AT212" s="138" t="s">
        <v>290</v>
      </c>
      <c r="AU212" s="138" t="s">
        <v>88</v>
      </c>
      <c r="AY212" s="17" t="s">
        <v>140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7" t="s">
        <v>86</v>
      </c>
      <c r="BK212" s="139">
        <f>ROUND(I212*H212,2)</f>
        <v>0</v>
      </c>
      <c r="BL212" s="17" t="s">
        <v>147</v>
      </c>
      <c r="BM212" s="138" t="s">
        <v>294</v>
      </c>
    </row>
    <row r="213" spans="2:65" s="12" customFormat="1">
      <c r="B213" s="144"/>
      <c r="D213" s="145" t="s">
        <v>150</v>
      </c>
      <c r="E213" s="146" t="s">
        <v>19</v>
      </c>
      <c r="F213" s="147" t="s">
        <v>295</v>
      </c>
      <c r="H213" s="148">
        <v>674</v>
      </c>
      <c r="I213" s="149"/>
      <c r="L213" s="144"/>
      <c r="M213" s="150"/>
      <c r="T213" s="151"/>
      <c r="AT213" s="146" t="s">
        <v>150</v>
      </c>
      <c r="AU213" s="146" t="s">
        <v>88</v>
      </c>
      <c r="AV213" s="12" t="s">
        <v>88</v>
      </c>
      <c r="AW213" s="12" t="s">
        <v>37</v>
      </c>
      <c r="AX213" s="12" t="s">
        <v>78</v>
      </c>
      <c r="AY213" s="146" t="s">
        <v>140</v>
      </c>
    </row>
    <row r="214" spans="2:65" s="14" customFormat="1">
      <c r="B214" s="158"/>
      <c r="D214" s="145" t="s">
        <v>150</v>
      </c>
      <c r="E214" s="159" t="s">
        <v>19</v>
      </c>
      <c r="F214" s="160" t="s">
        <v>153</v>
      </c>
      <c r="H214" s="161">
        <v>674</v>
      </c>
      <c r="I214" s="162"/>
      <c r="L214" s="158"/>
      <c r="M214" s="163"/>
      <c r="T214" s="164"/>
      <c r="AT214" s="159" t="s">
        <v>150</v>
      </c>
      <c r="AU214" s="159" t="s">
        <v>88</v>
      </c>
      <c r="AV214" s="14" t="s">
        <v>147</v>
      </c>
      <c r="AW214" s="14" t="s">
        <v>37</v>
      </c>
      <c r="AX214" s="14" t="s">
        <v>86</v>
      </c>
      <c r="AY214" s="159" t="s">
        <v>140</v>
      </c>
    </row>
    <row r="215" spans="2:65" s="1" customFormat="1" ht="24.15" customHeight="1">
      <c r="B215" s="32"/>
      <c r="C215" s="127" t="s">
        <v>296</v>
      </c>
      <c r="D215" s="127" t="s">
        <v>142</v>
      </c>
      <c r="E215" s="128" t="s">
        <v>297</v>
      </c>
      <c r="F215" s="129" t="s">
        <v>298</v>
      </c>
      <c r="G215" s="130" t="s">
        <v>293</v>
      </c>
      <c r="H215" s="131">
        <v>8788.2440000000006</v>
      </c>
      <c r="I215" s="132"/>
      <c r="J215" s="133">
        <f>ROUND(I215*H215,2)</f>
        <v>0</v>
      </c>
      <c r="K215" s="129" t="s">
        <v>146</v>
      </c>
      <c r="L215" s="32"/>
      <c r="M215" s="134" t="s">
        <v>19</v>
      </c>
      <c r="N215" s="135" t="s">
        <v>49</v>
      </c>
      <c r="P215" s="136">
        <f>O215*H215</f>
        <v>0</v>
      </c>
      <c r="Q215" s="136">
        <v>0</v>
      </c>
      <c r="R215" s="136">
        <f>Q215*H215</f>
        <v>0</v>
      </c>
      <c r="S215" s="136">
        <v>0</v>
      </c>
      <c r="T215" s="137">
        <f>S215*H215</f>
        <v>0</v>
      </c>
      <c r="AR215" s="138" t="s">
        <v>147</v>
      </c>
      <c r="AT215" s="138" t="s">
        <v>142</v>
      </c>
      <c r="AU215" s="138" t="s">
        <v>88</v>
      </c>
      <c r="AY215" s="17" t="s">
        <v>140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7" t="s">
        <v>86</v>
      </c>
      <c r="BK215" s="139">
        <f>ROUND(I215*H215,2)</f>
        <v>0</v>
      </c>
      <c r="BL215" s="17" t="s">
        <v>147</v>
      </c>
      <c r="BM215" s="138" t="s">
        <v>299</v>
      </c>
    </row>
    <row r="216" spans="2:65" s="1" customFormat="1">
      <c r="B216" s="32"/>
      <c r="D216" s="140" t="s">
        <v>148</v>
      </c>
      <c r="F216" s="141" t="s">
        <v>300</v>
      </c>
      <c r="I216" s="142"/>
      <c r="L216" s="32"/>
      <c r="M216" s="143"/>
      <c r="T216" s="53"/>
      <c r="AT216" s="17" t="s">
        <v>148</v>
      </c>
      <c r="AU216" s="17" t="s">
        <v>88</v>
      </c>
    </row>
    <row r="217" spans="2:65" s="12" customFormat="1">
      <c r="B217" s="144"/>
      <c r="D217" s="145" t="s">
        <v>150</v>
      </c>
      <c r="E217" s="146" t="s">
        <v>19</v>
      </c>
      <c r="F217" s="147" t="s">
        <v>301</v>
      </c>
      <c r="H217" s="148">
        <v>8788.2440000000006</v>
      </c>
      <c r="I217" s="149"/>
      <c r="L217" s="144"/>
      <c r="M217" s="150"/>
      <c r="T217" s="151"/>
      <c r="AT217" s="146" t="s">
        <v>150</v>
      </c>
      <c r="AU217" s="146" t="s">
        <v>88</v>
      </c>
      <c r="AV217" s="12" t="s">
        <v>88</v>
      </c>
      <c r="AW217" s="12" t="s">
        <v>37</v>
      </c>
      <c r="AX217" s="12" t="s">
        <v>78</v>
      </c>
      <c r="AY217" s="146" t="s">
        <v>140</v>
      </c>
    </row>
    <row r="218" spans="2:65" s="14" customFormat="1">
      <c r="B218" s="158"/>
      <c r="D218" s="145" t="s">
        <v>150</v>
      </c>
      <c r="E218" s="159" t="s">
        <v>19</v>
      </c>
      <c r="F218" s="160" t="s">
        <v>153</v>
      </c>
      <c r="H218" s="161">
        <v>8788.2440000000006</v>
      </c>
      <c r="I218" s="162"/>
      <c r="L218" s="158"/>
      <c r="M218" s="163"/>
      <c r="T218" s="164"/>
      <c r="AT218" s="159" t="s">
        <v>150</v>
      </c>
      <c r="AU218" s="159" t="s">
        <v>88</v>
      </c>
      <c r="AV218" s="14" t="s">
        <v>147</v>
      </c>
      <c r="AW218" s="14" t="s">
        <v>37</v>
      </c>
      <c r="AX218" s="14" t="s">
        <v>86</v>
      </c>
      <c r="AY218" s="159" t="s">
        <v>140</v>
      </c>
    </row>
    <row r="219" spans="2:65" s="1" customFormat="1" ht="24.15" customHeight="1">
      <c r="B219" s="32"/>
      <c r="C219" s="127" t="s">
        <v>222</v>
      </c>
      <c r="D219" s="127" t="s">
        <v>142</v>
      </c>
      <c r="E219" s="128" t="s">
        <v>302</v>
      </c>
      <c r="F219" s="129" t="s">
        <v>303</v>
      </c>
      <c r="G219" s="130" t="s">
        <v>233</v>
      </c>
      <c r="H219" s="131">
        <v>4882.3580000000002</v>
      </c>
      <c r="I219" s="132"/>
      <c r="J219" s="133">
        <f>ROUND(I219*H219,2)</f>
        <v>0</v>
      </c>
      <c r="K219" s="129" t="s">
        <v>146</v>
      </c>
      <c r="L219" s="32"/>
      <c r="M219" s="134" t="s">
        <v>19</v>
      </c>
      <c r="N219" s="135" t="s">
        <v>49</v>
      </c>
      <c r="P219" s="136">
        <f>O219*H219</f>
        <v>0</v>
      </c>
      <c r="Q219" s="136">
        <v>0</v>
      </c>
      <c r="R219" s="136">
        <f>Q219*H219</f>
        <v>0</v>
      </c>
      <c r="S219" s="136">
        <v>0</v>
      </c>
      <c r="T219" s="137">
        <f>S219*H219</f>
        <v>0</v>
      </c>
      <c r="AR219" s="138" t="s">
        <v>147</v>
      </c>
      <c r="AT219" s="138" t="s">
        <v>142</v>
      </c>
      <c r="AU219" s="138" t="s">
        <v>88</v>
      </c>
      <c r="AY219" s="17" t="s">
        <v>140</v>
      </c>
      <c r="BE219" s="139">
        <f>IF(N219="základní",J219,0)</f>
        <v>0</v>
      </c>
      <c r="BF219" s="139">
        <f>IF(N219="snížená",J219,0)</f>
        <v>0</v>
      </c>
      <c r="BG219" s="139">
        <f>IF(N219="zákl. přenesená",J219,0)</f>
        <v>0</v>
      </c>
      <c r="BH219" s="139">
        <f>IF(N219="sníž. přenesená",J219,0)</f>
        <v>0</v>
      </c>
      <c r="BI219" s="139">
        <f>IF(N219="nulová",J219,0)</f>
        <v>0</v>
      </c>
      <c r="BJ219" s="17" t="s">
        <v>86</v>
      </c>
      <c r="BK219" s="139">
        <f>ROUND(I219*H219,2)</f>
        <v>0</v>
      </c>
      <c r="BL219" s="17" t="s">
        <v>147</v>
      </c>
      <c r="BM219" s="138" t="s">
        <v>304</v>
      </c>
    </row>
    <row r="220" spans="2:65" s="1" customFormat="1">
      <c r="B220" s="32"/>
      <c r="D220" s="140" t="s">
        <v>148</v>
      </c>
      <c r="F220" s="141" t="s">
        <v>305</v>
      </c>
      <c r="I220" s="142"/>
      <c r="L220" s="32"/>
      <c r="M220" s="143"/>
      <c r="T220" s="53"/>
      <c r="AT220" s="17" t="s">
        <v>148</v>
      </c>
      <c r="AU220" s="17" t="s">
        <v>88</v>
      </c>
    </row>
    <row r="221" spans="2:65" s="12" customFormat="1">
      <c r="B221" s="144"/>
      <c r="D221" s="145" t="s">
        <v>150</v>
      </c>
      <c r="E221" s="146" t="s">
        <v>19</v>
      </c>
      <c r="F221" s="147" t="s">
        <v>306</v>
      </c>
      <c r="H221" s="148">
        <v>4882.3580000000002</v>
      </c>
      <c r="I221" s="149"/>
      <c r="L221" s="144"/>
      <c r="M221" s="150"/>
      <c r="T221" s="151"/>
      <c r="AT221" s="146" t="s">
        <v>150</v>
      </c>
      <c r="AU221" s="146" t="s">
        <v>88</v>
      </c>
      <c r="AV221" s="12" t="s">
        <v>88</v>
      </c>
      <c r="AW221" s="12" t="s">
        <v>37</v>
      </c>
      <c r="AX221" s="12" t="s">
        <v>78</v>
      </c>
      <c r="AY221" s="146" t="s">
        <v>140</v>
      </c>
    </row>
    <row r="222" spans="2:65" s="14" customFormat="1">
      <c r="B222" s="158"/>
      <c r="D222" s="145" t="s">
        <v>150</v>
      </c>
      <c r="E222" s="159" t="s">
        <v>19</v>
      </c>
      <c r="F222" s="160" t="s">
        <v>153</v>
      </c>
      <c r="H222" s="161">
        <v>4882.3580000000002</v>
      </c>
      <c r="I222" s="162"/>
      <c r="L222" s="158"/>
      <c r="M222" s="163"/>
      <c r="T222" s="164"/>
      <c r="AT222" s="159" t="s">
        <v>150</v>
      </c>
      <c r="AU222" s="159" t="s">
        <v>88</v>
      </c>
      <c r="AV222" s="14" t="s">
        <v>147</v>
      </c>
      <c r="AW222" s="14" t="s">
        <v>37</v>
      </c>
      <c r="AX222" s="14" t="s">
        <v>86</v>
      </c>
      <c r="AY222" s="159" t="s">
        <v>140</v>
      </c>
    </row>
    <row r="223" spans="2:65" s="1" customFormat="1" ht="24.15" customHeight="1">
      <c r="B223" s="32"/>
      <c r="C223" s="127" t="s">
        <v>307</v>
      </c>
      <c r="D223" s="127" t="s">
        <v>142</v>
      </c>
      <c r="E223" s="128" t="s">
        <v>308</v>
      </c>
      <c r="F223" s="129" t="s">
        <v>309</v>
      </c>
      <c r="G223" s="130" t="s">
        <v>233</v>
      </c>
      <c r="H223" s="131">
        <v>344.5</v>
      </c>
      <c r="I223" s="132"/>
      <c r="J223" s="133">
        <f>ROUND(I223*H223,2)</f>
        <v>0</v>
      </c>
      <c r="K223" s="129" t="s">
        <v>146</v>
      </c>
      <c r="L223" s="32"/>
      <c r="M223" s="134" t="s">
        <v>19</v>
      </c>
      <c r="N223" s="135" t="s">
        <v>49</v>
      </c>
      <c r="P223" s="136">
        <f>O223*H223</f>
        <v>0</v>
      </c>
      <c r="Q223" s="136">
        <v>0</v>
      </c>
      <c r="R223" s="136">
        <f>Q223*H223</f>
        <v>0</v>
      </c>
      <c r="S223" s="136">
        <v>0</v>
      </c>
      <c r="T223" s="137">
        <f>S223*H223</f>
        <v>0</v>
      </c>
      <c r="AR223" s="138" t="s">
        <v>147</v>
      </c>
      <c r="AT223" s="138" t="s">
        <v>142</v>
      </c>
      <c r="AU223" s="138" t="s">
        <v>88</v>
      </c>
      <c r="AY223" s="17" t="s">
        <v>140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7" t="s">
        <v>86</v>
      </c>
      <c r="BK223" s="139">
        <f>ROUND(I223*H223,2)</f>
        <v>0</v>
      </c>
      <c r="BL223" s="17" t="s">
        <v>147</v>
      </c>
      <c r="BM223" s="138" t="s">
        <v>310</v>
      </c>
    </row>
    <row r="224" spans="2:65" s="1" customFormat="1">
      <c r="B224" s="32"/>
      <c r="D224" s="140" t="s">
        <v>148</v>
      </c>
      <c r="F224" s="141" t="s">
        <v>311</v>
      </c>
      <c r="I224" s="142"/>
      <c r="L224" s="32"/>
      <c r="M224" s="143"/>
      <c r="T224" s="53"/>
      <c r="AT224" s="17" t="s">
        <v>148</v>
      </c>
      <c r="AU224" s="17" t="s">
        <v>88</v>
      </c>
    </row>
    <row r="225" spans="2:65" s="12" customFormat="1">
      <c r="B225" s="144"/>
      <c r="D225" s="145" t="s">
        <v>150</v>
      </c>
      <c r="E225" s="146" t="s">
        <v>19</v>
      </c>
      <c r="F225" s="147" t="s">
        <v>312</v>
      </c>
      <c r="H225" s="148">
        <v>344.5</v>
      </c>
      <c r="I225" s="149"/>
      <c r="L225" s="144"/>
      <c r="M225" s="150"/>
      <c r="T225" s="151"/>
      <c r="AT225" s="146" t="s">
        <v>150</v>
      </c>
      <c r="AU225" s="146" t="s">
        <v>88</v>
      </c>
      <c r="AV225" s="12" t="s">
        <v>88</v>
      </c>
      <c r="AW225" s="12" t="s">
        <v>37</v>
      </c>
      <c r="AX225" s="12" t="s">
        <v>78</v>
      </c>
      <c r="AY225" s="146" t="s">
        <v>140</v>
      </c>
    </row>
    <row r="226" spans="2:65" s="13" customFormat="1">
      <c r="B226" s="152"/>
      <c r="D226" s="145" t="s">
        <v>150</v>
      </c>
      <c r="E226" s="153" t="s">
        <v>19</v>
      </c>
      <c r="F226" s="154" t="s">
        <v>313</v>
      </c>
      <c r="H226" s="153" t="s">
        <v>19</v>
      </c>
      <c r="I226" s="155"/>
      <c r="L226" s="152"/>
      <c r="M226" s="156"/>
      <c r="T226" s="157"/>
      <c r="AT226" s="153" t="s">
        <v>150</v>
      </c>
      <c r="AU226" s="153" t="s">
        <v>88</v>
      </c>
      <c r="AV226" s="13" t="s">
        <v>86</v>
      </c>
      <c r="AW226" s="13" t="s">
        <v>37</v>
      </c>
      <c r="AX226" s="13" t="s">
        <v>78</v>
      </c>
      <c r="AY226" s="153" t="s">
        <v>140</v>
      </c>
    </row>
    <row r="227" spans="2:65" s="14" customFormat="1">
      <c r="B227" s="158"/>
      <c r="D227" s="145" t="s">
        <v>150</v>
      </c>
      <c r="E227" s="159" t="s">
        <v>19</v>
      </c>
      <c r="F227" s="160" t="s">
        <v>153</v>
      </c>
      <c r="H227" s="161">
        <v>344.5</v>
      </c>
      <c r="I227" s="162"/>
      <c r="L227" s="158"/>
      <c r="M227" s="163"/>
      <c r="T227" s="164"/>
      <c r="AT227" s="159" t="s">
        <v>150</v>
      </c>
      <c r="AU227" s="159" t="s">
        <v>88</v>
      </c>
      <c r="AV227" s="14" t="s">
        <v>147</v>
      </c>
      <c r="AW227" s="14" t="s">
        <v>37</v>
      </c>
      <c r="AX227" s="14" t="s">
        <v>86</v>
      </c>
      <c r="AY227" s="159" t="s">
        <v>140</v>
      </c>
    </row>
    <row r="228" spans="2:65" s="1" customFormat="1" ht="16.5" customHeight="1">
      <c r="B228" s="32"/>
      <c r="C228" s="165" t="s">
        <v>228</v>
      </c>
      <c r="D228" s="165" t="s">
        <v>290</v>
      </c>
      <c r="E228" s="166" t="s">
        <v>314</v>
      </c>
      <c r="F228" s="167" t="s">
        <v>315</v>
      </c>
      <c r="G228" s="168" t="s">
        <v>293</v>
      </c>
      <c r="H228" s="169">
        <v>689</v>
      </c>
      <c r="I228" s="170"/>
      <c r="J228" s="171">
        <f>ROUND(I228*H228,2)</f>
        <v>0</v>
      </c>
      <c r="K228" s="167" t="s">
        <v>146</v>
      </c>
      <c r="L228" s="172"/>
      <c r="M228" s="173" t="s">
        <v>19</v>
      </c>
      <c r="N228" s="174" t="s">
        <v>49</v>
      </c>
      <c r="P228" s="136">
        <f>O228*H228</f>
        <v>0</v>
      </c>
      <c r="Q228" s="136">
        <v>0</v>
      </c>
      <c r="R228" s="136">
        <f>Q228*H228</f>
        <v>0</v>
      </c>
      <c r="S228" s="136">
        <v>0</v>
      </c>
      <c r="T228" s="137">
        <f>S228*H228</f>
        <v>0</v>
      </c>
      <c r="AR228" s="138" t="s">
        <v>164</v>
      </c>
      <c r="AT228" s="138" t="s">
        <v>290</v>
      </c>
      <c r="AU228" s="138" t="s">
        <v>88</v>
      </c>
      <c r="AY228" s="17" t="s">
        <v>140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7" t="s">
        <v>86</v>
      </c>
      <c r="BK228" s="139">
        <f>ROUND(I228*H228,2)</f>
        <v>0</v>
      </c>
      <c r="BL228" s="17" t="s">
        <v>147</v>
      </c>
      <c r="BM228" s="138" t="s">
        <v>316</v>
      </c>
    </row>
    <row r="229" spans="2:65" s="12" customFormat="1">
      <c r="B229" s="144"/>
      <c r="D229" s="145" t="s">
        <v>150</v>
      </c>
      <c r="E229" s="146" t="s">
        <v>19</v>
      </c>
      <c r="F229" s="147" t="s">
        <v>317</v>
      </c>
      <c r="H229" s="148">
        <v>689</v>
      </c>
      <c r="I229" s="149"/>
      <c r="L229" s="144"/>
      <c r="M229" s="150"/>
      <c r="T229" s="151"/>
      <c r="AT229" s="146" t="s">
        <v>150</v>
      </c>
      <c r="AU229" s="146" t="s">
        <v>88</v>
      </c>
      <c r="AV229" s="12" t="s">
        <v>88</v>
      </c>
      <c r="AW229" s="12" t="s">
        <v>37</v>
      </c>
      <c r="AX229" s="12" t="s">
        <v>78</v>
      </c>
      <c r="AY229" s="146" t="s">
        <v>140</v>
      </c>
    </row>
    <row r="230" spans="2:65" s="14" customFormat="1">
      <c r="B230" s="158"/>
      <c r="D230" s="145" t="s">
        <v>150</v>
      </c>
      <c r="E230" s="159" t="s">
        <v>19</v>
      </c>
      <c r="F230" s="160" t="s">
        <v>153</v>
      </c>
      <c r="H230" s="161">
        <v>689</v>
      </c>
      <c r="I230" s="162"/>
      <c r="L230" s="158"/>
      <c r="M230" s="163"/>
      <c r="T230" s="164"/>
      <c r="AT230" s="159" t="s">
        <v>150</v>
      </c>
      <c r="AU230" s="159" t="s">
        <v>88</v>
      </c>
      <c r="AV230" s="14" t="s">
        <v>147</v>
      </c>
      <c r="AW230" s="14" t="s">
        <v>37</v>
      </c>
      <c r="AX230" s="14" t="s">
        <v>86</v>
      </c>
      <c r="AY230" s="159" t="s">
        <v>140</v>
      </c>
    </row>
    <row r="231" spans="2:65" s="1" customFormat="1" ht="24.15" customHeight="1">
      <c r="B231" s="32"/>
      <c r="C231" s="127" t="s">
        <v>318</v>
      </c>
      <c r="D231" s="127" t="s">
        <v>142</v>
      </c>
      <c r="E231" s="128" t="s">
        <v>308</v>
      </c>
      <c r="F231" s="129" t="s">
        <v>309</v>
      </c>
      <c r="G231" s="130" t="s">
        <v>233</v>
      </c>
      <c r="H231" s="131">
        <v>108.4</v>
      </c>
      <c r="I231" s="132"/>
      <c r="J231" s="133">
        <f>ROUND(I231*H231,2)</f>
        <v>0</v>
      </c>
      <c r="K231" s="129" t="s">
        <v>146</v>
      </c>
      <c r="L231" s="32"/>
      <c r="M231" s="134" t="s">
        <v>19</v>
      </c>
      <c r="N231" s="135" t="s">
        <v>49</v>
      </c>
      <c r="P231" s="136">
        <f>O231*H231</f>
        <v>0</v>
      </c>
      <c r="Q231" s="136">
        <v>0</v>
      </c>
      <c r="R231" s="136">
        <f>Q231*H231</f>
        <v>0</v>
      </c>
      <c r="S231" s="136">
        <v>0</v>
      </c>
      <c r="T231" s="137">
        <f>S231*H231</f>
        <v>0</v>
      </c>
      <c r="AR231" s="138" t="s">
        <v>147</v>
      </c>
      <c r="AT231" s="138" t="s">
        <v>142</v>
      </c>
      <c r="AU231" s="138" t="s">
        <v>88</v>
      </c>
      <c r="AY231" s="17" t="s">
        <v>140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7" t="s">
        <v>86</v>
      </c>
      <c r="BK231" s="139">
        <f>ROUND(I231*H231,2)</f>
        <v>0</v>
      </c>
      <c r="BL231" s="17" t="s">
        <v>147</v>
      </c>
      <c r="BM231" s="138" t="s">
        <v>319</v>
      </c>
    </row>
    <row r="232" spans="2:65" s="1" customFormat="1">
      <c r="B232" s="32"/>
      <c r="D232" s="140" t="s">
        <v>148</v>
      </c>
      <c r="F232" s="141" t="s">
        <v>311</v>
      </c>
      <c r="I232" s="142"/>
      <c r="L232" s="32"/>
      <c r="M232" s="143"/>
      <c r="T232" s="53"/>
      <c r="AT232" s="17" t="s">
        <v>148</v>
      </c>
      <c r="AU232" s="17" t="s">
        <v>88</v>
      </c>
    </row>
    <row r="233" spans="2:65" s="13" customFormat="1">
      <c r="B233" s="152"/>
      <c r="D233" s="145" t="s">
        <v>150</v>
      </c>
      <c r="E233" s="153" t="s">
        <v>19</v>
      </c>
      <c r="F233" s="154" t="s">
        <v>320</v>
      </c>
      <c r="H233" s="153" t="s">
        <v>19</v>
      </c>
      <c r="I233" s="155"/>
      <c r="L233" s="152"/>
      <c r="M233" s="156"/>
      <c r="T233" s="157"/>
      <c r="AT233" s="153" t="s">
        <v>150</v>
      </c>
      <c r="AU233" s="153" t="s">
        <v>88</v>
      </c>
      <c r="AV233" s="13" t="s">
        <v>86</v>
      </c>
      <c r="AW233" s="13" t="s">
        <v>37</v>
      </c>
      <c r="AX233" s="13" t="s">
        <v>78</v>
      </c>
      <c r="AY233" s="153" t="s">
        <v>140</v>
      </c>
    </row>
    <row r="234" spans="2:65" s="12" customFormat="1">
      <c r="B234" s="144"/>
      <c r="D234" s="145" t="s">
        <v>150</v>
      </c>
      <c r="E234" s="146" t="s">
        <v>19</v>
      </c>
      <c r="F234" s="147" t="s">
        <v>321</v>
      </c>
      <c r="H234" s="148">
        <v>108.4</v>
      </c>
      <c r="I234" s="149"/>
      <c r="L234" s="144"/>
      <c r="M234" s="150"/>
      <c r="T234" s="151"/>
      <c r="AT234" s="146" t="s">
        <v>150</v>
      </c>
      <c r="AU234" s="146" t="s">
        <v>88</v>
      </c>
      <c r="AV234" s="12" t="s">
        <v>88</v>
      </c>
      <c r="AW234" s="12" t="s">
        <v>37</v>
      </c>
      <c r="AX234" s="12" t="s">
        <v>78</v>
      </c>
      <c r="AY234" s="146" t="s">
        <v>140</v>
      </c>
    </row>
    <row r="235" spans="2:65" s="14" customFormat="1">
      <c r="B235" s="158"/>
      <c r="D235" s="145" t="s">
        <v>150</v>
      </c>
      <c r="E235" s="159" t="s">
        <v>19</v>
      </c>
      <c r="F235" s="160" t="s">
        <v>153</v>
      </c>
      <c r="H235" s="161">
        <v>108.4</v>
      </c>
      <c r="I235" s="162"/>
      <c r="L235" s="158"/>
      <c r="M235" s="163"/>
      <c r="T235" s="164"/>
      <c r="AT235" s="159" t="s">
        <v>150</v>
      </c>
      <c r="AU235" s="159" t="s">
        <v>88</v>
      </c>
      <c r="AV235" s="14" t="s">
        <v>147</v>
      </c>
      <c r="AW235" s="14" t="s">
        <v>37</v>
      </c>
      <c r="AX235" s="14" t="s">
        <v>86</v>
      </c>
      <c r="AY235" s="159" t="s">
        <v>140</v>
      </c>
    </row>
    <row r="236" spans="2:65" s="1" customFormat="1" ht="16.5" customHeight="1">
      <c r="B236" s="32"/>
      <c r="C236" s="165" t="s">
        <v>234</v>
      </c>
      <c r="D236" s="165" t="s">
        <v>290</v>
      </c>
      <c r="E236" s="166" t="s">
        <v>314</v>
      </c>
      <c r="F236" s="167" t="s">
        <v>315</v>
      </c>
      <c r="G236" s="168" t="s">
        <v>293</v>
      </c>
      <c r="H236" s="169">
        <v>216.8</v>
      </c>
      <c r="I236" s="170"/>
      <c r="J236" s="171">
        <f>ROUND(I236*H236,2)</f>
        <v>0</v>
      </c>
      <c r="K236" s="167" t="s">
        <v>146</v>
      </c>
      <c r="L236" s="172"/>
      <c r="M236" s="173" t="s">
        <v>19</v>
      </c>
      <c r="N236" s="174" t="s">
        <v>49</v>
      </c>
      <c r="P236" s="136">
        <f>O236*H236</f>
        <v>0</v>
      </c>
      <c r="Q236" s="136">
        <v>0</v>
      </c>
      <c r="R236" s="136">
        <f>Q236*H236</f>
        <v>0</v>
      </c>
      <c r="S236" s="136">
        <v>0</v>
      </c>
      <c r="T236" s="137">
        <f>S236*H236</f>
        <v>0</v>
      </c>
      <c r="AR236" s="138" t="s">
        <v>164</v>
      </c>
      <c r="AT236" s="138" t="s">
        <v>290</v>
      </c>
      <c r="AU236" s="138" t="s">
        <v>88</v>
      </c>
      <c r="AY236" s="17" t="s">
        <v>140</v>
      </c>
      <c r="BE236" s="139">
        <f>IF(N236="základní",J236,0)</f>
        <v>0</v>
      </c>
      <c r="BF236" s="139">
        <f>IF(N236="snížená",J236,0)</f>
        <v>0</v>
      </c>
      <c r="BG236" s="139">
        <f>IF(N236="zákl. přenesená",J236,0)</f>
        <v>0</v>
      </c>
      <c r="BH236" s="139">
        <f>IF(N236="sníž. přenesená",J236,0)</f>
        <v>0</v>
      </c>
      <c r="BI236" s="139">
        <f>IF(N236="nulová",J236,0)</f>
        <v>0</v>
      </c>
      <c r="BJ236" s="17" t="s">
        <v>86</v>
      </c>
      <c r="BK236" s="139">
        <f>ROUND(I236*H236,2)</f>
        <v>0</v>
      </c>
      <c r="BL236" s="17" t="s">
        <v>147</v>
      </c>
      <c r="BM236" s="138" t="s">
        <v>322</v>
      </c>
    </row>
    <row r="237" spans="2:65" s="12" customFormat="1">
      <c r="B237" s="144"/>
      <c r="D237" s="145" t="s">
        <v>150</v>
      </c>
      <c r="E237" s="146" t="s">
        <v>19</v>
      </c>
      <c r="F237" s="147" t="s">
        <v>323</v>
      </c>
      <c r="H237" s="148">
        <v>216.8</v>
      </c>
      <c r="I237" s="149"/>
      <c r="L237" s="144"/>
      <c r="M237" s="150"/>
      <c r="T237" s="151"/>
      <c r="AT237" s="146" t="s">
        <v>150</v>
      </c>
      <c r="AU237" s="146" t="s">
        <v>88</v>
      </c>
      <c r="AV237" s="12" t="s">
        <v>88</v>
      </c>
      <c r="AW237" s="12" t="s">
        <v>37</v>
      </c>
      <c r="AX237" s="12" t="s">
        <v>78</v>
      </c>
      <c r="AY237" s="146" t="s">
        <v>140</v>
      </c>
    </row>
    <row r="238" spans="2:65" s="14" customFormat="1">
      <c r="B238" s="158"/>
      <c r="D238" s="145" t="s">
        <v>150</v>
      </c>
      <c r="E238" s="159" t="s">
        <v>19</v>
      </c>
      <c r="F238" s="160" t="s">
        <v>153</v>
      </c>
      <c r="H238" s="161">
        <v>216.8</v>
      </c>
      <c r="I238" s="162"/>
      <c r="L238" s="158"/>
      <c r="M238" s="163"/>
      <c r="T238" s="164"/>
      <c r="AT238" s="159" t="s">
        <v>150</v>
      </c>
      <c r="AU238" s="159" t="s">
        <v>88</v>
      </c>
      <c r="AV238" s="14" t="s">
        <v>147</v>
      </c>
      <c r="AW238" s="14" t="s">
        <v>37</v>
      </c>
      <c r="AX238" s="14" t="s">
        <v>86</v>
      </c>
      <c r="AY238" s="159" t="s">
        <v>140</v>
      </c>
    </row>
    <row r="239" spans="2:65" s="1" customFormat="1" ht="37.799999999999997" customHeight="1">
      <c r="B239" s="32"/>
      <c r="C239" s="127" t="s">
        <v>324</v>
      </c>
      <c r="D239" s="127" t="s">
        <v>142</v>
      </c>
      <c r="E239" s="128" t="s">
        <v>325</v>
      </c>
      <c r="F239" s="129" t="s">
        <v>326</v>
      </c>
      <c r="G239" s="130" t="s">
        <v>233</v>
      </c>
      <c r="H239" s="131">
        <v>103.35</v>
      </c>
      <c r="I239" s="132"/>
      <c r="J239" s="133">
        <f>ROUND(I239*H239,2)</f>
        <v>0</v>
      </c>
      <c r="K239" s="129" t="s">
        <v>146</v>
      </c>
      <c r="L239" s="32"/>
      <c r="M239" s="134" t="s">
        <v>19</v>
      </c>
      <c r="N239" s="135" t="s">
        <v>49</v>
      </c>
      <c r="P239" s="136">
        <f>O239*H239</f>
        <v>0</v>
      </c>
      <c r="Q239" s="136">
        <v>0</v>
      </c>
      <c r="R239" s="136">
        <f>Q239*H239</f>
        <v>0</v>
      </c>
      <c r="S239" s="136">
        <v>0</v>
      </c>
      <c r="T239" s="137">
        <f>S239*H239</f>
        <v>0</v>
      </c>
      <c r="AR239" s="138" t="s">
        <v>147</v>
      </c>
      <c r="AT239" s="138" t="s">
        <v>142</v>
      </c>
      <c r="AU239" s="138" t="s">
        <v>88</v>
      </c>
      <c r="AY239" s="17" t="s">
        <v>140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7" t="s">
        <v>86</v>
      </c>
      <c r="BK239" s="139">
        <f>ROUND(I239*H239,2)</f>
        <v>0</v>
      </c>
      <c r="BL239" s="17" t="s">
        <v>147</v>
      </c>
      <c r="BM239" s="138" t="s">
        <v>327</v>
      </c>
    </row>
    <row r="240" spans="2:65" s="1" customFormat="1">
      <c r="B240" s="32"/>
      <c r="D240" s="140" t="s">
        <v>148</v>
      </c>
      <c r="F240" s="141" t="s">
        <v>328</v>
      </c>
      <c r="I240" s="142"/>
      <c r="L240" s="32"/>
      <c r="M240" s="143"/>
      <c r="T240" s="53"/>
      <c r="AT240" s="17" t="s">
        <v>148</v>
      </c>
      <c r="AU240" s="17" t="s">
        <v>88</v>
      </c>
    </row>
    <row r="241" spans="2:65" s="12" customFormat="1">
      <c r="B241" s="144"/>
      <c r="D241" s="145" t="s">
        <v>150</v>
      </c>
      <c r="E241" s="146" t="s">
        <v>19</v>
      </c>
      <c r="F241" s="147" t="s">
        <v>329</v>
      </c>
      <c r="H241" s="148">
        <v>103.35</v>
      </c>
      <c r="I241" s="149"/>
      <c r="L241" s="144"/>
      <c r="M241" s="150"/>
      <c r="T241" s="151"/>
      <c r="AT241" s="146" t="s">
        <v>150</v>
      </c>
      <c r="AU241" s="146" t="s">
        <v>88</v>
      </c>
      <c r="AV241" s="12" t="s">
        <v>88</v>
      </c>
      <c r="AW241" s="12" t="s">
        <v>37</v>
      </c>
      <c r="AX241" s="12" t="s">
        <v>78</v>
      </c>
      <c r="AY241" s="146" t="s">
        <v>140</v>
      </c>
    </row>
    <row r="242" spans="2:65" s="13" customFormat="1">
      <c r="B242" s="152"/>
      <c r="D242" s="145" t="s">
        <v>150</v>
      </c>
      <c r="E242" s="153" t="s">
        <v>19</v>
      </c>
      <c r="F242" s="154" t="s">
        <v>152</v>
      </c>
      <c r="H242" s="153" t="s">
        <v>19</v>
      </c>
      <c r="I242" s="155"/>
      <c r="L242" s="152"/>
      <c r="M242" s="156"/>
      <c r="T242" s="157"/>
      <c r="AT242" s="153" t="s">
        <v>150</v>
      </c>
      <c r="AU242" s="153" t="s">
        <v>88</v>
      </c>
      <c r="AV242" s="13" t="s">
        <v>86</v>
      </c>
      <c r="AW242" s="13" t="s">
        <v>37</v>
      </c>
      <c r="AX242" s="13" t="s">
        <v>78</v>
      </c>
      <c r="AY242" s="153" t="s">
        <v>140</v>
      </c>
    </row>
    <row r="243" spans="2:65" s="14" customFormat="1">
      <c r="B243" s="158"/>
      <c r="D243" s="145" t="s">
        <v>150</v>
      </c>
      <c r="E243" s="159" t="s">
        <v>19</v>
      </c>
      <c r="F243" s="160" t="s">
        <v>153</v>
      </c>
      <c r="H243" s="161">
        <v>103.35</v>
      </c>
      <c r="I243" s="162"/>
      <c r="L243" s="158"/>
      <c r="M243" s="163"/>
      <c r="T243" s="164"/>
      <c r="AT243" s="159" t="s">
        <v>150</v>
      </c>
      <c r="AU243" s="159" t="s">
        <v>88</v>
      </c>
      <c r="AV243" s="14" t="s">
        <v>147</v>
      </c>
      <c r="AW243" s="14" t="s">
        <v>37</v>
      </c>
      <c r="AX243" s="14" t="s">
        <v>86</v>
      </c>
      <c r="AY243" s="159" t="s">
        <v>140</v>
      </c>
    </row>
    <row r="244" spans="2:65" s="1" customFormat="1" ht="16.5" customHeight="1">
      <c r="B244" s="32"/>
      <c r="C244" s="165" t="s">
        <v>243</v>
      </c>
      <c r="D244" s="165" t="s">
        <v>290</v>
      </c>
      <c r="E244" s="166" t="s">
        <v>314</v>
      </c>
      <c r="F244" s="167" t="s">
        <v>315</v>
      </c>
      <c r="G244" s="168" t="s">
        <v>293</v>
      </c>
      <c r="H244" s="169">
        <v>206.7</v>
      </c>
      <c r="I244" s="170"/>
      <c r="J244" s="171">
        <f>ROUND(I244*H244,2)</f>
        <v>0</v>
      </c>
      <c r="K244" s="167" t="s">
        <v>146</v>
      </c>
      <c r="L244" s="172"/>
      <c r="M244" s="173" t="s">
        <v>19</v>
      </c>
      <c r="N244" s="174" t="s">
        <v>49</v>
      </c>
      <c r="P244" s="136">
        <f>O244*H244</f>
        <v>0</v>
      </c>
      <c r="Q244" s="136">
        <v>0</v>
      </c>
      <c r="R244" s="136">
        <f>Q244*H244</f>
        <v>0</v>
      </c>
      <c r="S244" s="136">
        <v>0</v>
      </c>
      <c r="T244" s="137">
        <f>S244*H244</f>
        <v>0</v>
      </c>
      <c r="AR244" s="138" t="s">
        <v>164</v>
      </c>
      <c r="AT244" s="138" t="s">
        <v>290</v>
      </c>
      <c r="AU244" s="138" t="s">
        <v>88</v>
      </c>
      <c r="AY244" s="17" t="s">
        <v>140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7" t="s">
        <v>86</v>
      </c>
      <c r="BK244" s="139">
        <f>ROUND(I244*H244,2)</f>
        <v>0</v>
      </c>
      <c r="BL244" s="17" t="s">
        <v>147</v>
      </c>
      <c r="BM244" s="138" t="s">
        <v>330</v>
      </c>
    </row>
    <row r="245" spans="2:65" s="12" customFormat="1">
      <c r="B245" s="144"/>
      <c r="D245" s="145" t="s">
        <v>150</v>
      </c>
      <c r="E245" s="146" t="s">
        <v>19</v>
      </c>
      <c r="F245" s="147" t="s">
        <v>331</v>
      </c>
      <c r="H245" s="148">
        <v>206.7</v>
      </c>
      <c r="I245" s="149"/>
      <c r="L245" s="144"/>
      <c r="M245" s="150"/>
      <c r="T245" s="151"/>
      <c r="AT245" s="146" t="s">
        <v>150</v>
      </c>
      <c r="AU245" s="146" t="s">
        <v>88</v>
      </c>
      <c r="AV245" s="12" t="s">
        <v>88</v>
      </c>
      <c r="AW245" s="12" t="s">
        <v>37</v>
      </c>
      <c r="AX245" s="12" t="s">
        <v>78</v>
      </c>
      <c r="AY245" s="146" t="s">
        <v>140</v>
      </c>
    </row>
    <row r="246" spans="2:65" s="14" customFormat="1">
      <c r="B246" s="158"/>
      <c r="D246" s="145" t="s">
        <v>150</v>
      </c>
      <c r="E246" s="159" t="s">
        <v>19</v>
      </c>
      <c r="F246" s="160" t="s">
        <v>153</v>
      </c>
      <c r="H246" s="161">
        <v>206.7</v>
      </c>
      <c r="I246" s="162"/>
      <c r="L246" s="158"/>
      <c r="M246" s="163"/>
      <c r="T246" s="164"/>
      <c r="AT246" s="159" t="s">
        <v>150</v>
      </c>
      <c r="AU246" s="159" t="s">
        <v>88</v>
      </c>
      <c r="AV246" s="14" t="s">
        <v>147</v>
      </c>
      <c r="AW246" s="14" t="s">
        <v>37</v>
      </c>
      <c r="AX246" s="14" t="s">
        <v>86</v>
      </c>
      <c r="AY246" s="159" t="s">
        <v>140</v>
      </c>
    </row>
    <row r="247" spans="2:65" s="1" customFormat="1" ht="24.15" customHeight="1">
      <c r="B247" s="32"/>
      <c r="C247" s="127" t="s">
        <v>332</v>
      </c>
      <c r="D247" s="127" t="s">
        <v>142</v>
      </c>
      <c r="E247" s="128" t="s">
        <v>333</v>
      </c>
      <c r="F247" s="129" t="s">
        <v>334</v>
      </c>
      <c r="G247" s="130" t="s">
        <v>145</v>
      </c>
      <c r="H247" s="131">
        <v>929</v>
      </c>
      <c r="I247" s="132"/>
      <c r="J247" s="133">
        <f>ROUND(I247*H247,2)</f>
        <v>0</v>
      </c>
      <c r="K247" s="129" t="s">
        <v>146</v>
      </c>
      <c r="L247" s="32"/>
      <c r="M247" s="134" t="s">
        <v>19</v>
      </c>
      <c r="N247" s="135" t="s">
        <v>49</v>
      </c>
      <c r="P247" s="136">
        <f>O247*H247</f>
        <v>0</v>
      </c>
      <c r="Q247" s="136">
        <v>0</v>
      </c>
      <c r="R247" s="136">
        <f>Q247*H247</f>
        <v>0</v>
      </c>
      <c r="S247" s="136">
        <v>0</v>
      </c>
      <c r="T247" s="137">
        <f>S247*H247</f>
        <v>0</v>
      </c>
      <c r="AR247" s="138" t="s">
        <v>147</v>
      </c>
      <c r="AT247" s="138" t="s">
        <v>142</v>
      </c>
      <c r="AU247" s="138" t="s">
        <v>88</v>
      </c>
      <c r="AY247" s="17" t="s">
        <v>140</v>
      </c>
      <c r="BE247" s="139">
        <f>IF(N247="základní",J247,0)</f>
        <v>0</v>
      </c>
      <c r="BF247" s="139">
        <f>IF(N247="snížená",J247,0)</f>
        <v>0</v>
      </c>
      <c r="BG247" s="139">
        <f>IF(N247="zákl. přenesená",J247,0)</f>
        <v>0</v>
      </c>
      <c r="BH247" s="139">
        <f>IF(N247="sníž. přenesená",J247,0)</f>
        <v>0</v>
      </c>
      <c r="BI247" s="139">
        <f>IF(N247="nulová",J247,0)</f>
        <v>0</v>
      </c>
      <c r="BJ247" s="17" t="s">
        <v>86</v>
      </c>
      <c r="BK247" s="139">
        <f>ROUND(I247*H247,2)</f>
        <v>0</v>
      </c>
      <c r="BL247" s="17" t="s">
        <v>147</v>
      </c>
      <c r="BM247" s="138" t="s">
        <v>335</v>
      </c>
    </row>
    <row r="248" spans="2:65" s="1" customFormat="1">
      <c r="B248" s="32"/>
      <c r="D248" s="140" t="s">
        <v>148</v>
      </c>
      <c r="F248" s="141" t="s">
        <v>336</v>
      </c>
      <c r="I248" s="142"/>
      <c r="L248" s="32"/>
      <c r="M248" s="143"/>
      <c r="T248" s="53"/>
      <c r="AT248" s="17" t="s">
        <v>148</v>
      </c>
      <c r="AU248" s="17" t="s">
        <v>88</v>
      </c>
    </row>
    <row r="249" spans="2:65" s="12" customFormat="1">
      <c r="B249" s="144"/>
      <c r="D249" s="145" t="s">
        <v>150</v>
      </c>
      <c r="E249" s="146" t="s">
        <v>19</v>
      </c>
      <c r="F249" s="147" t="s">
        <v>337</v>
      </c>
      <c r="H249" s="148">
        <v>929</v>
      </c>
      <c r="I249" s="149"/>
      <c r="L249" s="144"/>
      <c r="M249" s="150"/>
      <c r="T249" s="151"/>
      <c r="AT249" s="146" t="s">
        <v>150</v>
      </c>
      <c r="AU249" s="146" t="s">
        <v>88</v>
      </c>
      <c r="AV249" s="12" t="s">
        <v>88</v>
      </c>
      <c r="AW249" s="12" t="s">
        <v>37</v>
      </c>
      <c r="AX249" s="12" t="s">
        <v>78</v>
      </c>
      <c r="AY249" s="146" t="s">
        <v>140</v>
      </c>
    </row>
    <row r="250" spans="2:65" s="13" customFormat="1">
      <c r="B250" s="152"/>
      <c r="D250" s="145" t="s">
        <v>150</v>
      </c>
      <c r="E250" s="153" t="s">
        <v>19</v>
      </c>
      <c r="F250" s="154" t="s">
        <v>152</v>
      </c>
      <c r="H250" s="153" t="s">
        <v>19</v>
      </c>
      <c r="I250" s="155"/>
      <c r="L250" s="152"/>
      <c r="M250" s="156"/>
      <c r="T250" s="157"/>
      <c r="AT250" s="153" t="s">
        <v>150</v>
      </c>
      <c r="AU250" s="153" t="s">
        <v>88</v>
      </c>
      <c r="AV250" s="13" t="s">
        <v>86</v>
      </c>
      <c r="AW250" s="13" t="s">
        <v>37</v>
      </c>
      <c r="AX250" s="13" t="s">
        <v>78</v>
      </c>
      <c r="AY250" s="153" t="s">
        <v>140</v>
      </c>
    </row>
    <row r="251" spans="2:65" s="14" customFormat="1">
      <c r="B251" s="158"/>
      <c r="D251" s="145" t="s">
        <v>150</v>
      </c>
      <c r="E251" s="159" t="s">
        <v>19</v>
      </c>
      <c r="F251" s="160" t="s">
        <v>153</v>
      </c>
      <c r="H251" s="161">
        <v>929</v>
      </c>
      <c r="I251" s="162"/>
      <c r="L251" s="158"/>
      <c r="M251" s="163"/>
      <c r="T251" s="164"/>
      <c r="AT251" s="159" t="s">
        <v>150</v>
      </c>
      <c r="AU251" s="159" t="s">
        <v>88</v>
      </c>
      <c r="AV251" s="14" t="s">
        <v>147</v>
      </c>
      <c r="AW251" s="14" t="s">
        <v>37</v>
      </c>
      <c r="AX251" s="14" t="s">
        <v>86</v>
      </c>
      <c r="AY251" s="159" t="s">
        <v>140</v>
      </c>
    </row>
    <row r="252" spans="2:65" s="1" customFormat="1" ht="16.5" customHeight="1">
      <c r="B252" s="32"/>
      <c r="C252" s="165" t="s">
        <v>249</v>
      </c>
      <c r="D252" s="165" t="s">
        <v>290</v>
      </c>
      <c r="E252" s="166" t="s">
        <v>338</v>
      </c>
      <c r="F252" s="167" t="s">
        <v>339</v>
      </c>
      <c r="G252" s="168" t="s">
        <v>233</v>
      </c>
      <c r="H252" s="169">
        <v>91.9</v>
      </c>
      <c r="I252" s="170"/>
      <c r="J252" s="171">
        <f>ROUND(I252*H252,2)</f>
        <v>0</v>
      </c>
      <c r="K252" s="167" t="s">
        <v>146</v>
      </c>
      <c r="L252" s="172"/>
      <c r="M252" s="173" t="s">
        <v>19</v>
      </c>
      <c r="N252" s="174" t="s">
        <v>49</v>
      </c>
      <c r="P252" s="136">
        <f>O252*H252</f>
        <v>0</v>
      </c>
      <c r="Q252" s="136">
        <v>0</v>
      </c>
      <c r="R252" s="136">
        <f>Q252*H252</f>
        <v>0</v>
      </c>
      <c r="S252" s="136">
        <v>0</v>
      </c>
      <c r="T252" s="137">
        <f>S252*H252</f>
        <v>0</v>
      </c>
      <c r="AR252" s="138" t="s">
        <v>164</v>
      </c>
      <c r="AT252" s="138" t="s">
        <v>290</v>
      </c>
      <c r="AU252" s="138" t="s">
        <v>88</v>
      </c>
      <c r="AY252" s="17" t="s">
        <v>140</v>
      </c>
      <c r="BE252" s="139">
        <f>IF(N252="základní",J252,0)</f>
        <v>0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7" t="s">
        <v>86</v>
      </c>
      <c r="BK252" s="139">
        <f>ROUND(I252*H252,2)</f>
        <v>0</v>
      </c>
      <c r="BL252" s="17" t="s">
        <v>147</v>
      </c>
      <c r="BM252" s="138" t="s">
        <v>340</v>
      </c>
    </row>
    <row r="253" spans="2:65" s="12" customFormat="1">
      <c r="B253" s="144"/>
      <c r="D253" s="145" t="s">
        <v>150</v>
      </c>
      <c r="E253" s="146" t="s">
        <v>19</v>
      </c>
      <c r="F253" s="147" t="s">
        <v>341</v>
      </c>
      <c r="H253" s="148">
        <v>91.9</v>
      </c>
      <c r="I253" s="149"/>
      <c r="L253" s="144"/>
      <c r="M253" s="150"/>
      <c r="T253" s="151"/>
      <c r="AT253" s="146" t="s">
        <v>150</v>
      </c>
      <c r="AU253" s="146" t="s">
        <v>88</v>
      </c>
      <c r="AV253" s="12" t="s">
        <v>88</v>
      </c>
      <c r="AW253" s="12" t="s">
        <v>37</v>
      </c>
      <c r="AX253" s="12" t="s">
        <v>78</v>
      </c>
      <c r="AY253" s="146" t="s">
        <v>140</v>
      </c>
    </row>
    <row r="254" spans="2:65" s="14" customFormat="1">
      <c r="B254" s="158"/>
      <c r="D254" s="145" t="s">
        <v>150</v>
      </c>
      <c r="E254" s="159" t="s">
        <v>19</v>
      </c>
      <c r="F254" s="160" t="s">
        <v>153</v>
      </c>
      <c r="H254" s="161">
        <v>91.9</v>
      </c>
      <c r="I254" s="162"/>
      <c r="L254" s="158"/>
      <c r="M254" s="163"/>
      <c r="T254" s="164"/>
      <c r="AT254" s="159" t="s">
        <v>150</v>
      </c>
      <c r="AU254" s="159" t="s">
        <v>88</v>
      </c>
      <c r="AV254" s="14" t="s">
        <v>147</v>
      </c>
      <c r="AW254" s="14" t="s">
        <v>37</v>
      </c>
      <c r="AX254" s="14" t="s">
        <v>86</v>
      </c>
      <c r="AY254" s="159" t="s">
        <v>140</v>
      </c>
    </row>
    <row r="255" spans="2:65" s="1" customFormat="1" ht="24.15" customHeight="1">
      <c r="B255" s="32"/>
      <c r="C255" s="127" t="s">
        <v>173</v>
      </c>
      <c r="D255" s="127" t="s">
        <v>142</v>
      </c>
      <c r="E255" s="128" t="s">
        <v>342</v>
      </c>
      <c r="F255" s="129" t="s">
        <v>343</v>
      </c>
      <c r="G255" s="130" t="s">
        <v>145</v>
      </c>
      <c r="H255" s="131">
        <v>929</v>
      </c>
      <c r="I255" s="132"/>
      <c r="J255" s="133">
        <f>ROUND(I255*H255,2)</f>
        <v>0</v>
      </c>
      <c r="K255" s="129" t="s">
        <v>146</v>
      </c>
      <c r="L255" s="32"/>
      <c r="M255" s="134" t="s">
        <v>19</v>
      </c>
      <c r="N255" s="135" t="s">
        <v>49</v>
      </c>
      <c r="P255" s="136">
        <f>O255*H255</f>
        <v>0</v>
      </c>
      <c r="Q255" s="136">
        <v>0</v>
      </c>
      <c r="R255" s="136">
        <f>Q255*H255</f>
        <v>0</v>
      </c>
      <c r="S255" s="136">
        <v>0</v>
      </c>
      <c r="T255" s="137">
        <f>S255*H255</f>
        <v>0</v>
      </c>
      <c r="AR255" s="138" t="s">
        <v>147</v>
      </c>
      <c r="AT255" s="138" t="s">
        <v>142</v>
      </c>
      <c r="AU255" s="138" t="s">
        <v>88</v>
      </c>
      <c r="AY255" s="17" t="s">
        <v>140</v>
      </c>
      <c r="BE255" s="139">
        <f>IF(N255="základní",J255,0)</f>
        <v>0</v>
      </c>
      <c r="BF255" s="139">
        <f>IF(N255="snížená",J255,0)</f>
        <v>0</v>
      </c>
      <c r="BG255" s="139">
        <f>IF(N255="zákl. přenesená",J255,0)</f>
        <v>0</v>
      </c>
      <c r="BH255" s="139">
        <f>IF(N255="sníž. přenesená",J255,0)</f>
        <v>0</v>
      </c>
      <c r="BI255" s="139">
        <f>IF(N255="nulová",J255,0)</f>
        <v>0</v>
      </c>
      <c r="BJ255" s="17" t="s">
        <v>86</v>
      </c>
      <c r="BK255" s="139">
        <f>ROUND(I255*H255,2)</f>
        <v>0</v>
      </c>
      <c r="BL255" s="17" t="s">
        <v>147</v>
      </c>
      <c r="BM255" s="138" t="s">
        <v>344</v>
      </c>
    </row>
    <row r="256" spans="2:65" s="1" customFormat="1">
      <c r="B256" s="32"/>
      <c r="D256" s="140" t="s">
        <v>148</v>
      </c>
      <c r="F256" s="141" t="s">
        <v>345</v>
      </c>
      <c r="I256" s="142"/>
      <c r="L256" s="32"/>
      <c r="M256" s="143"/>
      <c r="T256" s="53"/>
      <c r="AT256" s="17" t="s">
        <v>148</v>
      </c>
      <c r="AU256" s="17" t="s">
        <v>88</v>
      </c>
    </row>
    <row r="257" spans="2:65" s="12" customFormat="1">
      <c r="B257" s="144"/>
      <c r="D257" s="145" t="s">
        <v>150</v>
      </c>
      <c r="E257" s="146" t="s">
        <v>19</v>
      </c>
      <c r="F257" s="147" t="s">
        <v>337</v>
      </c>
      <c r="H257" s="148">
        <v>929</v>
      </c>
      <c r="I257" s="149"/>
      <c r="L257" s="144"/>
      <c r="M257" s="150"/>
      <c r="T257" s="151"/>
      <c r="AT257" s="146" t="s">
        <v>150</v>
      </c>
      <c r="AU257" s="146" t="s">
        <v>88</v>
      </c>
      <c r="AV257" s="12" t="s">
        <v>88</v>
      </c>
      <c r="AW257" s="12" t="s">
        <v>37</v>
      </c>
      <c r="AX257" s="12" t="s">
        <v>78</v>
      </c>
      <c r="AY257" s="146" t="s">
        <v>140</v>
      </c>
    </row>
    <row r="258" spans="2:65" s="13" customFormat="1">
      <c r="B258" s="152"/>
      <c r="D258" s="145" t="s">
        <v>150</v>
      </c>
      <c r="E258" s="153" t="s">
        <v>19</v>
      </c>
      <c r="F258" s="154" t="s">
        <v>152</v>
      </c>
      <c r="H258" s="153" t="s">
        <v>19</v>
      </c>
      <c r="I258" s="155"/>
      <c r="L258" s="152"/>
      <c r="M258" s="156"/>
      <c r="T258" s="157"/>
      <c r="AT258" s="153" t="s">
        <v>150</v>
      </c>
      <c r="AU258" s="153" t="s">
        <v>88</v>
      </c>
      <c r="AV258" s="13" t="s">
        <v>86</v>
      </c>
      <c r="AW258" s="13" t="s">
        <v>37</v>
      </c>
      <c r="AX258" s="13" t="s">
        <v>78</v>
      </c>
      <c r="AY258" s="153" t="s">
        <v>140</v>
      </c>
    </row>
    <row r="259" spans="2:65" s="14" customFormat="1">
      <c r="B259" s="158"/>
      <c r="D259" s="145" t="s">
        <v>150</v>
      </c>
      <c r="E259" s="159" t="s">
        <v>19</v>
      </c>
      <c r="F259" s="160" t="s">
        <v>153</v>
      </c>
      <c r="H259" s="161">
        <v>929</v>
      </c>
      <c r="I259" s="162"/>
      <c r="L259" s="158"/>
      <c r="M259" s="163"/>
      <c r="T259" s="164"/>
      <c r="AT259" s="159" t="s">
        <v>150</v>
      </c>
      <c r="AU259" s="159" t="s">
        <v>88</v>
      </c>
      <c r="AV259" s="14" t="s">
        <v>147</v>
      </c>
      <c r="AW259" s="14" t="s">
        <v>37</v>
      </c>
      <c r="AX259" s="14" t="s">
        <v>86</v>
      </c>
      <c r="AY259" s="159" t="s">
        <v>140</v>
      </c>
    </row>
    <row r="260" spans="2:65" s="1" customFormat="1" ht="16.5" customHeight="1">
      <c r="B260" s="32"/>
      <c r="C260" s="165" t="s">
        <v>254</v>
      </c>
      <c r="D260" s="165" t="s">
        <v>290</v>
      </c>
      <c r="E260" s="166" t="s">
        <v>346</v>
      </c>
      <c r="F260" s="167" t="s">
        <v>347</v>
      </c>
      <c r="G260" s="168" t="s">
        <v>348</v>
      </c>
      <c r="H260" s="169">
        <v>18.579999999999998</v>
      </c>
      <c r="I260" s="170"/>
      <c r="J260" s="171">
        <f>ROUND(I260*H260,2)</f>
        <v>0</v>
      </c>
      <c r="K260" s="167" t="s">
        <v>146</v>
      </c>
      <c r="L260" s="172"/>
      <c r="M260" s="173" t="s">
        <v>19</v>
      </c>
      <c r="N260" s="174" t="s">
        <v>49</v>
      </c>
      <c r="P260" s="136">
        <f>O260*H260</f>
        <v>0</v>
      </c>
      <c r="Q260" s="136">
        <v>0</v>
      </c>
      <c r="R260" s="136">
        <f>Q260*H260</f>
        <v>0</v>
      </c>
      <c r="S260" s="136">
        <v>0</v>
      </c>
      <c r="T260" s="137">
        <f>S260*H260</f>
        <v>0</v>
      </c>
      <c r="AR260" s="138" t="s">
        <v>164</v>
      </c>
      <c r="AT260" s="138" t="s">
        <v>290</v>
      </c>
      <c r="AU260" s="138" t="s">
        <v>88</v>
      </c>
      <c r="AY260" s="17" t="s">
        <v>140</v>
      </c>
      <c r="BE260" s="139">
        <f>IF(N260="základní",J260,0)</f>
        <v>0</v>
      </c>
      <c r="BF260" s="139">
        <f>IF(N260="snížená",J260,0)</f>
        <v>0</v>
      </c>
      <c r="BG260" s="139">
        <f>IF(N260="zákl. přenesená",J260,0)</f>
        <v>0</v>
      </c>
      <c r="BH260" s="139">
        <f>IF(N260="sníž. přenesená",J260,0)</f>
        <v>0</v>
      </c>
      <c r="BI260" s="139">
        <f>IF(N260="nulová",J260,0)</f>
        <v>0</v>
      </c>
      <c r="BJ260" s="17" t="s">
        <v>86</v>
      </c>
      <c r="BK260" s="139">
        <f>ROUND(I260*H260,2)</f>
        <v>0</v>
      </c>
      <c r="BL260" s="17" t="s">
        <v>147</v>
      </c>
      <c r="BM260" s="138" t="s">
        <v>349</v>
      </c>
    </row>
    <row r="261" spans="2:65" s="12" customFormat="1">
      <c r="B261" s="144"/>
      <c r="D261" s="145" t="s">
        <v>150</v>
      </c>
      <c r="E261" s="146" t="s">
        <v>19</v>
      </c>
      <c r="F261" s="147" t="s">
        <v>350</v>
      </c>
      <c r="H261" s="148">
        <v>18.579999999999998</v>
      </c>
      <c r="I261" s="149"/>
      <c r="L261" s="144"/>
      <c r="M261" s="150"/>
      <c r="T261" s="151"/>
      <c r="AT261" s="146" t="s">
        <v>150</v>
      </c>
      <c r="AU261" s="146" t="s">
        <v>88</v>
      </c>
      <c r="AV261" s="12" t="s">
        <v>88</v>
      </c>
      <c r="AW261" s="12" t="s">
        <v>37</v>
      </c>
      <c r="AX261" s="12" t="s">
        <v>78</v>
      </c>
      <c r="AY261" s="146" t="s">
        <v>140</v>
      </c>
    </row>
    <row r="262" spans="2:65" s="14" customFormat="1">
      <c r="B262" s="158"/>
      <c r="D262" s="145" t="s">
        <v>150</v>
      </c>
      <c r="E262" s="159" t="s">
        <v>19</v>
      </c>
      <c r="F262" s="160" t="s">
        <v>153</v>
      </c>
      <c r="H262" s="161">
        <v>18.579999999999998</v>
      </c>
      <c r="I262" s="162"/>
      <c r="L262" s="158"/>
      <c r="M262" s="163"/>
      <c r="T262" s="164"/>
      <c r="AT262" s="159" t="s">
        <v>150</v>
      </c>
      <c r="AU262" s="159" t="s">
        <v>88</v>
      </c>
      <c r="AV262" s="14" t="s">
        <v>147</v>
      </c>
      <c r="AW262" s="14" t="s">
        <v>37</v>
      </c>
      <c r="AX262" s="14" t="s">
        <v>86</v>
      </c>
      <c r="AY262" s="159" t="s">
        <v>140</v>
      </c>
    </row>
    <row r="263" spans="2:65" s="1" customFormat="1" ht="21.75" customHeight="1">
      <c r="B263" s="32"/>
      <c r="C263" s="127" t="s">
        <v>351</v>
      </c>
      <c r="D263" s="127" t="s">
        <v>142</v>
      </c>
      <c r="E263" s="128" t="s">
        <v>352</v>
      </c>
      <c r="F263" s="129" t="s">
        <v>353</v>
      </c>
      <c r="G263" s="130" t="s">
        <v>145</v>
      </c>
      <c r="H263" s="131">
        <v>710</v>
      </c>
      <c r="I263" s="132"/>
      <c r="J263" s="133">
        <f>ROUND(I263*H263,2)</f>
        <v>0</v>
      </c>
      <c r="K263" s="129" t="s">
        <v>146</v>
      </c>
      <c r="L263" s="32"/>
      <c r="M263" s="134" t="s">
        <v>19</v>
      </c>
      <c r="N263" s="135" t="s">
        <v>49</v>
      </c>
      <c r="P263" s="136">
        <f>O263*H263</f>
        <v>0</v>
      </c>
      <c r="Q263" s="136">
        <v>0</v>
      </c>
      <c r="R263" s="136">
        <f>Q263*H263</f>
        <v>0</v>
      </c>
      <c r="S263" s="136">
        <v>0</v>
      </c>
      <c r="T263" s="137">
        <f>S263*H263</f>
        <v>0</v>
      </c>
      <c r="AR263" s="138" t="s">
        <v>147</v>
      </c>
      <c r="AT263" s="138" t="s">
        <v>142</v>
      </c>
      <c r="AU263" s="138" t="s">
        <v>88</v>
      </c>
      <c r="AY263" s="17" t="s">
        <v>140</v>
      </c>
      <c r="BE263" s="139">
        <f>IF(N263="základní",J263,0)</f>
        <v>0</v>
      </c>
      <c r="BF263" s="139">
        <f>IF(N263="snížená",J263,0)</f>
        <v>0</v>
      </c>
      <c r="BG263" s="139">
        <f>IF(N263="zákl. přenesená",J263,0)</f>
        <v>0</v>
      </c>
      <c r="BH263" s="139">
        <f>IF(N263="sníž. přenesená",J263,0)</f>
        <v>0</v>
      </c>
      <c r="BI263" s="139">
        <f>IF(N263="nulová",J263,0)</f>
        <v>0</v>
      </c>
      <c r="BJ263" s="17" t="s">
        <v>86</v>
      </c>
      <c r="BK263" s="139">
        <f>ROUND(I263*H263,2)</f>
        <v>0</v>
      </c>
      <c r="BL263" s="17" t="s">
        <v>147</v>
      </c>
      <c r="BM263" s="138" t="s">
        <v>354</v>
      </c>
    </row>
    <row r="264" spans="2:65" s="1" customFormat="1">
      <c r="B264" s="32"/>
      <c r="D264" s="140" t="s">
        <v>148</v>
      </c>
      <c r="F264" s="141" t="s">
        <v>355</v>
      </c>
      <c r="I264" s="142"/>
      <c r="L264" s="32"/>
      <c r="M264" s="143"/>
      <c r="T264" s="53"/>
      <c r="AT264" s="17" t="s">
        <v>148</v>
      </c>
      <c r="AU264" s="17" t="s">
        <v>88</v>
      </c>
    </row>
    <row r="265" spans="2:65" s="12" customFormat="1">
      <c r="B265" s="144"/>
      <c r="D265" s="145" t="s">
        <v>150</v>
      </c>
      <c r="E265" s="146" t="s">
        <v>19</v>
      </c>
      <c r="F265" s="147" t="s">
        <v>356</v>
      </c>
      <c r="H265" s="148">
        <v>710</v>
      </c>
      <c r="I265" s="149"/>
      <c r="L265" s="144"/>
      <c r="M265" s="150"/>
      <c r="T265" s="151"/>
      <c r="AT265" s="146" t="s">
        <v>150</v>
      </c>
      <c r="AU265" s="146" t="s">
        <v>88</v>
      </c>
      <c r="AV265" s="12" t="s">
        <v>88</v>
      </c>
      <c r="AW265" s="12" t="s">
        <v>37</v>
      </c>
      <c r="AX265" s="12" t="s">
        <v>78</v>
      </c>
      <c r="AY265" s="146" t="s">
        <v>140</v>
      </c>
    </row>
    <row r="266" spans="2:65" s="13" customFormat="1">
      <c r="B266" s="152"/>
      <c r="D266" s="145" t="s">
        <v>150</v>
      </c>
      <c r="E266" s="153" t="s">
        <v>19</v>
      </c>
      <c r="F266" s="154" t="s">
        <v>152</v>
      </c>
      <c r="H266" s="153" t="s">
        <v>19</v>
      </c>
      <c r="I266" s="155"/>
      <c r="L266" s="152"/>
      <c r="M266" s="156"/>
      <c r="T266" s="157"/>
      <c r="AT266" s="153" t="s">
        <v>150</v>
      </c>
      <c r="AU266" s="153" t="s">
        <v>88</v>
      </c>
      <c r="AV266" s="13" t="s">
        <v>86</v>
      </c>
      <c r="AW266" s="13" t="s">
        <v>37</v>
      </c>
      <c r="AX266" s="13" t="s">
        <v>78</v>
      </c>
      <c r="AY266" s="153" t="s">
        <v>140</v>
      </c>
    </row>
    <row r="267" spans="2:65" s="14" customFormat="1">
      <c r="B267" s="158"/>
      <c r="D267" s="145" t="s">
        <v>150</v>
      </c>
      <c r="E267" s="159" t="s">
        <v>19</v>
      </c>
      <c r="F267" s="160" t="s">
        <v>153</v>
      </c>
      <c r="H267" s="161">
        <v>710</v>
      </c>
      <c r="I267" s="162"/>
      <c r="L267" s="158"/>
      <c r="M267" s="163"/>
      <c r="T267" s="164"/>
      <c r="AT267" s="159" t="s">
        <v>150</v>
      </c>
      <c r="AU267" s="159" t="s">
        <v>88</v>
      </c>
      <c r="AV267" s="14" t="s">
        <v>147</v>
      </c>
      <c r="AW267" s="14" t="s">
        <v>37</v>
      </c>
      <c r="AX267" s="14" t="s">
        <v>86</v>
      </c>
      <c r="AY267" s="159" t="s">
        <v>140</v>
      </c>
    </row>
    <row r="268" spans="2:65" s="1" customFormat="1" ht="21.75" customHeight="1">
      <c r="B268" s="32"/>
      <c r="C268" s="127" t="s">
        <v>259</v>
      </c>
      <c r="D268" s="127" t="s">
        <v>142</v>
      </c>
      <c r="E268" s="128" t="s">
        <v>357</v>
      </c>
      <c r="F268" s="129" t="s">
        <v>358</v>
      </c>
      <c r="G268" s="130" t="s">
        <v>145</v>
      </c>
      <c r="H268" s="131">
        <v>8320.2999999999993</v>
      </c>
      <c r="I268" s="132"/>
      <c r="J268" s="133">
        <f>ROUND(I268*H268,2)</f>
        <v>0</v>
      </c>
      <c r="K268" s="129" t="s">
        <v>146</v>
      </c>
      <c r="L268" s="32"/>
      <c r="M268" s="134" t="s">
        <v>19</v>
      </c>
      <c r="N268" s="135" t="s">
        <v>49</v>
      </c>
      <c r="P268" s="136">
        <f>O268*H268</f>
        <v>0</v>
      </c>
      <c r="Q268" s="136">
        <v>0</v>
      </c>
      <c r="R268" s="136">
        <f>Q268*H268</f>
        <v>0</v>
      </c>
      <c r="S268" s="136">
        <v>0</v>
      </c>
      <c r="T268" s="137">
        <f>S268*H268</f>
        <v>0</v>
      </c>
      <c r="AR268" s="138" t="s">
        <v>147</v>
      </c>
      <c r="AT268" s="138" t="s">
        <v>142</v>
      </c>
      <c r="AU268" s="138" t="s">
        <v>88</v>
      </c>
      <c r="AY268" s="17" t="s">
        <v>140</v>
      </c>
      <c r="BE268" s="139">
        <f>IF(N268="základní",J268,0)</f>
        <v>0</v>
      </c>
      <c r="BF268" s="139">
        <f>IF(N268="snížená",J268,0)</f>
        <v>0</v>
      </c>
      <c r="BG268" s="139">
        <f>IF(N268="zákl. přenesená",J268,0)</f>
        <v>0</v>
      </c>
      <c r="BH268" s="139">
        <f>IF(N268="sníž. přenesená",J268,0)</f>
        <v>0</v>
      </c>
      <c r="BI268" s="139">
        <f>IF(N268="nulová",J268,0)</f>
        <v>0</v>
      </c>
      <c r="BJ268" s="17" t="s">
        <v>86</v>
      </c>
      <c r="BK268" s="139">
        <f>ROUND(I268*H268,2)</f>
        <v>0</v>
      </c>
      <c r="BL268" s="17" t="s">
        <v>147</v>
      </c>
      <c r="BM268" s="138" t="s">
        <v>359</v>
      </c>
    </row>
    <row r="269" spans="2:65" s="1" customFormat="1">
      <c r="B269" s="32"/>
      <c r="D269" s="140" t="s">
        <v>148</v>
      </c>
      <c r="F269" s="141" t="s">
        <v>360</v>
      </c>
      <c r="I269" s="142"/>
      <c r="L269" s="32"/>
      <c r="M269" s="143"/>
      <c r="T269" s="53"/>
      <c r="AT269" s="17" t="s">
        <v>148</v>
      </c>
      <c r="AU269" s="17" t="s">
        <v>88</v>
      </c>
    </row>
    <row r="270" spans="2:65" s="12" customFormat="1">
      <c r="B270" s="144"/>
      <c r="D270" s="145" t="s">
        <v>150</v>
      </c>
      <c r="E270" s="146" t="s">
        <v>19</v>
      </c>
      <c r="F270" s="147" t="s">
        <v>361</v>
      </c>
      <c r="H270" s="148">
        <v>953</v>
      </c>
      <c r="I270" s="149"/>
      <c r="L270" s="144"/>
      <c r="M270" s="150"/>
      <c r="T270" s="151"/>
      <c r="AT270" s="146" t="s">
        <v>150</v>
      </c>
      <c r="AU270" s="146" t="s">
        <v>88</v>
      </c>
      <c r="AV270" s="12" t="s">
        <v>88</v>
      </c>
      <c r="AW270" s="12" t="s">
        <v>37</v>
      </c>
      <c r="AX270" s="12" t="s">
        <v>78</v>
      </c>
      <c r="AY270" s="146" t="s">
        <v>140</v>
      </c>
    </row>
    <row r="271" spans="2:65" s="12" customFormat="1">
      <c r="B271" s="144"/>
      <c r="D271" s="145" t="s">
        <v>150</v>
      </c>
      <c r="E271" s="146" t="s">
        <v>19</v>
      </c>
      <c r="F271" s="147" t="s">
        <v>362</v>
      </c>
      <c r="H271" s="148">
        <v>3912</v>
      </c>
      <c r="I271" s="149"/>
      <c r="L271" s="144"/>
      <c r="M271" s="150"/>
      <c r="T271" s="151"/>
      <c r="AT271" s="146" t="s">
        <v>150</v>
      </c>
      <c r="AU271" s="146" t="s">
        <v>88</v>
      </c>
      <c r="AV271" s="12" t="s">
        <v>88</v>
      </c>
      <c r="AW271" s="12" t="s">
        <v>37</v>
      </c>
      <c r="AX271" s="12" t="s">
        <v>78</v>
      </c>
      <c r="AY271" s="146" t="s">
        <v>140</v>
      </c>
    </row>
    <row r="272" spans="2:65" s="12" customFormat="1">
      <c r="B272" s="144"/>
      <c r="D272" s="145" t="s">
        <v>150</v>
      </c>
      <c r="E272" s="146" t="s">
        <v>19</v>
      </c>
      <c r="F272" s="147" t="s">
        <v>363</v>
      </c>
      <c r="H272" s="148">
        <v>352.9</v>
      </c>
      <c r="I272" s="149"/>
      <c r="L272" s="144"/>
      <c r="M272" s="150"/>
      <c r="T272" s="151"/>
      <c r="AT272" s="146" t="s">
        <v>150</v>
      </c>
      <c r="AU272" s="146" t="s">
        <v>88</v>
      </c>
      <c r="AV272" s="12" t="s">
        <v>88</v>
      </c>
      <c r="AW272" s="12" t="s">
        <v>37</v>
      </c>
      <c r="AX272" s="12" t="s">
        <v>78</v>
      </c>
      <c r="AY272" s="146" t="s">
        <v>140</v>
      </c>
    </row>
    <row r="273" spans="2:65" s="12" customFormat="1">
      <c r="B273" s="144"/>
      <c r="D273" s="145" t="s">
        <v>150</v>
      </c>
      <c r="E273" s="146" t="s">
        <v>19</v>
      </c>
      <c r="F273" s="147" t="s">
        <v>364</v>
      </c>
      <c r="H273" s="148">
        <v>2775.4</v>
      </c>
      <c r="I273" s="149"/>
      <c r="L273" s="144"/>
      <c r="M273" s="150"/>
      <c r="T273" s="151"/>
      <c r="AT273" s="146" t="s">
        <v>150</v>
      </c>
      <c r="AU273" s="146" t="s">
        <v>88</v>
      </c>
      <c r="AV273" s="12" t="s">
        <v>88</v>
      </c>
      <c r="AW273" s="12" t="s">
        <v>37</v>
      </c>
      <c r="AX273" s="12" t="s">
        <v>78</v>
      </c>
      <c r="AY273" s="146" t="s">
        <v>140</v>
      </c>
    </row>
    <row r="274" spans="2:65" s="12" customFormat="1">
      <c r="B274" s="144"/>
      <c r="D274" s="145" t="s">
        <v>150</v>
      </c>
      <c r="E274" s="146" t="s">
        <v>19</v>
      </c>
      <c r="F274" s="147" t="s">
        <v>365</v>
      </c>
      <c r="H274" s="148">
        <v>327</v>
      </c>
      <c r="I274" s="149"/>
      <c r="L274" s="144"/>
      <c r="M274" s="150"/>
      <c r="T274" s="151"/>
      <c r="AT274" s="146" t="s">
        <v>150</v>
      </c>
      <c r="AU274" s="146" t="s">
        <v>88</v>
      </c>
      <c r="AV274" s="12" t="s">
        <v>88</v>
      </c>
      <c r="AW274" s="12" t="s">
        <v>37</v>
      </c>
      <c r="AX274" s="12" t="s">
        <v>78</v>
      </c>
      <c r="AY274" s="146" t="s">
        <v>140</v>
      </c>
    </row>
    <row r="275" spans="2:65" s="13" customFormat="1">
      <c r="B275" s="152"/>
      <c r="D275" s="145" t="s">
        <v>150</v>
      </c>
      <c r="E275" s="153" t="s">
        <v>19</v>
      </c>
      <c r="F275" s="154" t="s">
        <v>152</v>
      </c>
      <c r="H275" s="153" t="s">
        <v>19</v>
      </c>
      <c r="I275" s="155"/>
      <c r="L275" s="152"/>
      <c r="M275" s="156"/>
      <c r="T275" s="157"/>
      <c r="AT275" s="153" t="s">
        <v>150</v>
      </c>
      <c r="AU275" s="153" t="s">
        <v>88</v>
      </c>
      <c r="AV275" s="13" t="s">
        <v>86</v>
      </c>
      <c r="AW275" s="13" t="s">
        <v>37</v>
      </c>
      <c r="AX275" s="13" t="s">
        <v>78</v>
      </c>
      <c r="AY275" s="153" t="s">
        <v>140</v>
      </c>
    </row>
    <row r="276" spans="2:65" s="14" customFormat="1">
      <c r="B276" s="158"/>
      <c r="D276" s="145" t="s">
        <v>150</v>
      </c>
      <c r="E276" s="159" t="s">
        <v>19</v>
      </c>
      <c r="F276" s="160" t="s">
        <v>153</v>
      </c>
      <c r="H276" s="161">
        <v>8320.2999999999993</v>
      </c>
      <c r="I276" s="162"/>
      <c r="L276" s="158"/>
      <c r="M276" s="163"/>
      <c r="T276" s="164"/>
      <c r="AT276" s="159" t="s">
        <v>150</v>
      </c>
      <c r="AU276" s="159" t="s">
        <v>88</v>
      </c>
      <c r="AV276" s="14" t="s">
        <v>147</v>
      </c>
      <c r="AW276" s="14" t="s">
        <v>37</v>
      </c>
      <c r="AX276" s="14" t="s">
        <v>86</v>
      </c>
      <c r="AY276" s="159" t="s">
        <v>140</v>
      </c>
    </row>
    <row r="277" spans="2:65" s="11" customFormat="1" ht="22.8" customHeight="1">
      <c r="B277" s="115"/>
      <c r="D277" s="116" t="s">
        <v>77</v>
      </c>
      <c r="E277" s="125" t="s">
        <v>88</v>
      </c>
      <c r="F277" s="125" t="s">
        <v>366</v>
      </c>
      <c r="I277" s="118"/>
      <c r="J277" s="126">
        <f>BK277</f>
        <v>0</v>
      </c>
      <c r="L277" s="115"/>
      <c r="M277" s="120"/>
      <c r="P277" s="121">
        <f>SUM(P278:P290)</f>
        <v>0</v>
      </c>
      <c r="R277" s="121">
        <f>SUM(R278:R290)</f>
        <v>0</v>
      </c>
      <c r="T277" s="122">
        <f>SUM(T278:T290)</f>
        <v>0</v>
      </c>
      <c r="AR277" s="116" t="s">
        <v>86</v>
      </c>
      <c r="AT277" s="123" t="s">
        <v>77</v>
      </c>
      <c r="AU277" s="123" t="s">
        <v>86</v>
      </c>
      <c r="AY277" s="116" t="s">
        <v>140</v>
      </c>
      <c r="BK277" s="124">
        <f>SUM(BK278:BK290)</f>
        <v>0</v>
      </c>
    </row>
    <row r="278" spans="2:65" s="1" customFormat="1" ht="33" customHeight="1">
      <c r="B278" s="32"/>
      <c r="C278" s="127" t="s">
        <v>176</v>
      </c>
      <c r="D278" s="127" t="s">
        <v>142</v>
      </c>
      <c r="E278" s="128" t="s">
        <v>367</v>
      </c>
      <c r="F278" s="129" t="s">
        <v>368</v>
      </c>
      <c r="G278" s="130" t="s">
        <v>221</v>
      </c>
      <c r="H278" s="131">
        <v>768.4</v>
      </c>
      <c r="I278" s="132"/>
      <c r="J278" s="133">
        <f>ROUND(I278*H278,2)</f>
        <v>0</v>
      </c>
      <c r="K278" s="129" t="s">
        <v>146</v>
      </c>
      <c r="L278" s="32"/>
      <c r="M278" s="134" t="s">
        <v>19</v>
      </c>
      <c r="N278" s="135" t="s">
        <v>49</v>
      </c>
      <c r="P278" s="136">
        <f>O278*H278</f>
        <v>0</v>
      </c>
      <c r="Q278" s="136">
        <v>0</v>
      </c>
      <c r="R278" s="136">
        <f>Q278*H278</f>
        <v>0</v>
      </c>
      <c r="S278" s="136">
        <v>0</v>
      </c>
      <c r="T278" s="137">
        <f>S278*H278</f>
        <v>0</v>
      </c>
      <c r="AR278" s="138" t="s">
        <v>147</v>
      </c>
      <c r="AT278" s="138" t="s">
        <v>142</v>
      </c>
      <c r="AU278" s="138" t="s">
        <v>88</v>
      </c>
      <c r="AY278" s="17" t="s">
        <v>140</v>
      </c>
      <c r="BE278" s="139">
        <f>IF(N278="základní",J278,0)</f>
        <v>0</v>
      </c>
      <c r="BF278" s="139">
        <f>IF(N278="snížená",J278,0)</f>
        <v>0</v>
      </c>
      <c r="BG278" s="139">
        <f>IF(N278="zákl. přenesená",J278,0)</f>
        <v>0</v>
      </c>
      <c r="BH278" s="139">
        <f>IF(N278="sníž. přenesená",J278,0)</f>
        <v>0</v>
      </c>
      <c r="BI278" s="139">
        <f>IF(N278="nulová",J278,0)</f>
        <v>0</v>
      </c>
      <c r="BJ278" s="17" t="s">
        <v>86</v>
      </c>
      <c r="BK278" s="139">
        <f>ROUND(I278*H278,2)</f>
        <v>0</v>
      </c>
      <c r="BL278" s="17" t="s">
        <v>147</v>
      </c>
      <c r="BM278" s="138" t="s">
        <v>369</v>
      </c>
    </row>
    <row r="279" spans="2:65" s="1" customFormat="1">
      <c r="B279" s="32"/>
      <c r="D279" s="140" t="s">
        <v>148</v>
      </c>
      <c r="F279" s="141" t="s">
        <v>370</v>
      </c>
      <c r="I279" s="142"/>
      <c r="L279" s="32"/>
      <c r="M279" s="143"/>
      <c r="T279" s="53"/>
      <c r="AT279" s="17" t="s">
        <v>148</v>
      </c>
      <c r="AU279" s="17" t="s">
        <v>88</v>
      </c>
    </row>
    <row r="280" spans="2:65" s="12" customFormat="1">
      <c r="B280" s="144"/>
      <c r="D280" s="145" t="s">
        <v>150</v>
      </c>
      <c r="E280" s="146" t="s">
        <v>19</v>
      </c>
      <c r="F280" s="147" t="s">
        <v>371</v>
      </c>
      <c r="H280" s="148">
        <v>768.4</v>
      </c>
      <c r="I280" s="149"/>
      <c r="L280" s="144"/>
      <c r="M280" s="150"/>
      <c r="T280" s="151"/>
      <c r="AT280" s="146" t="s">
        <v>150</v>
      </c>
      <c r="AU280" s="146" t="s">
        <v>88</v>
      </c>
      <c r="AV280" s="12" t="s">
        <v>88</v>
      </c>
      <c r="AW280" s="12" t="s">
        <v>37</v>
      </c>
      <c r="AX280" s="12" t="s">
        <v>78</v>
      </c>
      <c r="AY280" s="146" t="s">
        <v>140</v>
      </c>
    </row>
    <row r="281" spans="2:65" s="13" customFormat="1">
      <c r="B281" s="152"/>
      <c r="D281" s="145" t="s">
        <v>150</v>
      </c>
      <c r="E281" s="153" t="s">
        <v>19</v>
      </c>
      <c r="F281" s="154" t="s">
        <v>152</v>
      </c>
      <c r="H281" s="153" t="s">
        <v>19</v>
      </c>
      <c r="I281" s="155"/>
      <c r="L281" s="152"/>
      <c r="M281" s="156"/>
      <c r="T281" s="157"/>
      <c r="AT281" s="153" t="s">
        <v>150</v>
      </c>
      <c r="AU281" s="153" t="s">
        <v>88</v>
      </c>
      <c r="AV281" s="13" t="s">
        <v>86</v>
      </c>
      <c r="AW281" s="13" t="s">
        <v>37</v>
      </c>
      <c r="AX281" s="13" t="s">
        <v>78</v>
      </c>
      <c r="AY281" s="153" t="s">
        <v>140</v>
      </c>
    </row>
    <row r="282" spans="2:65" s="14" customFormat="1">
      <c r="B282" s="158"/>
      <c r="D282" s="145" t="s">
        <v>150</v>
      </c>
      <c r="E282" s="159" t="s">
        <v>19</v>
      </c>
      <c r="F282" s="160" t="s">
        <v>153</v>
      </c>
      <c r="H282" s="161">
        <v>768.4</v>
      </c>
      <c r="I282" s="162"/>
      <c r="L282" s="158"/>
      <c r="M282" s="163"/>
      <c r="T282" s="164"/>
      <c r="AT282" s="159" t="s">
        <v>150</v>
      </c>
      <c r="AU282" s="159" t="s">
        <v>88</v>
      </c>
      <c r="AV282" s="14" t="s">
        <v>147</v>
      </c>
      <c r="AW282" s="14" t="s">
        <v>37</v>
      </c>
      <c r="AX282" s="14" t="s">
        <v>86</v>
      </c>
      <c r="AY282" s="159" t="s">
        <v>140</v>
      </c>
    </row>
    <row r="283" spans="2:65" s="1" customFormat="1" ht="16.5" customHeight="1">
      <c r="B283" s="32"/>
      <c r="C283" s="127" t="s">
        <v>263</v>
      </c>
      <c r="D283" s="127" t="s">
        <v>142</v>
      </c>
      <c r="E283" s="128" t="s">
        <v>372</v>
      </c>
      <c r="F283" s="129" t="s">
        <v>373</v>
      </c>
      <c r="G283" s="130" t="s">
        <v>221</v>
      </c>
      <c r="H283" s="131">
        <v>58.3</v>
      </c>
      <c r="I283" s="132"/>
      <c r="J283" s="133">
        <f>ROUND(I283*H283,2)</f>
        <v>0</v>
      </c>
      <c r="K283" s="129" t="s">
        <v>146</v>
      </c>
      <c r="L283" s="32"/>
      <c r="M283" s="134" t="s">
        <v>19</v>
      </c>
      <c r="N283" s="135" t="s">
        <v>49</v>
      </c>
      <c r="P283" s="136">
        <f>O283*H283</f>
        <v>0</v>
      </c>
      <c r="Q283" s="136">
        <v>0</v>
      </c>
      <c r="R283" s="136">
        <f>Q283*H283</f>
        <v>0</v>
      </c>
      <c r="S283" s="136">
        <v>0</v>
      </c>
      <c r="T283" s="137">
        <f>S283*H283</f>
        <v>0</v>
      </c>
      <c r="AR283" s="138" t="s">
        <v>147</v>
      </c>
      <c r="AT283" s="138" t="s">
        <v>142</v>
      </c>
      <c r="AU283" s="138" t="s">
        <v>88</v>
      </c>
      <c r="AY283" s="17" t="s">
        <v>140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86</v>
      </c>
      <c r="BK283" s="139">
        <f>ROUND(I283*H283,2)</f>
        <v>0</v>
      </c>
      <c r="BL283" s="17" t="s">
        <v>147</v>
      </c>
      <c r="BM283" s="138" t="s">
        <v>374</v>
      </c>
    </row>
    <row r="284" spans="2:65" s="1" customFormat="1">
      <c r="B284" s="32"/>
      <c r="D284" s="140" t="s">
        <v>148</v>
      </c>
      <c r="F284" s="141" t="s">
        <v>375</v>
      </c>
      <c r="I284" s="142"/>
      <c r="L284" s="32"/>
      <c r="M284" s="143"/>
      <c r="T284" s="53"/>
      <c r="AT284" s="17" t="s">
        <v>148</v>
      </c>
      <c r="AU284" s="17" t="s">
        <v>88</v>
      </c>
    </row>
    <row r="285" spans="2:65" s="12" customFormat="1">
      <c r="B285" s="144"/>
      <c r="D285" s="145" t="s">
        <v>150</v>
      </c>
      <c r="E285" s="146" t="s">
        <v>19</v>
      </c>
      <c r="F285" s="147" t="s">
        <v>376</v>
      </c>
      <c r="H285" s="148">
        <v>58.3</v>
      </c>
      <c r="I285" s="149"/>
      <c r="L285" s="144"/>
      <c r="M285" s="150"/>
      <c r="T285" s="151"/>
      <c r="AT285" s="146" t="s">
        <v>150</v>
      </c>
      <c r="AU285" s="146" t="s">
        <v>88</v>
      </c>
      <c r="AV285" s="12" t="s">
        <v>88</v>
      </c>
      <c r="AW285" s="12" t="s">
        <v>37</v>
      </c>
      <c r="AX285" s="12" t="s">
        <v>78</v>
      </c>
      <c r="AY285" s="146" t="s">
        <v>140</v>
      </c>
    </row>
    <row r="286" spans="2:65" s="13" customFormat="1">
      <c r="B286" s="152"/>
      <c r="D286" s="145" t="s">
        <v>150</v>
      </c>
      <c r="E286" s="153" t="s">
        <v>19</v>
      </c>
      <c r="F286" s="154" t="s">
        <v>152</v>
      </c>
      <c r="H286" s="153" t="s">
        <v>19</v>
      </c>
      <c r="I286" s="155"/>
      <c r="L286" s="152"/>
      <c r="M286" s="156"/>
      <c r="T286" s="157"/>
      <c r="AT286" s="153" t="s">
        <v>150</v>
      </c>
      <c r="AU286" s="153" t="s">
        <v>88</v>
      </c>
      <c r="AV286" s="13" t="s">
        <v>86</v>
      </c>
      <c r="AW286" s="13" t="s">
        <v>37</v>
      </c>
      <c r="AX286" s="13" t="s">
        <v>78</v>
      </c>
      <c r="AY286" s="153" t="s">
        <v>140</v>
      </c>
    </row>
    <row r="287" spans="2:65" s="14" customFormat="1">
      <c r="B287" s="158"/>
      <c r="D287" s="145" t="s">
        <v>150</v>
      </c>
      <c r="E287" s="159" t="s">
        <v>19</v>
      </c>
      <c r="F287" s="160" t="s">
        <v>153</v>
      </c>
      <c r="H287" s="161">
        <v>58.3</v>
      </c>
      <c r="I287" s="162"/>
      <c r="L287" s="158"/>
      <c r="M287" s="163"/>
      <c r="T287" s="164"/>
      <c r="AT287" s="159" t="s">
        <v>150</v>
      </c>
      <c r="AU287" s="159" t="s">
        <v>88</v>
      </c>
      <c r="AV287" s="14" t="s">
        <v>147</v>
      </c>
      <c r="AW287" s="14" t="s">
        <v>37</v>
      </c>
      <c r="AX287" s="14" t="s">
        <v>86</v>
      </c>
      <c r="AY287" s="159" t="s">
        <v>140</v>
      </c>
    </row>
    <row r="288" spans="2:65" s="1" customFormat="1" ht="16.5" customHeight="1">
      <c r="B288" s="32"/>
      <c r="C288" s="165" t="s">
        <v>377</v>
      </c>
      <c r="D288" s="165" t="s">
        <v>290</v>
      </c>
      <c r="E288" s="166" t="s">
        <v>378</v>
      </c>
      <c r="F288" s="167" t="s">
        <v>379</v>
      </c>
      <c r="G288" s="168" t="s">
        <v>221</v>
      </c>
      <c r="H288" s="169">
        <v>61.215000000000003</v>
      </c>
      <c r="I288" s="170"/>
      <c r="J288" s="171">
        <f>ROUND(I288*H288,2)</f>
        <v>0</v>
      </c>
      <c r="K288" s="167" t="s">
        <v>146</v>
      </c>
      <c r="L288" s="172"/>
      <c r="M288" s="173" t="s">
        <v>19</v>
      </c>
      <c r="N288" s="174" t="s">
        <v>49</v>
      </c>
      <c r="P288" s="136">
        <f>O288*H288</f>
        <v>0</v>
      </c>
      <c r="Q288" s="136">
        <v>0</v>
      </c>
      <c r="R288" s="136">
        <f>Q288*H288</f>
        <v>0</v>
      </c>
      <c r="S288" s="136">
        <v>0</v>
      </c>
      <c r="T288" s="137">
        <f>S288*H288</f>
        <v>0</v>
      </c>
      <c r="AR288" s="138" t="s">
        <v>164</v>
      </c>
      <c r="AT288" s="138" t="s">
        <v>290</v>
      </c>
      <c r="AU288" s="138" t="s">
        <v>88</v>
      </c>
      <c r="AY288" s="17" t="s">
        <v>140</v>
      </c>
      <c r="BE288" s="139">
        <f>IF(N288="základní",J288,0)</f>
        <v>0</v>
      </c>
      <c r="BF288" s="139">
        <f>IF(N288="snížená",J288,0)</f>
        <v>0</v>
      </c>
      <c r="BG288" s="139">
        <f>IF(N288="zákl. přenesená",J288,0)</f>
        <v>0</v>
      </c>
      <c r="BH288" s="139">
        <f>IF(N288="sníž. přenesená",J288,0)</f>
        <v>0</v>
      </c>
      <c r="BI288" s="139">
        <f>IF(N288="nulová",J288,0)</f>
        <v>0</v>
      </c>
      <c r="BJ288" s="17" t="s">
        <v>86</v>
      </c>
      <c r="BK288" s="139">
        <f>ROUND(I288*H288,2)</f>
        <v>0</v>
      </c>
      <c r="BL288" s="17" t="s">
        <v>147</v>
      </c>
      <c r="BM288" s="138" t="s">
        <v>380</v>
      </c>
    </row>
    <row r="289" spans="2:65" s="12" customFormat="1">
      <c r="B289" s="144"/>
      <c r="D289" s="145" t="s">
        <v>150</v>
      </c>
      <c r="E289" s="146" t="s">
        <v>19</v>
      </c>
      <c r="F289" s="147" t="s">
        <v>381</v>
      </c>
      <c r="H289" s="148">
        <v>61.215000000000003</v>
      </c>
      <c r="I289" s="149"/>
      <c r="L289" s="144"/>
      <c r="M289" s="150"/>
      <c r="T289" s="151"/>
      <c r="AT289" s="146" t="s">
        <v>150</v>
      </c>
      <c r="AU289" s="146" t="s">
        <v>88</v>
      </c>
      <c r="AV289" s="12" t="s">
        <v>88</v>
      </c>
      <c r="AW289" s="12" t="s">
        <v>37</v>
      </c>
      <c r="AX289" s="12" t="s">
        <v>78</v>
      </c>
      <c r="AY289" s="146" t="s">
        <v>140</v>
      </c>
    </row>
    <row r="290" spans="2:65" s="14" customFormat="1">
      <c r="B290" s="158"/>
      <c r="D290" s="145" t="s">
        <v>150</v>
      </c>
      <c r="E290" s="159" t="s">
        <v>19</v>
      </c>
      <c r="F290" s="160" t="s">
        <v>153</v>
      </c>
      <c r="H290" s="161">
        <v>61.215000000000003</v>
      </c>
      <c r="I290" s="162"/>
      <c r="L290" s="158"/>
      <c r="M290" s="163"/>
      <c r="T290" s="164"/>
      <c r="AT290" s="159" t="s">
        <v>150</v>
      </c>
      <c r="AU290" s="159" t="s">
        <v>88</v>
      </c>
      <c r="AV290" s="14" t="s">
        <v>147</v>
      </c>
      <c r="AW290" s="14" t="s">
        <v>37</v>
      </c>
      <c r="AX290" s="14" t="s">
        <v>86</v>
      </c>
      <c r="AY290" s="159" t="s">
        <v>140</v>
      </c>
    </row>
    <row r="291" spans="2:65" s="11" customFormat="1" ht="22.8" customHeight="1">
      <c r="B291" s="115"/>
      <c r="D291" s="116" t="s">
        <v>77</v>
      </c>
      <c r="E291" s="125" t="s">
        <v>147</v>
      </c>
      <c r="F291" s="125" t="s">
        <v>382</v>
      </c>
      <c r="I291" s="118"/>
      <c r="J291" s="126">
        <f>BK291</f>
        <v>0</v>
      </c>
      <c r="L291" s="115"/>
      <c r="M291" s="120"/>
      <c r="P291" s="121">
        <f>SUM(P292:P308)</f>
        <v>0</v>
      </c>
      <c r="R291" s="121">
        <f>SUM(R292:R308)</f>
        <v>0</v>
      </c>
      <c r="T291" s="122">
        <f>SUM(T292:T308)</f>
        <v>0</v>
      </c>
      <c r="AR291" s="116" t="s">
        <v>86</v>
      </c>
      <c r="AT291" s="123" t="s">
        <v>77</v>
      </c>
      <c r="AU291" s="123" t="s">
        <v>86</v>
      </c>
      <c r="AY291" s="116" t="s">
        <v>140</v>
      </c>
      <c r="BK291" s="124">
        <f>SUM(BK292:BK308)</f>
        <v>0</v>
      </c>
    </row>
    <row r="292" spans="2:65" s="1" customFormat="1" ht="16.5" customHeight="1">
      <c r="B292" s="32"/>
      <c r="C292" s="127" t="s">
        <v>268</v>
      </c>
      <c r="D292" s="127" t="s">
        <v>142</v>
      </c>
      <c r="E292" s="128" t="s">
        <v>383</v>
      </c>
      <c r="F292" s="129" t="s">
        <v>384</v>
      </c>
      <c r="G292" s="130" t="s">
        <v>233</v>
      </c>
      <c r="H292" s="131">
        <v>68.900000000000006</v>
      </c>
      <c r="I292" s="132"/>
      <c r="J292" s="133">
        <f>ROUND(I292*H292,2)</f>
        <v>0</v>
      </c>
      <c r="K292" s="129" t="s">
        <v>146</v>
      </c>
      <c r="L292" s="32"/>
      <c r="M292" s="134" t="s">
        <v>19</v>
      </c>
      <c r="N292" s="135" t="s">
        <v>49</v>
      </c>
      <c r="P292" s="136">
        <f>O292*H292</f>
        <v>0</v>
      </c>
      <c r="Q292" s="136">
        <v>0</v>
      </c>
      <c r="R292" s="136">
        <f>Q292*H292</f>
        <v>0</v>
      </c>
      <c r="S292" s="136">
        <v>0</v>
      </c>
      <c r="T292" s="137">
        <f>S292*H292</f>
        <v>0</v>
      </c>
      <c r="AR292" s="138" t="s">
        <v>147</v>
      </c>
      <c r="AT292" s="138" t="s">
        <v>142</v>
      </c>
      <c r="AU292" s="138" t="s">
        <v>88</v>
      </c>
      <c r="AY292" s="17" t="s">
        <v>140</v>
      </c>
      <c r="BE292" s="139">
        <f>IF(N292="základní",J292,0)</f>
        <v>0</v>
      </c>
      <c r="BF292" s="139">
        <f>IF(N292="snížená",J292,0)</f>
        <v>0</v>
      </c>
      <c r="BG292" s="139">
        <f>IF(N292="zákl. přenesená",J292,0)</f>
        <v>0</v>
      </c>
      <c r="BH292" s="139">
        <f>IF(N292="sníž. přenesená",J292,0)</f>
        <v>0</v>
      </c>
      <c r="BI292" s="139">
        <f>IF(N292="nulová",J292,0)</f>
        <v>0</v>
      </c>
      <c r="BJ292" s="17" t="s">
        <v>86</v>
      </c>
      <c r="BK292" s="139">
        <f>ROUND(I292*H292,2)</f>
        <v>0</v>
      </c>
      <c r="BL292" s="17" t="s">
        <v>147</v>
      </c>
      <c r="BM292" s="138" t="s">
        <v>385</v>
      </c>
    </row>
    <row r="293" spans="2:65" s="1" customFormat="1">
      <c r="B293" s="32"/>
      <c r="D293" s="140" t="s">
        <v>148</v>
      </c>
      <c r="F293" s="141" t="s">
        <v>386</v>
      </c>
      <c r="I293" s="142"/>
      <c r="L293" s="32"/>
      <c r="M293" s="143"/>
      <c r="T293" s="53"/>
      <c r="AT293" s="17" t="s">
        <v>148</v>
      </c>
      <c r="AU293" s="17" t="s">
        <v>88</v>
      </c>
    </row>
    <row r="294" spans="2:65" s="12" customFormat="1">
      <c r="B294" s="144"/>
      <c r="D294" s="145" t="s">
        <v>150</v>
      </c>
      <c r="E294" s="146" t="s">
        <v>19</v>
      </c>
      <c r="F294" s="147" t="s">
        <v>387</v>
      </c>
      <c r="H294" s="148">
        <v>68.900000000000006</v>
      </c>
      <c r="I294" s="149"/>
      <c r="L294" s="144"/>
      <c r="M294" s="150"/>
      <c r="T294" s="151"/>
      <c r="AT294" s="146" t="s">
        <v>150</v>
      </c>
      <c r="AU294" s="146" t="s">
        <v>88</v>
      </c>
      <c r="AV294" s="12" t="s">
        <v>88</v>
      </c>
      <c r="AW294" s="12" t="s">
        <v>37</v>
      </c>
      <c r="AX294" s="12" t="s">
        <v>78</v>
      </c>
      <c r="AY294" s="146" t="s">
        <v>140</v>
      </c>
    </row>
    <row r="295" spans="2:65" s="13" customFormat="1">
      <c r="B295" s="152"/>
      <c r="D295" s="145" t="s">
        <v>150</v>
      </c>
      <c r="E295" s="153" t="s">
        <v>19</v>
      </c>
      <c r="F295" s="154" t="s">
        <v>152</v>
      </c>
      <c r="H295" s="153" t="s">
        <v>19</v>
      </c>
      <c r="I295" s="155"/>
      <c r="L295" s="152"/>
      <c r="M295" s="156"/>
      <c r="T295" s="157"/>
      <c r="AT295" s="153" t="s">
        <v>150</v>
      </c>
      <c r="AU295" s="153" t="s">
        <v>88</v>
      </c>
      <c r="AV295" s="13" t="s">
        <v>86</v>
      </c>
      <c r="AW295" s="13" t="s">
        <v>37</v>
      </c>
      <c r="AX295" s="13" t="s">
        <v>78</v>
      </c>
      <c r="AY295" s="153" t="s">
        <v>140</v>
      </c>
    </row>
    <row r="296" spans="2:65" s="14" customFormat="1">
      <c r="B296" s="158"/>
      <c r="D296" s="145" t="s">
        <v>150</v>
      </c>
      <c r="E296" s="159" t="s">
        <v>19</v>
      </c>
      <c r="F296" s="160" t="s">
        <v>153</v>
      </c>
      <c r="H296" s="161">
        <v>68.900000000000006</v>
      </c>
      <c r="I296" s="162"/>
      <c r="L296" s="158"/>
      <c r="M296" s="163"/>
      <c r="T296" s="164"/>
      <c r="AT296" s="159" t="s">
        <v>150</v>
      </c>
      <c r="AU296" s="159" t="s">
        <v>88</v>
      </c>
      <c r="AV296" s="14" t="s">
        <v>147</v>
      </c>
      <c r="AW296" s="14" t="s">
        <v>37</v>
      </c>
      <c r="AX296" s="14" t="s">
        <v>86</v>
      </c>
      <c r="AY296" s="159" t="s">
        <v>140</v>
      </c>
    </row>
    <row r="297" spans="2:65" s="1" customFormat="1" ht="16.5" customHeight="1">
      <c r="B297" s="32"/>
      <c r="C297" s="127" t="s">
        <v>388</v>
      </c>
      <c r="D297" s="127" t="s">
        <v>142</v>
      </c>
      <c r="E297" s="128" t="s">
        <v>389</v>
      </c>
      <c r="F297" s="129" t="s">
        <v>390</v>
      </c>
      <c r="G297" s="130" t="s">
        <v>233</v>
      </c>
      <c r="H297" s="131">
        <v>2486.5500000000002</v>
      </c>
      <c r="I297" s="132"/>
      <c r="J297" s="133">
        <f>ROUND(I297*H297,2)</f>
        <v>0</v>
      </c>
      <c r="K297" s="129" t="s">
        <v>19</v>
      </c>
      <c r="L297" s="32"/>
      <c r="M297" s="134" t="s">
        <v>19</v>
      </c>
      <c r="N297" s="135" t="s">
        <v>49</v>
      </c>
      <c r="P297" s="136">
        <f>O297*H297</f>
        <v>0</v>
      </c>
      <c r="Q297" s="136">
        <v>0</v>
      </c>
      <c r="R297" s="136">
        <f>Q297*H297</f>
        <v>0</v>
      </c>
      <c r="S297" s="136">
        <v>0</v>
      </c>
      <c r="T297" s="137">
        <f>S297*H297</f>
        <v>0</v>
      </c>
      <c r="AR297" s="138" t="s">
        <v>147</v>
      </c>
      <c r="AT297" s="138" t="s">
        <v>142</v>
      </c>
      <c r="AU297" s="138" t="s">
        <v>88</v>
      </c>
      <c r="AY297" s="17" t="s">
        <v>140</v>
      </c>
      <c r="BE297" s="139">
        <f>IF(N297="základní",J297,0)</f>
        <v>0</v>
      </c>
      <c r="BF297" s="139">
        <f>IF(N297="snížená",J297,0)</f>
        <v>0</v>
      </c>
      <c r="BG297" s="139">
        <f>IF(N297="zákl. přenesená",J297,0)</f>
        <v>0</v>
      </c>
      <c r="BH297" s="139">
        <f>IF(N297="sníž. přenesená",J297,0)</f>
        <v>0</v>
      </c>
      <c r="BI297" s="139">
        <f>IF(N297="nulová",J297,0)</f>
        <v>0</v>
      </c>
      <c r="BJ297" s="17" t="s">
        <v>86</v>
      </c>
      <c r="BK297" s="139">
        <f>ROUND(I297*H297,2)</f>
        <v>0</v>
      </c>
      <c r="BL297" s="17" t="s">
        <v>147</v>
      </c>
      <c r="BM297" s="138" t="s">
        <v>391</v>
      </c>
    </row>
    <row r="298" spans="2:65" s="12" customFormat="1">
      <c r="B298" s="144"/>
      <c r="D298" s="145" t="s">
        <v>150</v>
      </c>
      <c r="E298" s="146" t="s">
        <v>19</v>
      </c>
      <c r="F298" s="147" t="s">
        <v>392</v>
      </c>
      <c r="H298" s="148">
        <v>1956</v>
      </c>
      <c r="I298" s="149"/>
      <c r="L298" s="144"/>
      <c r="M298" s="150"/>
      <c r="T298" s="151"/>
      <c r="AT298" s="146" t="s">
        <v>150</v>
      </c>
      <c r="AU298" s="146" t="s">
        <v>88</v>
      </c>
      <c r="AV298" s="12" t="s">
        <v>88</v>
      </c>
      <c r="AW298" s="12" t="s">
        <v>37</v>
      </c>
      <c r="AX298" s="12" t="s">
        <v>78</v>
      </c>
      <c r="AY298" s="146" t="s">
        <v>140</v>
      </c>
    </row>
    <row r="299" spans="2:65" s="13" customFormat="1">
      <c r="B299" s="152"/>
      <c r="D299" s="145" t="s">
        <v>150</v>
      </c>
      <c r="E299" s="153" t="s">
        <v>19</v>
      </c>
      <c r="F299" s="154" t="s">
        <v>393</v>
      </c>
      <c r="H299" s="153" t="s">
        <v>19</v>
      </c>
      <c r="I299" s="155"/>
      <c r="L299" s="152"/>
      <c r="M299" s="156"/>
      <c r="T299" s="157"/>
      <c r="AT299" s="153" t="s">
        <v>150</v>
      </c>
      <c r="AU299" s="153" t="s">
        <v>88</v>
      </c>
      <c r="AV299" s="13" t="s">
        <v>86</v>
      </c>
      <c r="AW299" s="13" t="s">
        <v>37</v>
      </c>
      <c r="AX299" s="13" t="s">
        <v>78</v>
      </c>
      <c r="AY299" s="153" t="s">
        <v>140</v>
      </c>
    </row>
    <row r="300" spans="2:65" s="12" customFormat="1">
      <c r="B300" s="144"/>
      <c r="D300" s="145" t="s">
        <v>150</v>
      </c>
      <c r="E300" s="146" t="s">
        <v>19</v>
      </c>
      <c r="F300" s="147" t="s">
        <v>394</v>
      </c>
      <c r="H300" s="148">
        <v>190.6</v>
      </c>
      <c r="I300" s="149"/>
      <c r="L300" s="144"/>
      <c r="M300" s="150"/>
      <c r="T300" s="151"/>
      <c r="AT300" s="146" t="s">
        <v>150</v>
      </c>
      <c r="AU300" s="146" t="s">
        <v>88</v>
      </c>
      <c r="AV300" s="12" t="s">
        <v>88</v>
      </c>
      <c r="AW300" s="12" t="s">
        <v>37</v>
      </c>
      <c r="AX300" s="12" t="s">
        <v>78</v>
      </c>
      <c r="AY300" s="146" t="s">
        <v>140</v>
      </c>
    </row>
    <row r="301" spans="2:65" s="13" customFormat="1">
      <c r="B301" s="152"/>
      <c r="D301" s="145" t="s">
        <v>150</v>
      </c>
      <c r="E301" s="153" t="s">
        <v>19</v>
      </c>
      <c r="F301" s="154" t="s">
        <v>395</v>
      </c>
      <c r="H301" s="153" t="s">
        <v>19</v>
      </c>
      <c r="I301" s="155"/>
      <c r="L301" s="152"/>
      <c r="M301" s="156"/>
      <c r="T301" s="157"/>
      <c r="AT301" s="153" t="s">
        <v>150</v>
      </c>
      <c r="AU301" s="153" t="s">
        <v>88</v>
      </c>
      <c r="AV301" s="13" t="s">
        <v>86</v>
      </c>
      <c r="AW301" s="13" t="s">
        <v>37</v>
      </c>
      <c r="AX301" s="13" t="s">
        <v>78</v>
      </c>
      <c r="AY301" s="153" t="s">
        <v>140</v>
      </c>
    </row>
    <row r="302" spans="2:65" s="12" customFormat="1">
      <c r="B302" s="144"/>
      <c r="D302" s="145" t="s">
        <v>150</v>
      </c>
      <c r="E302" s="146" t="s">
        <v>19</v>
      </c>
      <c r="F302" s="147" t="s">
        <v>396</v>
      </c>
      <c r="H302" s="148">
        <v>163.5</v>
      </c>
      <c r="I302" s="149"/>
      <c r="L302" s="144"/>
      <c r="M302" s="150"/>
      <c r="T302" s="151"/>
      <c r="AT302" s="146" t="s">
        <v>150</v>
      </c>
      <c r="AU302" s="146" t="s">
        <v>88</v>
      </c>
      <c r="AV302" s="12" t="s">
        <v>88</v>
      </c>
      <c r="AW302" s="12" t="s">
        <v>37</v>
      </c>
      <c r="AX302" s="12" t="s">
        <v>78</v>
      </c>
      <c r="AY302" s="146" t="s">
        <v>140</v>
      </c>
    </row>
    <row r="303" spans="2:65" s="13" customFormat="1">
      <c r="B303" s="152"/>
      <c r="D303" s="145" t="s">
        <v>150</v>
      </c>
      <c r="E303" s="153" t="s">
        <v>19</v>
      </c>
      <c r="F303" s="154" t="s">
        <v>397</v>
      </c>
      <c r="H303" s="153" t="s">
        <v>19</v>
      </c>
      <c r="I303" s="155"/>
      <c r="L303" s="152"/>
      <c r="M303" s="156"/>
      <c r="T303" s="157"/>
      <c r="AT303" s="153" t="s">
        <v>150</v>
      </c>
      <c r="AU303" s="153" t="s">
        <v>88</v>
      </c>
      <c r="AV303" s="13" t="s">
        <v>86</v>
      </c>
      <c r="AW303" s="13" t="s">
        <v>37</v>
      </c>
      <c r="AX303" s="13" t="s">
        <v>78</v>
      </c>
      <c r="AY303" s="153" t="s">
        <v>140</v>
      </c>
    </row>
    <row r="304" spans="2:65" s="12" customFormat="1">
      <c r="B304" s="144"/>
      <c r="D304" s="145" t="s">
        <v>150</v>
      </c>
      <c r="E304" s="146" t="s">
        <v>19</v>
      </c>
      <c r="F304" s="147" t="s">
        <v>398</v>
      </c>
      <c r="H304" s="148">
        <v>12</v>
      </c>
      <c r="I304" s="149"/>
      <c r="L304" s="144"/>
      <c r="M304" s="150"/>
      <c r="T304" s="151"/>
      <c r="AT304" s="146" t="s">
        <v>150</v>
      </c>
      <c r="AU304" s="146" t="s">
        <v>88</v>
      </c>
      <c r="AV304" s="12" t="s">
        <v>88</v>
      </c>
      <c r="AW304" s="12" t="s">
        <v>37</v>
      </c>
      <c r="AX304" s="12" t="s">
        <v>78</v>
      </c>
      <c r="AY304" s="146" t="s">
        <v>140</v>
      </c>
    </row>
    <row r="305" spans="2:65" s="12" customFormat="1">
      <c r="B305" s="144"/>
      <c r="D305" s="145" t="s">
        <v>150</v>
      </c>
      <c r="E305" s="146" t="s">
        <v>19</v>
      </c>
      <c r="F305" s="147" t="s">
        <v>399</v>
      </c>
      <c r="H305" s="148">
        <v>164.45</v>
      </c>
      <c r="I305" s="149"/>
      <c r="L305" s="144"/>
      <c r="M305" s="150"/>
      <c r="T305" s="151"/>
      <c r="AT305" s="146" t="s">
        <v>150</v>
      </c>
      <c r="AU305" s="146" t="s">
        <v>88</v>
      </c>
      <c r="AV305" s="12" t="s">
        <v>88</v>
      </c>
      <c r="AW305" s="12" t="s">
        <v>37</v>
      </c>
      <c r="AX305" s="12" t="s">
        <v>78</v>
      </c>
      <c r="AY305" s="146" t="s">
        <v>140</v>
      </c>
    </row>
    <row r="306" spans="2:65" s="13" customFormat="1">
      <c r="B306" s="152"/>
      <c r="D306" s="145" t="s">
        <v>150</v>
      </c>
      <c r="E306" s="153" t="s">
        <v>19</v>
      </c>
      <c r="F306" s="154" t="s">
        <v>400</v>
      </c>
      <c r="H306" s="153" t="s">
        <v>19</v>
      </c>
      <c r="I306" s="155"/>
      <c r="L306" s="152"/>
      <c r="M306" s="156"/>
      <c r="T306" s="157"/>
      <c r="AT306" s="153" t="s">
        <v>150</v>
      </c>
      <c r="AU306" s="153" t="s">
        <v>88</v>
      </c>
      <c r="AV306" s="13" t="s">
        <v>86</v>
      </c>
      <c r="AW306" s="13" t="s">
        <v>37</v>
      </c>
      <c r="AX306" s="13" t="s">
        <v>78</v>
      </c>
      <c r="AY306" s="153" t="s">
        <v>140</v>
      </c>
    </row>
    <row r="307" spans="2:65" s="13" customFormat="1">
      <c r="B307" s="152"/>
      <c r="D307" s="145" t="s">
        <v>150</v>
      </c>
      <c r="E307" s="153" t="s">
        <v>19</v>
      </c>
      <c r="F307" s="154" t="s">
        <v>152</v>
      </c>
      <c r="H307" s="153" t="s">
        <v>19</v>
      </c>
      <c r="I307" s="155"/>
      <c r="L307" s="152"/>
      <c r="M307" s="156"/>
      <c r="T307" s="157"/>
      <c r="AT307" s="153" t="s">
        <v>150</v>
      </c>
      <c r="AU307" s="153" t="s">
        <v>88</v>
      </c>
      <c r="AV307" s="13" t="s">
        <v>86</v>
      </c>
      <c r="AW307" s="13" t="s">
        <v>37</v>
      </c>
      <c r="AX307" s="13" t="s">
        <v>78</v>
      </c>
      <c r="AY307" s="153" t="s">
        <v>140</v>
      </c>
    </row>
    <row r="308" spans="2:65" s="14" customFormat="1">
      <c r="B308" s="158"/>
      <c r="D308" s="145" t="s">
        <v>150</v>
      </c>
      <c r="E308" s="159" t="s">
        <v>19</v>
      </c>
      <c r="F308" s="160" t="s">
        <v>153</v>
      </c>
      <c r="H308" s="161">
        <v>2486.5499999999997</v>
      </c>
      <c r="I308" s="162"/>
      <c r="L308" s="158"/>
      <c r="M308" s="163"/>
      <c r="T308" s="164"/>
      <c r="AT308" s="159" t="s">
        <v>150</v>
      </c>
      <c r="AU308" s="159" t="s">
        <v>88</v>
      </c>
      <c r="AV308" s="14" t="s">
        <v>147</v>
      </c>
      <c r="AW308" s="14" t="s">
        <v>37</v>
      </c>
      <c r="AX308" s="14" t="s">
        <v>86</v>
      </c>
      <c r="AY308" s="159" t="s">
        <v>140</v>
      </c>
    </row>
    <row r="309" spans="2:65" s="11" customFormat="1" ht="22.8" customHeight="1">
      <c r="B309" s="115"/>
      <c r="D309" s="116" t="s">
        <v>77</v>
      </c>
      <c r="E309" s="125" t="s">
        <v>168</v>
      </c>
      <c r="F309" s="125" t="s">
        <v>401</v>
      </c>
      <c r="I309" s="118"/>
      <c r="J309" s="126">
        <f>BK309</f>
        <v>0</v>
      </c>
      <c r="L309" s="115"/>
      <c r="M309" s="120"/>
      <c r="P309" s="121">
        <f>SUM(P310:P509)</f>
        <v>0</v>
      </c>
      <c r="R309" s="121">
        <f>SUM(R310:R509)</f>
        <v>0</v>
      </c>
      <c r="T309" s="122">
        <f>SUM(T310:T509)</f>
        <v>0</v>
      </c>
      <c r="AR309" s="116" t="s">
        <v>86</v>
      </c>
      <c r="AT309" s="123" t="s">
        <v>77</v>
      </c>
      <c r="AU309" s="123" t="s">
        <v>86</v>
      </c>
      <c r="AY309" s="116" t="s">
        <v>140</v>
      </c>
      <c r="BK309" s="124">
        <f>SUM(BK310:BK509)</f>
        <v>0</v>
      </c>
    </row>
    <row r="310" spans="2:65" s="1" customFormat="1" ht="24.15" customHeight="1">
      <c r="B310" s="32"/>
      <c r="C310" s="127" t="s">
        <v>276</v>
      </c>
      <c r="D310" s="127" t="s">
        <v>142</v>
      </c>
      <c r="E310" s="128" t="s">
        <v>402</v>
      </c>
      <c r="F310" s="129" t="s">
        <v>403</v>
      </c>
      <c r="G310" s="130" t="s">
        <v>145</v>
      </c>
      <c r="H310" s="131">
        <v>20</v>
      </c>
      <c r="I310" s="132"/>
      <c r="J310" s="133">
        <f>ROUND(I310*H310,2)</f>
        <v>0</v>
      </c>
      <c r="K310" s="129" t="s">
        <v>19</v>
      </c>
      <c r="L310" s="32"/>
      <c r="M310" s="134" t="s">
        <v>19</v>
      </c>
      <c r="N310" s="135" t="s">
        <v>49</v>
      </c>
      <c r="P310" s="136">
        <f>O310*H310</f>
        <v>0</v>
      </c>
      <c r="Q310" s="136">
        <v>0</v>
      </c>
      <c r="R310" s="136">
        <f>Q310*H310</f>
        <v>0</v>
      </c>
      <c r="S310" s="136">
        <v>0</v>
      </c>
      <c r="T310" s="137">
        <f>S310*H310</f>
        <v>0</v>
      </c>
      <c r="AR310" s="138" t="s">
        <v>147</v>
      </c>
      <c r="AT310" s="138" t="s">
        <v>142</v>
      </c>
      <c r="AU310" s="138" t="s">
        <v>88</v>
      </c>
      <c r="AY310" s="17" t="s">
        <v>140</v>
      </c>
      <c r="BE310" s="139">
        <f>IF(N310="základní",J310,0)</f>
        <v>0</v>
      </c>
      <c r="BF310" s="139">
        <f>IF(N310="snížená",J310,0)</f>
        <v>0</v>
      </c>
      <c r="BG310" s="139">
        <f>IF(N310="zákl. přenesená",J310,0)</f>
        <v>0</v>
      </c>
      <c r="BH310" s="139">
        <f>IF(N310="sníž. přenesená",J310,0)</f>
        <v>0</v>
      </c>
      <c r="BI310" s="139">
        <f>IF(N310="nulová",J310,0)</f>
        <v>0</v>
      </c>
      <c r="BJ310" s="17" t="s">
        <v>86</v>
      </c>
      <c r="BK310" s="139">
        <f>ROUND(I310*H310,2)</f>
        <v>0</v>
      </c>
      <c r="BL310" s="17" t="s">
        <v>147</v>
      </c>
      <c r="BM310" s="138" t="s">
        <v>404</v>
      </c>
    </row>
    <row r="311" spans="2:65" s="12" customFormat="1">
      <c r="B311" s="144"/>
      <c r="D311" s="145" t="s">
        <v>150</v>
      </c>
      <c r="E311" s="146" t="s">
        <v>19</v>
      </c>
      <c r="F311" s="147" t="s">
        <v>198</v>
      </c>
      <c r="H311" s="148">
        <v>20</v>
      </c>
      <c r="I311" s="149"/>
      <c r="L311" s="144"/>
      <c r="M311" s="150"/>
      <c r="T311" s="151"/>
      <c r="AT311" s="146" t="s">
        <v>150</v>
      </c>
      <c r="AU311" s="146" t="s">
        <v>88</v>
      </c>
      <c r="AV311" s="12" t="s">
        <v>88</v>
      </c>
      <c r="AW311" s="12" t="s">
        <v>37</v>
      </c>
      <c r="AX311" s="12" t="s">
        <v>78</v>
      </c>
      <c r="AY311" s="146" t="s">
        <v>140</v>
      </c>
    </row>
    <row r="312" spans="2:65" s="13" customFormat="1">
      <c r="B312" s="152"/>
      <c r="D312" s="145" t="s">
        <v>150</v>
      </c>
      <c r="E312" s="153" t="s">
        <v>19</v>
      </c>
      <c r="F312" s="154" t="s">
        <v>405</v>
      </c>
      <c r="H312" s="153" t="s">
        <v>19</v>
      </c>
      <c r="I312" s="155"/>
      <c r="L312" s="152"/>
      <c r="M312" s="156"/>
      <c r="T312" s="157"/>
      <c r="AT312" s="153" t="s">
        <v>150</v>
      </c>
      <c r="AU312" s="153" t="s">
        <v>88</v>
      </c>
      <c r="AV312" s="13" t="s">
        <v>86</v>
      </c>
      <c r="AW312" s="13" t="s">
        <v>37</v>
      </c>
      <c r="AX312" s="13" t="s">
        <v>78</v>
      </c>
      <c r="AY312" s="153" t="s">
        <v>140</v>
      </c>
    </row>
    <row r="313" spans="2:65" s="14" customFormat="1">
      <c r="B313" s="158"/>
      <c r="D313" s="145" t="s">
        <v>150</v>
      </c>
      <c r="E313" s="159" t="s">
        <v>19</v>
      </c>
      <c r="F313" s="160" t="s">
        <v>153</v>
      </c>
      <c r="H313" s="161">
        <v>20</v>
      </c>
      <c r="I313" s="162"/>
      <c r="L313" s="158"/>
      <c r="M313" s="163"/>
      <c r="T313" s="164"/>
      <c r="AT313" s="159" t="s">
        <v>150</v>
      </c>
      <c r="AU313" s="159" t="s">
        <v>88</v>
      </c>
      <c r="AV313" s="14" t="s">
        <v>147</v>
      </c>
      <c r="AW313" s="14" t="s">
        <v>37</v>
      </c>
      <c r="AX313" s="14" t="s">
        <v>86</v>
      </c>
      <c r="AY313" s="159" t="s">
        <v>140</v>
      </c>
    </row>
    <row r="314" spans="2:65" s="1" customFormat="1" ht="24.15" customHeight="1">
      <c r="B314" s="32"/>
      <c r="C314" s="127" t="s">
        <v>406</v>
      </c>
      <c r="D314" s="127" t="s">
        <v>142</v>
      </c>
      <c r="E314" s="128" t="s">
        <v>407</v>
      </c>
      <c r="F314" s="129" t="s">
        <v>408</v>
      </c>
      <c r="G314" s="130" t="s">
        <v>145</v>
      </c>
      <c r="H314" s="131">
        <v>7.4</v>
      </c>
      <c r="I314" s="132"/>
      <c r="J314" s="133">
        <f>ROUND(I314*H314,2)</f>
        <v>0</v>
      </c>
      <c r="K314" s="129" t="s">
        <v>19</v>
      </c>
      <c r="L314" s="32"/>
      <c r="M314" s="134" t="s">
        <v>19</v>
      </c>
      <c r="N314" s="135" t="s">
        <v>49</v>
      </c>
      <c r="P314" s="136">
        <f>O314*H314</f>
        <v>0</v>
      </c>
      <c r="Q314" s="136">
        <v>0</v>
      </c>
      <c r="R314" s="136">
        <f>Q314*H314</f>
        <v>0</v>
      </c>
      <c r="S314" s="136">
        <v>0</v>
      </c>
      <c r="T314" s="137">
        <f>S314*H314</f>
        <v>0</v>
      </c>
      <c r="AR314" s="138" t="s">
        <v>147</v>
      </c>
      <c r="AT314" s="138" t="s">
        <v>142</v>
      </c>
      <c r="AU314" s="138" t="s">
        <v>88</v>
      </c>
      <c r="AY314" s="17" t="s">
        <v>140</v>
      </c>
      <c r="BE314" s="139">
        <f>IF(N314="základní",J314,0)</f>
        <v>0</v>
      </c>
      <c r="BF314" s="139">
        <f>IF(N314="snížená",J314,0)</f>
        <v>0</v>
      </c>
      <c r="BG314" s="139">
        <f>IF(N314="zákl. přenesená",J314,0)</f>
        <v>0</v>
      </c>
      <c r="BH314" s="139">
        <f>IF(N314="sníž. přenesená",J314,0)</f>
        <v>0</v>
      </c>
      <c r="BI314" s="139">
        <f>IF(N314="nulová",J314,0)</f>
        <v>0</v>
      </c>
      <c r="BJ314" s="17" t="s">
        <v>86</v>
      </c>
      <c r="BK314" s="139">
        <f>ROUND(I314*H314,2)</f>
        <v>0</v>
      </c>
      <c r="BL314" s="17" t="s">
        <v>147</v>
      </c>
      <c r="BM314" s="138" t="s">
        <v>409</v>
      </c>
    </row>
    <row r="315" spans="2:65" s="12" customFormat="1">
      <c r="B315" s="144"/>
      <c r="D315" s="145" t="s">
        <v>150</v>
      </c>
      <c r="E315" s="146" t="s">
        <v>19</v>
      </c>
      <c r="F315" s="147" t="s">
        <v>410</v>
      </c>
      <c r="H315" s="148">
        <v>7.4</v>
      </c>
      <c r="I315" s="149"/>
      <c r="L315" s="144"/>
      <c r="M315" s="150"/>
      <c r="T315" s="151"/>
      <c r="AT315" s="146" t="s">
        <v>150</v>
      </c>
      <c r="AU315" s="146" t="s">
        <v>88</v>
      </c>
      <c r="AV315" s="12" t="s">
        <v>88</v>
      </c>
      <c r="AW315" s="12" t="s">
        <v>37</v>
      </c>
      <c r="AX315" s="12" t="s">
        <v>78</v>
      </c>
      <c r="AY315" s="146" t="s">
        <v>140</v>
      </c>
    </row>
    <row r="316" spans="2:65" s="13" customFormat="1">
      <c r="B316" s="152"/>
      <c r="D316" s="145" t="s">
        <v>150</v>
      </c>
      <c r="E316" s="153" t="s">
        <v>19</v>
      </c>
      <c r="F316" s="154" t="s">
        <v>411</v>
      </c>
      <c r="H316" s="153" t="s">
        <v>19</v>
      </c>
      <c r="I316" s="155"/>
      <c r="L316" s="152"/>
      <c r="M316" s="156"/>
      <c r="T316" s="157"/>
      <c r="AT316" s="153" t="s">
        <v>150</v>
      </c>
      <c r="AU316" s="153" t="s">
        <v>88</v>
      </c>
      <c r="AV316" s="13" t="s">
        <v>86</v>
      </c>
      <c r="AW316" s="13" t="s">
        <v>37</v>
      </c>
      <c r="AX316" s="13" t="s">
        <v>78</v>
      </c>
      <c r="AY316" s="153" t="s">
        <v>140</v>
      </c>
    </row>
    <row r="317" spans="2:65" s="14" customFormat="1">
      <c r="B317" s="158"/>
      <c r="D317" s="145" t="s">
        <v>150</v>
      </c>
      <c r="E317" s="159" t="s">
        <v>19</v>
      </c>
      <c r="F317" s="160" t="s">
        <v>153</v>
      </c>
      <c r="H317" s="161">
        <v>7.4</v>
      </c>
      <c r="I317" s="162"/>
      <c r="L317" s="158"/>
      <c r="M317" s="163"/>
      <c r="T317" s="164"/>
      <c r="AT317" s="159" t="s">
        <v>150</v>
      </c>
      <c r="AU317" s="159" t="s">
        <v>88</v>
      </c>
      <c r="AV317" s="14" t="s">
        <v>147</v>
      </c>
      <c r="AW317" s="14" t="s">
        <v>37</v>
      </c>
      <c r="AX317" s="14" t="s">
        <v>86</v>
      </c>
      <c r="AY317" s="159" t="s">
        <v>140</v>
      </c>
    </row>
    <row r="318" spans="2:65" s="1" customFormat="1" ht="21.75" customHeight="1">
      <c r="B318" s="32"/>
      <c r="C318" s="127" t="s">
        <v>281</v>
      </c>
      <c r="D318" s="127" t="s">
        <v>142</v>
      </c>
      <c r="E318" s="128" t="s">
        <v>412</v>
      </c>
      <c r="F318" s="129" t="s">
        <v>413</v>
      </c>
      <c r="G318" s="130" t="s">
        <v>145</v>
      </c>
      <c r="H318" s="131">
        <v>7.4</v>
      </c>
      <c r="I318" s="132"/>
      <c r="J318" s="133">
        <f>ROUND(I318*H318,2)</f>
        <v>0</v>
      </c>
      <c r="K318" s="129" t="s">
        <v>146</v>
      </c>
      <c r="L318" s="32"/>
      <c r="M318" s="134" t="s">
        <v>19</v>
      </c>
      <c r="N318" s="135" t="s">
        <v>49</v>
      </c>
      <c r="P318" s="136">
        <f>O318*H318</f>
        <v>0</v>
      </c>
      <c r="Q318" s="136">
        <v>0</v>
      </c>
      <c r="R318" s="136">
        <f>Q318*H318</f>
        <v>0</v>
      </c>
      <c r="S318" s="136">
        <v>0</v>
      </c>
      <c r="T318" s="137">
        <f>S318*H318</f>
        <v>0</v>
      </c>
      <c r="AR318" s="138" t="s">
        <v>147</v>
      </c>
      <c r="AT318" s="138" t="s">
        <v>142</v>
      </c>
      <c r="AU318" s="138" t="s">
        <v>88</v>
      </c>
      <c r="AY318" s="17" t="s">
        <v>140</v>
      </c>
      <c r="BE318" s="139">
        <f>IF(N318="základní",J318,0)</f>
        <v>0</v>
      </c>
      <c r="BF318" s="139">
        <f>IF(N318="snížená",J318,0)</f>
        <v>0</v>
      </c>
      <c r="BG318" s="139">
        <f>IF(N318="zákl. přenesená",J318,0)</f>
        <v>0</v>
      </c>
      <c r="BH318" s="139">
        <f>IF(N318="sníž. přenesená",J318,0)</f>
        <v>0</v>
      </c>
      <c r="BI318" s="139">
        <f>IF(N318="nulová",J318,0)</f>
        <v>0</v>
      </c>
      <c r="BJ318" s="17" t="s">
        <v>86</v>
      </c>
      <c r="BK318" s="139">
        <f>ROUND(I318*H318,2)</f>
        <v>0</v>
      </c>
      <c r="BL318" s="17" t="s">
        <v>147</v>
      </c>
      <c r="BM318" s="138" t="s">
        <v>414</v>
      </c>
    </row>
    <row r="319" spans="2:65" s="1" customFormat="1">
      <c r="B319" s="32"/>
      <c r="D319" s="140" t="s">
        <v>148</v>
      </c>
      <c r="F319" s="141" t="s">
        <v>415</v>
      </c>
      <c r="I319" s="142"/>
      <c r="L319" s="32"/>
      <c r="M319" s="143"/>
      <c r="T319" s="53"/>
      <c r="AT319" s="17" t="s">
        <v>148</v>
      </c>
      <c r="AU319" s="17" t="s">
        <v>88</v>
      </c>
    </row>
    <row r="320" spans="2:65" s="12" customFormat="1">
      <c r="B320" s="144"/>
      <c r="D320" s="145" t="s">
        <v>150</v>
      </c>
      <c r="E320" s="146" t="s">
        <v>19</v>
      </c>
      <c r="F320" s="147" t="s">
        <v>410</v>
      </c>
      <c r="H320" s="148">
        <v>7.4</v>
      </c>
      <c r="I320" s="149"/>
      <c r="L320" s="144"/>
      <c r="M320" s="150"/>
      <c r="T320" s="151"/>
      <c r="AT320" s="146" t="s">
        <v>150</v>
      </c>
      <c r="AU320" s="146" t="s">
        <v>88</v>
      </c>
      <c r="AV320" s="12" t="s">
        <v>88</v>
      </c>
      <c r="AW320" s="12" t="s">
        <v>37</v>
      </c>
      <c r="AX320" s="12" t="s">
        <v>78</v>
      </c>
      <c r="AY320" s="146" t="s">
        <v>140</v>
      </c>
    </row>
    <row r="321" spans="2:65" s="13" customFormat="1">
      <c r="B321" s="152"/>
      <c r="D321" s="145" t="s">
        <v>150</v>
      </c>
      <c r="E321" s="153" t="s">
        <v>19</v>
      </c>
      <c r="F321" s="154" t="s">
        <v>416</v>
      </c>
      <c r="H321" s="153" t="s">
        <v>19</v>
      </c>
      <c r="I321" s="155"/>
      <c r="L321" s="152"/>
      <c r="M321" s="156"/>
      <c r="T321" s="157"/>
      <c r="AT321" s="153" t="s">
        <v>150</v>
      </c>
      <c r="AU321" s="153" t="s">
        <v>88</v>
      </c>
      <c r="AV321" s="13" t="s">
        <v>86</v>
      </c>
      <c r="AW321" s="13" t="s">
        <v>37</v>
      </c>
      <c r="AX321" s="13" t="s">
        <v>78</v>
      </c>
      <c r="AY321" s="153" t="s">
        <v>140</v>
      </c>
    </row>
    <row r="322" spans="2:65" s="14" customFormat="1">
      <c r="B322" s="158"/>
      <c r="D322" s="145" t="s">
        <v>150</v>
      </c>
      <c r="E322" s="159" t="s">
        <v>19</v>
      </c>
      <c r="F322" s="160" t="s">
        <v>153</v>
      </c>
      <c r="H322" s="161">
        <v>7.4</v>
      </c>
      <c r="I322" s="162"/>
      <c r="L322" s="158"/>
      <c r="M322" s="163"/>
      <c r="T322" s="164"/>
      <c r="AT322" s="159" t="s">
        <v>150</v>
      </c>
      <c r="AU322" s="159" t="s">
        <v>88</v>
      </c>
      <c r="AV322" s="14" t="s">
        <v>147</v>
      </c>
      <c r="AW322" s="14" t="s">
        <v>37</v>
      </c>
      <c r="AX322" s="14" t="s">
        <v>86</v>
      </c>
      <c r="AY322" s="159" t="s">
        <v>140</v>
      </c>
    </row>
    <row r="323" spans="2:65" s="1" customFormat="1" ht="21.75" customHeight="1">
      <c r="B323" s="32"/>
      <c r="C323" s="127" t="s">
        <v>417</v>
      </c>
      <c r="D323" s="127" t="s">
        <v>142</v>
      </c>
      <c r="E323" s="128" t="s">
        <v>418</v>
      </c>
      <c r="F323" s="129" t="s">
        <v>419</v>
      </c>
      <c r="G323" s="130" t="s">
        <v>145</v>
      </c>
      <c r="H323" s="131">
        <v>5544.9</v>
      </c>
      <c r="I323" s="132"/>
      <c r="J323" s="133">
        <f>ROUND(I323*H323,2)</f>
        <v>0</v>
      </c>
      <c r="K323" s="129" t="s">
        <v>19</v>
      </c>
      <c r="L323" s="32"/>
      <c r="M323" s="134" t="s">
        <v>19</v>
      </c>
      <c r="N323" s="135" t="s">
        <v>49</v>
      </c>
      <c r="P323" s="136">
        <f>O323*H323</f>
        <v>0</v>
      </c>
      <c r="Q323" s="136">
        <v>0</v>
      </c>
      <c r="R323" s="136">
        <f>Q323*H323</f>
        <v>0</v>
      </c>
      <c r="S323" s="136">
        <v>0</v>
      </c>
      <c r="T323" s="137">
        <f>S323*H323</f>
        <v>0</v>
      </c>
      <c r="AR323" s="138" t="s">
        <v>147</v>
      </c>
      <c r="AT323" s="138" t="s">
        <v>142</v>
      </c>
      <c r="AU323" s="138" t="s">
        <v>88</v>
      </c>
      <c r="AY323" s="17" t="s">
        <v>140</v>
      </c>
      <c r="BE323" s="139">
        <f>IF(N323="základní",J323,0)</f>
        <v>0</v>
      </c>
      <c r="BF323" s="139">
        <f>IF(N323="snížená",J323,0)</f>
        <v>0</v>
      </c>
      <c r="BG323" s="139">
        <f>IF(N323="zákl. přenesená",J323,0)</f>
        <v>0</v>
      </c>
      <c r="BH323" s="139">
        <f>IF(N323="sníž. přenesená",J323,0)</f>
        <v>0</v>
      </c>
      <c r="BI323" s="139">
        <f>IF(N323="nulová",J323,0)</f>
        <v>0</v>
      </c>
      <c r="BJ323" s="17" t="s">
        <v>86</v>
      </c>
      <c r="BK323" s="139">
        <f>ROUND(I323*H323,2)</f>
        <v>0</v>
      </c>
      <c r="BL323" s="17" t="s">
        <v>147</v>
      </c>
      <c r="BM323" s="138" t="s">
        <v>420</v>
      </c>
    </row>
    <row r="324" spans="2:65" s="12" customFormat="1">
      <c r="B324" s="144"/>
      <c r="D324" s="145" t="s">
        <v>150</v>
      </c>
      <c r="E324" s="146" t="s">
        <v>19</v>
      </c>
      <c r="F324" s="147" t="s">
        <v>362</v>
      </c>
      <c r="H324" s="148">
        <v>3912</v>
      </c>
      <c r="I324" s="149"/>
      <c r="L324" s="144"/>
      <c r="M324" s="150"/>
      <c r="T324" s="151"/>
      <c r="AT324" s="146" t="s">
        <v>150</v>
      </c>
      <c r="AU324" s="146" t="s">
        <v>88</v>
      </c>
      <c r="AV324" s="12" t="s">
        <v>88</v>
      </c>
      <c r="AW324" s="12" t="s">
        <v>37</v>
      </c>
      <c r="AX324" s="12" t="s">
        <v>78</v>
      </c>
      <c r="AY324" s="146" t="s">
        <v>140</v>
      </c>
    </row>
    <row r="325" spans="2:65" s="13" customFormat="1">
      <c r="B325" s="152"/>
      <c r="D325" s="145" t="s">
        <v>150</v>
      </c>
      <c r="E325" s="153" t="s">
        <v>19</v>
      </c>
      <c r="F325" s="154" t="s">
        <v>393</v>
      </c>
      <c r="H325" s="153" t="s">
        <v>19</v>
      </c>
      <c r="I325" s="155"/>
      <c r="L325" s="152"/>
      <c r="M325" s="156"/>
      <c r="T325" s="157"/>
      <c r="AT325" s="153" t="s">
        <v>150</v>
      </c>
      <c r="AU325" s="153" t="s">
        <v>88</v>
      </c>
      <c r="AV325" s="13" t="s">
        <v>86</v>
      </c>
      <c r="AW325" s="13" t="s">
        <v>37</v>
      </c>
      <c r="AX325" s="13" t="s">
        <v>78</v>
      </c>
      <c r="AY325" s="153" t="s">
        <v>140</v>
      </c>
    </row>
    <row r="326" spans="2:65" s="12" customFormat="1">
      <c r="B326" s="144"/>
      <c r="D326" s="145" t="s">
        <v>150</v>
      </c>
      <c r="E326" s="146" t="s">
        <v>19</v>
      </c>
      <c r="F326" s="147" t="s">
        <v>361</v>
      </c>
      <c r="H326" s="148">
        <v>953</v>
      </c>
      <c r="I326" s="149"/>
      <c r="L326" s="144"/>
      <c r="M326" s="150"/>
      <c r="T326" s="151"/>
      <c r="AT326" s="146" t="s">
        <v>150</v>
      </c>
      <c r="AU326" s="146" t="s">
        <v>88</v>
      </c>
      <c r="AV326" s="12" t="s">
        <v>88</v>
      </c>
      <c r="AW326" s="12" t="s">
        <v>37</v>
      </c>
      <c r="AX326" s="12" t="s">
        <v>78</v>
      </c>
      <c r="AY326" s="146" t="s">
        <v>140</v>
      </c>
    </row>
    <row r="327" spans="2:65" s="13" customFormat="1">
      <c r="B327" s="152"/>
      <c r="D327" s="145" t="s">
        <v>150</v>
      </c>
      <c r="E327" s="153" t="s">
        <v>19</v>
      </c>
      <c r="F327" s="154" t="s">
        <v>395</v>
      </c>
      <c r="H327" s="153" t="s">
        <v>19</v>
      </c>
      <c r="I327" s="155"/>
      <c r="L327" s="152"/>
      <c r="M327" s="156"/>
      <c r="T327" s="157"/>
      <c r="AT327" s="153" t="s">
        <v>150</v>
      </c>
      <c r="AU327" s="153" t="s">
        <v>88</v>
      </c>
      <c r="AV327" s="13" t="s">
        <v>86</v>
      </c>
      <c r="AW327" s="13" t="s">
        <v>37</v>
      </c>
      <c r="AX327" s="13" t="s">
        <v>78</v>
      </c>
      <c r="AY327" s="153" t="s">
        <v>140</v>
      </c>
    </row>
    <row r="328" spans="2:65" s="12" customFormat="1">
      <c r="B328" s="144"/>
      <c r="D328" s="145" t="s">
        <v>150</v>
      </c>
      <c r="E328" s="146" t="s">
        <v>19</v>
      </c>
      <c r="F328" s="147" t="s">
        <v>365</v>
      </c>
      <c r="H328" s="148">
        <v>327</v>
      </c>
      <c r="I328" s="149"/>
      <c r="L328" s="144"/>
      <c r="M328" s="150"/>
      <c r="T328" s="151"/>
      <c r="AT328" s="146" t="s">
        <v>150</v>
      </c>
      <c r="AU328" s="146" t="s">
        <v>88</v>
      </c>
      <c r="AV328" s="12" t="s">
        <v>88</v>
      </c>
      <c r="AW328" s="12" t="s">
        <v>37</v>
      </c>
      <c r="AX328" s="12" t="s">
        <v>78</v>
      </c>
      <c r="AY328" s="146" t="s">
        <v>140</v>
      </c>
    </row>
    <row r="329" spans="2:65" s="13" customFormat="1">
      <c r="B329" s="152"/>
      <c r="D329" s="145" t="s">
        <v>150</v>
      </c>
      <c r="E329" s="153" t="s">
        <v>19</v>
      </c>
      <c r="F329" s="154" t="s">
        <v>421</v>
      </c>
      <c r="H329" s="153" t="s">
        <v>19</v>
      </c>
      <c r="I329" s="155"/>
      <c r="L329" s="152"/>
      <c r="M329" s="156"/>
      <c r="T329" s="157"/>
      <c r="AT329" s="153" t="s">
        <v>150</v>
      </c>
      <c r="AU329" s="153" t="s">
        <v>88</v>
      </c>
      <c r="AV329" s="13" t="s">
        <v>86</v>
      </c>
      <c r="AW329" s="13" t="s">
        <v>37</v>
      </c>
      <c r="AX329" s="13" t="s">
        <v>78</v>
      </c>
      <c r="AY329" s="153" t="s">
        <v>140</v>
      </c>
    </row>
    <row r="330" spans="2:65" s="12" customFormat="1">
      <c r="B330" s="144"/>
      <c r="D330" s="145" t="s">
        <v>150</v>
      </c>
      <c r="E330" s="146" t="s">
        <v>19</v>
      </c>
      <c r="F330" s="147" t="s">
        <v>210</v>
      </c>
      <c r="H330" s="148">
        <v>24</v>
      </c>
      <c r="I330" s="149"/>
      <c r="L330" s="144"/>
      <c r="M330" s="150"/>
      <c r="T330" s="151"/>
      <c r="AT330" s="146" t="s">
        <v>150</v>
      </c>
      <c r="AU330" s="146" t="s">
        <v>88</v>
      </c>
      <c r="AV330" s="12" t="s">
        <v>88</v>
      </c>
      <c r="AW330" s="12" t="s">
        <v>37</v>
      </c>
      <c r="AX330" s="12" t="s">
        <v>78</v>
      </c>
      <c r="AY330" s="146" t="s">
        <v>140</v>
      </c>
    </row>
    <row r="331" spans="2:65" s="13" customFormat="1">
      <c r="B331" s="152"/>
      <c r="D331" s="145" t="s">
        <v>150</v>
      </c>
      <c r="E331" s="153" t="s">
        <v>19</v>
      </c>
      <c r="F331" s="154" t="s">
        <v>422</v>
      </c>
      <c r="H331" s="153" t="s">
        <v>19</v>
      </c>
      <c r="I331" s="155"/>
      <c r="L331" s="152"/>
      <c r="M331" s="156"/>
      <c r="T331" s="157"/>
      <c r="AT331" s="153" t="s">
        <v>150</v>
      </c>
      <c r="AU331" s="153" t="s">
        <v>88</v>
      </c>
      <c r="AV331" s="13" t="s">
        <v>86</v>
      </c>
      <c r="AW331" s="13" t="s">
        <v>37</v>
      </c>
      <c r="AX331" s="13" t="s">
        <v>78</v>
      </c>
      <c r="AY331" s="153" t="s">
        <v>140</v>
      </c>
    </row>
    <row r="332" spans="2:65" s="12" customFormat="1">
      <c r="B332" s="144"/>
      <c r="D332" s="145" t="s">
        <v>150</v>
      </c>
      <c r="E332" s="146" t="s">
        <v>19</v>
      </c>
      <c r="F332" s="147" t="s">
        <v>423</v>
      </c>
      <c r="H332" s="148">
        <v>328.9</v>
      </c>
      <c r="I332" s="149"/>
      <c r="L332" s="144"/>
      <c r="M332" s="150"/>
      <c r="T332" s="151"/>
      <c r="AT332" s="146" t="s">
        <v>150</v>
      </c>
      <c r="AU332" s="146" t="s">
        <v>88</v>
      </c>
      <c r="AV332" s="12" t="s">
        <v>88</v>
      </c>
      <c r="AW332" s="12" t="s">
        <v>37</v>
      </c>
      <c r="AX332" s="12" t="s">
        <v>78</v>
      </c>
      <c r="AY332" s="146" t="s">
        <v>140</v>
      </c>
    </row>
    <row r="333" spans="2:65" s="13" customFormat="1">
      <c r="B333" s="152"/>
      <c r="D333" s="145" t="s">
        <v>150</v>
      </c>
      <c r="E333" s="153" t="s">
        <v>19</v>
      </c>
      <c r="F333" s="154" t="s">
        <v>424</v>
      </c>
      <c r="H333" s="153" t="s">
        <v>19</v>
      </c>
      <c r="I333" s="155"/>
      <c r="L333" s="152"/>
      <c r="M333" s="156"/>
      <c r="T333" s="157"/>
      <c r="AT333" s="153" t="s">
        <v>150</v>
      </c>
      <c r="AU333" s="153" t="s">
        <v>88</v>
      </c>
      <c r="AV333" s="13" t="s">
        <v>86</v>
      </c>
      <c r="AW333" s="13" t="s">
        <v>37</v>
      </c>
      <c r="AX333" s="13" t="s">
        <v>78</v>
      </c>
      <c r="AY333" s="153" t="s">
        <v>140</v>
      </c>
    </row>
    <row r="334" spans="2:65" s="13" customFormat="1">
      <c r="B334" s="152"/>
      <c r="D334" s="145" t="s">
        <v>150</v>
      </c>
      <c r="E334" s="153" t="s">
        <v>19</v>
      </c>
      <c r="F334" s="154" t="s">
        <v>152</v>
      </c>
      <c r="H334" s="153" t="s">
        <v>19</v>
      </c>
      <c r="I334" s="155"/>
      <c r="L334" s="152"/>
      <c r="M334" s="156"/>
      <c r="T334" s="157"/>
      <c r="AT334" s="153" t="s">
        <v>150</v>
      </c>
      <c r="AU334" s="153" t="s">
        <v>88</v>
      </c>
      <c r="AV334" s="13" t="s">
        <v>86</v>
      </c>
      <c r="AW334" s="13" t="s">
        <v>37</v>
      </c>
      <c r="AX334" s="13" t="s">
        <v>78</v>
      </c>
      <c r="AY334" s="153" t="s">
        <v>140</v>
      </c>
    </row>
    <row r="335" spans="2:65" s="14" customFormat="1">
      <c r="B335" s="158"/>
      <c r="D335" s="145" t="s">
        <v>150</v>
      </c>
      <c r="E335" s="159" t="s">
        <v>19</v>
      </c>
      <c r="F335" s="160" t="s">
        <v>153</v>
      </c>
      <c r="H335" s="161">
        <v>5544.9</v>
      </c>
      <c r="I335" s="162"/>
      <c r="L335" s="158"/>
      <c r="M335" s="163"/>
      <c r="T335" s="164"/>
      <c r="AT335" s="159" t="s">
        <v>150</v>
      </c>
      <c r="AU335" s="159" t="s">
        <v>88</v>
      </c>
      <c r="AV335" s="14" t="s">
        <v>147</v>
      </c>
      <c r="AW335" s="14" t="s">
        <v>37</v>
      </c>
      <c r="AX335" s="14" t="s">
        <v>86</v>
      </c>
      <c r="AY335" s="159" t="s">
        <v>140</v>
      </c>
    </row>
    <row r="336" spans="2:65" s="1" customFormat="1" ht="21.75" customHeight="1">
      <c r="B336" s="32"/>
      <c r="C336" s="127" t="s">
        <v>286</v>
      </c>
      <c r="D336" s="127" t="s">
        <v>142</v>
      </c>
      <c r="E336" s="128" t="s">
        <v>425</v>
      </c>
      <c r="F336" s="129" t="s">
        <v>426</v>
      </c>
      <c r="G336" s="130" t="s">
        <v>145</v>
      </c>
      <c r="H336" s="131">
        <v>7.4</v>
      </c>
      <c r="I336" s="132"/>
      <c r="J336" s="133">
        <f>ROUND(I336*H336,2)</f>
        <v>0</v>
      </c>
      <c r="K336" s="129" t="s">
        <v>146</v>
      </c>
      <c r="L336" s="32"/>
      <c r="M336" s="134" t="s">
        <v>19</v>
      </c>
      <c r="N336" s="135" t="s">
        <v>49</v>
      </c>
      <c r="P336" s="136">
        <f>O336*H336</f>
        <v>0</v>
      </c>
      <c r="Q336" s="136">
        <v>0</v>
      </c>
      <c r="R336" s="136">
        <f>Q336*H336</f>
        <v>0</v>
      </c>
      <c r="S336" s="136">
        <v>0</v>
      </c>
      <c r="T336" s="137">
        <f>S336*H336</f>
        <v>0</v>
      </c>
      <c r="AR336" s="138" t="s">
        <v>147</v>
      </c>
      <c r="AT336" s="138" t="s">
        <v>142</v>
      </c>
      <c r="AU336" s="138" t="s">
        <v>88</v>
      </c>
      <c r="AY336" s="17" t="s">
        <v>140</v>
      </c>
      <c r="BE336" s="139">
        <f>IF(N336="základní",J336,0)</f>
        <v>0</v>
      </c>
      <c r="BF336" s="139">
        <f>IF(N336="snížená",J336,0)</f>
        <v>0</v>
      </c>
      <c r="BG336" s="139">
        <f>IF(N336="zákl. přenesená",J336,0)</f>
        <v>0</v>
      </c>
      <c r="BH336" s="139">
        <f>IF(N336="sníž. přenesená",J336,0)</f>
        <v>0</v>
      </c>
      <c r="BI336" s="139">
        <f>IF(N336="nulová",J336,0)</f>
        <v>0</v>
      </c>
      <c r="BJ336" s="17" t="s">
        <v>86</v>
      </c>
      <c r="BK336" s="139">
        <f>ROUND(I336*H336,2)</f>
        <v>0</v>
      </c>
      <c r="BL336" s="17" t="s">
        <v>147</v>
      </c>
      <c r="BM336" s="138" t="s">
        <v>427</v>
      </c>
    </row>
    <row r="337" spans="2:65" s="1" customFormat="1">
      <c r="B337" s="32"/>
      <c r="D337" s="140" t="s">
        <v>148</v>
      </c>
      <c r="F337" s="141" t="s">
        <v>428</v>
      </c>
      <c r="I337" s="142"/>
      <c r="L337" s="32"/>
      <c r="M337" s="143"/>
      <c r="T337" s="53"/>
      <c r="AT337" s="17" t="s">
        <v>148</v>
      </c>
      <c r="AU337" s="17" t="s">
        <v>88</v>
      </c>
    </row>
    <row r="338" spans="2:65" s="12" customFormat="1">
      <c r="B338" s="144"/>
      <c r="D338" s="145" t="s">
        <v>150</v>
      </c>
      <c r="E338" s="146" t="s">
        <v>19</v>
      </c>
      <c r="F338" s="147" t="s">
        <v>410</v>
      </c>
      <c r="H338" s="148">
        <v>7.4</v>
      </c>
      <c r="I338" s="149"/>
      <c r="L338" s="144"/>
      <c r="M338" s="150"/>
      <c r="T338" s="151"/>
      <c r="AT338" s="146" t="s">
        <v>150</v>
      </c>
      <c r="AU338" s="146" t="s">
        <v>88</v>
      </c>
      <c r="AV338" s="12" t="s">
        <v>88</v>
      </c>
      <c r="AW338" s="12" t="s">
        <v>37</v>
      </c>
      <c r="AX338" s="12" t="s">
        <v>78</v>
      </c>
      <c r="AY338" s="146" t="s">
        <v>140</v>
      </c>
    </row>
    <row r="339" spans="2:65" s="13" customFormat="1">
      <c r="B339" s="152"/>
      <c r="D339" s="145" t="s">
        <v>150</v>
      </c>
      <c r="E339" s="153" t="s">
        <v>19</v>
      </c>
      <c r="F339" s="154" t="s">
        <v>429</v>
      </c>
      <c r="H339" s="153" t="s">
        <v>19</v>
      </c>
      <c r="I339" s="155"/>
      <c r="L339" s="152"/>
      <c r="M339" s="156"/>
      <c r="T339" s="157"/>
      <c r="AT339" s="153" t="s">
        <v>150</v>
      </c>
      <c r="AU339" s="153" t="s">
        <v>88</v>
      </c>
      <c r="AV339" s="13" t="s">
        <v>86</v>
      </c>
      <c r="AW339" s="13" t="s">
        <v>37</v>
      </c>
      <c r="AX339" s="13" t="s">
        <v>78</v>
      </c>
      <c r="AY339" s="153" t="s">
        <v>140</v>
      </c>
    </row>
    <row r="340" spans="2:65" s="14" customFormat="1">
      <c r="B340" s="158"/>
      <c r="D340" s="145" t="s">
        <v>150</v>
      </c>
      <c r="E340" s="159" t="s">
        <v>19</v>
      </c>
      <c r="F340" s="160" t="s">
        <v>153</v>
      </c>
      <c r="H340" s="161">
        <v>7.4</v>
      </c>
      <c r="I340" s="162"/>
      <c r="L340" s="158"/>
      <c r="M340" s="163"/>
      <c r="T340" s="164"/>
      <c r="AT340" s="159" t="s">
        <v>150</v>
      </c>
      <c r="AU340" s="159" t="s">
        <v>88</v>
      </c>
      <c r="AV340" s="14" t="s">
        <v>147</v>
      </c>
      <c r="AW340" s="14" t="s">
        <v>37</v>
      </c>
      <c r="AX340" s="14" t="s">
        <v>86</v>
      </c>
      <c r="AY340" s="159" t="s">
        <v>140</v>
      </c>
    </row>
    <row r="341" spans="2:65" s="1" customFormat="1" ht="21.75" customHeight="1">
      <c r="B341" s="32"/>
      <c r="C341" s="127" t="s">
        <v>430</v>
      </c>
      <c r="D341" s="127" t="s">
        <v>142</v>
      </c>
      <c r="E341" s="128" t="s">
        <v>431</v>
      </c>
      <c r="F341" s="129" t="s">
        <v>432</v>
      </c>
      <c r="G341" s="130" t="s">
        <v>145</v>
      </c>
      <c r="H341" s="131">
        <v>44.1</v>
      </c>
      <c r="I341" s="132"/>
      <c r="J341" s="133">
        <f>ROUND(I341*H341,2)</f>
        <v>0</v>
      </c>
      <c r="K341" s="129" t="s">
        <v>146</v>
      </c>
      <c r="L341" s="32"/>
      <c r="M341" s="134" t="s">
        <v>19</v>
      </c>
      <c r="N341" s="135" t="s">
        <v>49</v>
      </c>
      <c r="P341" s="136">
        <f>O341*H341</f>
        <v>0</v>
      </c>
      <c r="Q341" s="136">
        <v>0</v>
      </c>
      <c r="R341" s="136">
        <f>Q341*H341</f>
        <v>0</v>
      </c>
      <c r="S341" s="136">
        <v>0</v>
      </c>
      <c r="T341" s="137">
        <f>S341*H341</f>
        <v>0</v>
      </c>
      <c r="AR341" s="138" t="s">
        <v>147</v>
      </c>
      <c r="AT341" s="138" t="s">
        <v>142</v>
      </c>
      <c r="AU341" s="138" t="s">
        <v>88</v>
      </c>
      <c r="AY341" s="17" t="s">
        <v>140</v>
      </c>
      <c r="BE341" s="139">
        <f>IF(N341="základní",J341,0)</f>
        <v>0</v>
      </c>
      <c r="BF341" s="139">
        <f>IF(N341="snížená",J341,0)</f>
        <v>0</v>
      </c>
      <c r="BG341" s="139">
        <f>IF(N341="zákl. přenesená",J341,0)</f>
        <v>0</v>
      </c>
      <c r="BH341" s="139">
        <f>IF(N341="sníž. přenesená",J341,0)</f>
        <v>0</v>
      </c>
      <c r="BI341" s="139">
        <f>IF(N341="nulová",J341,0)</f>
        <v>0</v>
      </c>
      <c r="BJ341" s="17" t="s">
        <v>86</v>
      </c>
      <c r="BK341" s="139">
        <f>ROUND(I341*H341,2)</f>
        <v>0</v>
      </c>
      <c r="BL341" s="17" t="s">
        <v>147</v>
      </c>
      <c r="BM341" s="138" t="s">
        <v>433</v>
      </c>
    </row>
    <row r="342" spans="2:65" s="1" customFormat="1">
      <c r="B342" s="32"/>
      <c r="D342" s="140" t="s">
        <v>148</v>
      </c>
      <c r="F342" s="141" t="s">
        <v>434</v>
      </c>
      <c r="I342" s="142"/>
      <c r="L342" s="32"/>
      <c r="M342" s="143"/>
      <c r="T342" s="53"/>
      <c r="AT342" s="17" t="s">
        <v>148</v>
      </c>
      <c r="AU342" s="17" t="s">
        <v>88</v>
      </c>
    </row>
    <row r="343" spans="2:65" s="12" customFormat="1">
      <c r="B343" s="144"/>
      <c r="D343" s="145" t="s">
        <v>150</v>
      </c>
      <c r="E343" s="146" t="s">
        <v>19</v>
      </c>
      <c r="F343" s="147" t="s">
        <v>435</v>
      </c>
      <c r="H343" s="148">
        <v>20.100000000000001</v>
      </c>
      <c r="I343" s="149"/>
      <c r="L343" s="144"/>
      <c r="M343" s="150"/>
      <c r="T343" s="151"/>
      <c r="AT343" s="146" t="s">
        <v>150</v>
      </c>
      <c r="AU343" s="146" t="s">
        <v>88</v>
      </c>
      <c r="AV343" s="12" t="s">
        <v>88</v>
      </c>
      <c r="AW343" s="12" t="s">
        <v>37</v>
      </c>
      <c r="AX343" s="12" t="s">
        <v>78</v>
      </c>
      <c r="AY343" s="146" t="s">
        <v>140</v>
      </c>
    </row>
    <row r="344" spans="2:65" s="12" customFormat="1">
      <c r="B344" s="144"/>
      <c r="D344" s="145" t="s">
        <v>150</v>
      </c>
      <c r="E344" s="146" t="s">
        <v>19</v>
      </c>
      <c r="F344" s="147" t="s">
        <v>210</v>
      </c>
      <c r="H344" s="148">
        <v>24</v>
      </c>
      <c r="I344" s="149"/>
      <c r="L344" s="144"/>
      <c r="M344" s="150"/>
      <c r="T344" s="151"/>
      <c r="AT344" s="146" t="s">
        <v>150</v>
      </c>
      <c r="AU344" s="146" t="s">
        <v>88</v>
      </c>
      <c r="AV344" s="12" t="s">
        <v>88</v>
      </c>
      <c r="AW344" s="12" t="s">
        <v>37</v>
      </c>
      <c r="AX344" s="12" t="s">
        <v>78</v>
      </c>
      <c r="AY344" s="146" t="s">
        <v>140</v>
      </c>
    </row>
    <row r="345" spans="2:65" s="13" customFormat="1">
      <c r="B345" s="152"/>
      <c r="D345" s="145" t="s">
        <v>150</v>
      </c>
      <c r="E345" s="153" t="s">
        <v>19</v>
      </c>
      <c r="F345" s="154" t="s">
        <v>436</v>
      </c>
      <c r="H345" s="153" t="s">
        <v>19</v>
      </c>
      <c r="I345" s="155"/>
      <c r="L345" s="152"/>
      <c r="M345" s="156"/>
      <c r="T345" s="157"/>
      <c r="AT345" s="153" t="s">
        <v>150</v>
      </c>
      <c r="AU345" s="153" t="s">
        <v>88</v>
      </c>
      <c r="AV345" s="13" t="s">
        <v>86</v>
      </c>
      <c r="AW345" s="13" t="s">
        <v>37</v>
      </c>
      <c r="AX345" s="13" t="s">
        <v>78</v>
      </c>
      <c r="AY345" s="153" t="s">
        <v>140</v>
      </c>
    </row>
    <row r="346" spans="2:65" s="14" customFormat="1">
      <c r="B346" s="158"/>
      <c r="D346" s="145" t="s">
        <v>150</v>
      </c>
      <c r="E346" s="159" t="s">
        <v>19</v>
      </c>
      <c r="F346" s="160" t="s">
        <v>153</v>
      </c>
      <c r="H346" s="161">
        <v>44.1</v>
      </c>
      <c r="I346" s="162"/>
      <c r="L346" s="158"/>
      <c r="M346" s="163"/>
      <c r="T346" s="164"/>
      <c r="AT346" s="159" t="s">
        <v>150</v>
      </c>
      <c r="AU346" s="159" t="s">
        <v>88</v>
      </c>
      <c r="AV346" s="14" t="s">
        <v>147</v>
      </c>
      <c r="AW346" s="14" t="s">
        <v>37</v>
      </c>
      <c r="AX346" s="14" t="s">
        <v>86</v>
      </c>
      <c r="AY346" s="159" t="s">
        <v>140</v>
      </c>
    </row>
    <row r="347" spans="2:65" s="1" customFormat="1" ht="21.75" customHeight="1">
      <c r="B347" s="32"/>
      <c r="C347" s="127" t="s">
        <v>294</v>
      </c>
      <c r="D347" s="127" t="s">
        <v>142</v>
      </c>
      <c r="E347" s="128" t="s">
        <v>431</v>
      </c>
      <c r="F347" s="129" t="s">
        <v>432</v>
      </c>
      <c r="G347" s="130" t="s">
        <v>145</v>
      </c>
      <c r="H347" s="131">
        <v>40</v>
      </c>
      <c r="I347" s="132"/>
      <c r="J347" s="133">
        <f>ROUND(I347*H347,2)</f>
        <v>0</v>
      </c>
      <c r="K347" s="129" t="s">
        <v>146</v>
      </c>
      <c r="L347" s="32"/>
      <c r="M347" s="134" t="s">
        <v>19</v>
      </c>
      <c r="N347" s="135" t="s">
        <v>49</v>
      </c>
      <c r="P347" s="136">
        <f>O347*H347</f>
        <v>0</v>
      </c>
      <c r="Q347" s="136">
        <v>0</v>
      </c>
      <c r="R347" s="136">
        <f>Q347*H347</f>
        <v>0</v>
      </c>
      <c r="S347" s="136">
        <v>0</v>
      </c>
      <c r="T347" s="137">
        <f>S347*H347</f>
        <v>0</v>
      </c>
      <c r="AR347" s="138" t="s">
        <v>147</v>
      </c>
      <c r="AT347" s="138" t="s">
        <v>142</v>
      </c>
      <c r="AU347" s="138" t="s">
        <v>88</v>
      </c>
      <c r="AY347" s="17" t="s">
        <v>140</v>
      </c>
      <c r="BE347" s="139">
        <f>IF(N347="základní",J347,0)</f>
        <v>0</v>
      </c>
      <c r="BF347" s="139">
        <f>IF(N347="snížená",J347,0)</f>
        <v>0</v>
      </c>
      <c r="BG347" s="139">
        <f>IF(N347="zákl. přenesená",J347,0)</f>
        <v>0</v>
      </c>
      <c r="BH347" s="139">
        <f>IF(N347="sníž. přenesená",J347,0)</f>
        <v>0</v>
      </c>
      <c r="BI347" s="139">
        <f>IF(N347="nulová",J347,0)</f>
        <v>0</v>
      </c>
      <c r="BJ347" s="17" t="s">
        <v>86</v>
      </c>
      <c r="BK347" s="139">
        <f>ROUND(I347*H347,2)</f>
        <v>0</v>
      </c>
      <c r="BL347" s="17" t="s">
        <v>147</v>
      </c>
      <c r="BM347" s="138" t="s">
        <v>437</v>
      </c>
    </row>
    <row r="348" spans="2:65" s="1" customFormat="1">
      <c r="B348" s="32"/>
      <c r="D348" s="140" t="s">
        <v>148</v>
      </c>
      <c r="F348" s="141" t="s">
        <v>434</v>
      </c>
      <c r="I348" s="142"/>
      <c r="L348" s="32"/>
      <c r="M348" s="143"/>
      <c r="T348" s="53"/>
      <c r="AT348" s="17" t="s">
        <v>148</v>
      </c>
      <c r="AU348" s="17" t="s">
        <v>88</v>
      </c>
    </row>
    <row r="349" spans="2:65" s="12" customFormat="1">
      <c r="B349" s="144"/>
      <c r="D349" s="145" t="s">
        <v>150</v>
      </c>
      <c r="E349" s="146" t="s">
        <v>19</v>
      </c>
      <c r="F349" s="147" t="s">
        <v>438</v>
      </c>
      <c r="H349" s="148">
        <v>40</v>
      </c>
      <c r="I349" s="149"/>
      <c r="L349" s="144"/>
      <c r="M349" s="150"/>
      <c r="T349" s="151"/>
      <c r="AT349" s="146" t="s">
        <v>150</v>
      </c>
      <c r="AU349" s="146" t="s">
        <v>88</v>
      </c>
      <c r="AV349" s="12" t="s">
        <v>88</v>
      </c>
      <c r="AW349" s="12" t="s">
        <v>37</v>
      </c>
      <c r="AX349" s="12" t="s">
        <v>78</v>
      </c>
      <c r="AY349" s="146" t="s">
        <v>140</v>
      </c>
    </row>
    <row r="350" spans="2:65" s="13" customFormat="1">
      <c r="B350" s="152"/>
      <c r="D350" s="145" t="s">
        <v>150</v>
      </c>
      <c r="E350" s="153" t="s">
        <v>19</v>
      </c>
      <c r="F350" s="154" t="s">
        <v>439</v>
      </c>
      <c r="H350" s="153" t="s">
        <v>19</v>
      </c>
      <c r="I350" s="155"/>
      <c r="L350" s="152"/>
      <c r="M350" s="156"/>
      <c r="T350" s="157"/>
      <c r="AT350" s="153" t="s">
        <v>150</v>
      </c>
      <c r="AU350" s="153" t="s">
        <v>88</v>
      </c>
      <c r="AV350" s="13" t="s">
        <v>86</v>
      </c>
      <c r="AW350" s="13" t="s">
        <v>37</v>
      </c>
      <c r="AX350" s="13" t="s">
        <v>78</v>
      </c>
      <c r="AY350" s="153" t="s">
        <v>140</v>
      </c>
    </row>
    <row r="351" spans="2:65" s="14" customFormat="1">
      <c r="B351" s="158"/>
      <c r="D351" s="145" t="s">
        <v>150</v>
      </c>
      <c r="E351" s="159" t="s">
        <v>19</v>
      </c>
      <c r="F351" s="160" t="s">
        <v>153</v>
      </c>
      <c r="H351" s="161">
        <v>40</v>
      </c>
      <c r="I351" s="162"/>
      <c r="L351" s="158"/>
      <c r="M351" s="163"/>
      <c r="T351" s="164"/>
      <c r="AT351" s="159" t="s">
        <v>150</v>
      </c>
      <c r="AU351" s="159" t="s">
        <v>88</v>
      </c>
      <c r="AV351" s="14" t="s">
        <v>147</v>
      </c>
      <c r="AW351" s="14" t="s">
        <v>37</v>
      </c>
      <c r="AX351" s="14" t="s">
        <v>86</v>
      </c>
      <c r="AY351" s="159" t="s">
        <v>140</v>
      </c>
    </row>
    <row r="352" spans="2:65" s="1" customFormat="1" ht="21.75" customHeight="1">
      <c r="B352" s="32"/>
      <c r="C352" s="127" t="s">
        <v>440</v>
      </c>
      <c r="D352" s="127" t="s">
        <v>142</v>
      </c>
      <c r="E352" s="128" t="s">
        <v>441</v>
      </c>
      <c r="F352" s="129" t="s">
        <v>442</v>
      </c>
      <c r="G352" s="130" t="s">
        <v>145</v>
      </c>
      <c r="H352" s="131">
        <v>808</v>
      </c>
      <c r="I352" s="132"/>
      <c r="J352" s="133">
        <f>ROUND(I352*H352,2)</f>
        <v>0</v>
      </c>
      <c r="K352" s="129" t="s">
        <v>146</v>
      </c>
      <c r="L352" s="32"/>
      <c r="M352" s="134" t="s">
        <v>19</v>
      </c>
      <c r="N352" s="135" t="s">
        <v>49</v>
      </c>
      <c r="P352" s="136">
        <f>O352*H352</f>
        <v>0</v>
      </c>
      <c r="Q352" s="136">
        <v>0</v>
      </c>
      <c r="R352" s="136">
        <f>Q352*H352</f>
        <v>0</v>
      </c>
      <c r="S352" s="136">
        <v>0</v>
      </c>
      <c r="T352" s="137">
        <f>S352*H352</f>
        <v>0</v>
      </c>
      <c r="AR352" s="138" t="s">
        <v>147</v>
      </c>
      <c r="AT352" s="138" t="s">
        <v>142</v>
      </c>
      <c r="AU352" s="138" t="s">
        <v>88</v>
      </c>
      <c r="AY352" s="17" t="s">
        <v>140</v>
      </c>
      <c r="BE352" s="139">
        <f>IF(N352="základní",J352,0)</f>
        <v>0</v>
      </c>
      <c r="BF352" s="139">
        <f>IF(N352="snížená",J352,0)</f>
        <v>0</v>
      </c>
      <c r="BG352" s="139">
        <f>IF(N352="zákl. přenesená",J352,0)</f>
        <v>0</v>
      </c>
      <c r="BH352" s="139">
        <f>IF(N352="sníž. přenesená",J352,0)</f>
        <v>0</v>
      </c>
      <c r="BI352" s="139">
        <f>IF(N352="nulová",J352,0)</f>
        <v>0</v>
      </c>
      <c r="BJ352" s="17" t="s">
        <v>86</v>
      </c>
      <c r="BK352" s="139">
        <f>ROUND(I352*H352,2)</f>
        <v>0</v>
      </c>
      <c r="BL352" s="17" t="s">
        <v>147</v>
      </c>
      <c r="BM352" s="138" t="s">
        <v>443</v>
      </c>
    </row>
    <row r="353" spans="2:65" s="1" customFormat="1">
      <c r="B353" s="32"/>
      <c r="D353" s="140" t="s">
        <v>148</v>
      </c>
      <c r="F353" s="141" t="s">
        <v>444</v>
      </c>
      <c r="I353" s="142"/>
      <c r="L353" s="32"/>
      <c r="M353" s="143"/>
      <c r="T353" s="53"/>
      <c r="AT353" s="17" t="s">
        <v>148</v>
      </c>
      <c r="AU353" s="17" t="s">
        <v>88</v>
      </c>
    </row>
    <row r="354" spans="2:65" s="12" customFormat="1">
      <c r="B354" s="144"/>
      <c r="D354" s="145" t="s">
        <v>150</v>
      </c>
      <c r="E354" s="146" t="s">
        <v>19</v>
      </c>
      <c r="F354" s="147" t="s">
        <v>445</v>
      </c>
      <c r="H354" s="148">
        <v>808</v>
      </c>
      <c r="I354" s="149"/>
      <c r="L354" s="144"/>
      <c r="M354" s="150"/>
      <c r="T354" s="151"/>
      <c r="AT354" s="146" t="s">
        <v>150</v>
      </c>
      <c r="AU354" s="146" t="s">
        <v>88</v>
      </c>
      <c r="AV354" s="12" t="s">
        <v>88</v>
      </c>
      <c r="AW354" s="12" t="s">
        <v>37</v>
      </c>
      <c r="AX354" s="12" t="s">
        <v>78</v>
      </c>
      <c r="AY354" s="146" t="s">
        <v>140</v>
      </c>
    </row>
    <row r="355" spans="2:65" s="13" customFormat="1">
      <c r="B355" s="152"/>
      <c r="D355" s="145" t="s">
        <v>150</v>
      </c>
      <c r="E355" s="153" t="s">
        <v>19</v>
      </c>
      <c r="F355" s="154" t="s">
        <v>446</v>
      </c>
      <c r="H355" s="153" t="s">
        <v>19</v>
      </c>
      <c r="I355" s="155"/>
      <c r="L355" s="152"/>
      <c r="M355" s="156"/>
      <c r="T355" s="157"/>
      <c r="AT355" s="153" t="s">
        <v>150</v>
      </c>
      <c r="AU355" s="153" t="s">
        <v>88</v>
      </c>
      <c r="AV355" s="13" t="s">
        <v>86</v>
      </c>
      <c r="AW355" s="13" t="s">
        <v>37</v>
      </c>
      <c r="AX355" s="13" t="s">
        <v>78</v>
      </c>
      <c r="AY355" s="153" t="s">
        <v>140</v>
      </c>
    </row>
    <row r="356" spans="2:65" s="14" customFormat="1">
      <c r="B356" s="158"/>
      <c r="D356" s="145" t="s">
        <v>150</v>
      </c>
      <c r="E356" s="159" t="s">
        <v>19</v>
      </c>
      <c r="F356" s="160" t="s">
        <v>153</v>
      </c>
      <c r="H356" s="161">
        <v>808</v>
      </c>
      <c r="I356" s="162"/>
      <c r="L356" s="158"/>
      <c r="M356" s="163"/>
      <c r="T356" s="164"/>
      <c r="AT356" s="159" t="s">
        <v>150</v>
      </c>
      <c r="AU356" s="159" t="s">
        <v>88</v>
      </c>
      <c r="AV356" s="14" t="s">
        <v>147</v>
      </c>
      <c r="AW356" s="14" t="s">
        <v>37</v>
      </c>
      <c r="AX356" s="14" t="s">
        <v>86</v>
      </c>
      <c r="AY356" s="159" t="s">
        <v>140</v>
      </c>
    </row>
    <row r="357" spans="2:65" s="1" customFormat="1" ht="21.75" customHeight="1">
      <c r="B357" s="32"/>
      <c r="C357" s="127" t="s">
        <v>299</v>
      </c>
      <c r="D357" s="127" t="s">
        <v>142</v>
      </c>
      <c r="E357" s="128" t="s">
        <v>441</v>
      </c>
      <c r="F357" s="129" t="s">
        <v>442</v>
      </c>
      <c r="G357" s="130" t="s">
        <v>145</v>
      </c>
      <c r="H357" s="131">
        <v>624.79999999999995</v>
      </c>
      <c r="I357" s="132"/>
      <c r="J357" s="133">
        <f>ROUND(I357*H357,2)</f>
        <v>0</v>
      </c>
      <c r="K357" s="129" t="s">
        <v>146</v>
      </c>
      <c r="L357" s="32"/>
      <c r="M357" s="134" t="s">
        <v>19</v>
      </c>
      <c r="N357" s="135" t="s">
        <v>49</v>
      </c>
      <c r="P357" s="136">
        <f>O357*H357</f>
        <v>0</v>
      </c>
      <c r="Q357" s="136">
        <v>0</v>
      </c>
      <c r="R357" s="136">
        <f>Q357*H357</f>
        <v>0</v>
      </c>
      <c r="S357" s="136">
        <v>0</v>
      </c>
      <c r="T357" s="137">
        <f>S357*H357</f>
        <v>0</v>
      </c>
      <c r="AR357" s="138" t="s">
        <v>147</v>
      </c>
      <c r="AT357" s="138" t="s">
        <v>142</v>
      </c>
      <c r="AU357" s="138" t="s">
        <v>88</v>
      </c>
      <c r="AY357" s="17" t="s">
        <v>140</v>
      </c>
      <c r="BE357" s="139">
        <f>IF(N357="základní",J357,0)</f>
        <v>0</v>
      </c>
      <c r="BF357" s="139">
        <f>IF(N357="snížená",J357,0)</f>
        <v>0</v>
      </c>
      <c r="BG357" s="139">
        <f>IF(N357="zákl. přenesená",J357,0)</f>
        <v>0</v>
      </c>
      <c r="BH357" s="139">
        <f>IF(N357="sníž. přenesená",J357,0)</f>
        <v>0</v>
      </c>
      <c r="BI357" s="139">
        <f>IF(N357="nulová",J357,0)</f>
        <v>0</v>
      </c>
      <c r="BJ357" s="17" t="s">
        <v>86</v>
      </c>
      <c r="BK357" s="139">
        <f>ROUND(I357*H357,2)</f>
        <v>0</v>
      </c>
      <c r="BL357" s="17" t="s">
        <v>147</v>
      </c>
      <c r="BM357" s="138" t="s">
        <v>447</v>
      </c>
    </row>
    <row r="358" spans="2:65" s="1" customFormat="1">
      <c r="B358" s="32"/>
      <c r="D358" s="140" t="s">
        <v>148</v>
      </c>
      <c r="F358" s="141" t="s">
        <v>444</v>
      </c>
      <c r="I358" s="142"/>
      <c r="L358" s="32"/>
      <c r="M358" s="143"/>
      <c r="T358" s="53"/>
      <c r="AT358" s="17" t="s">
        <v>148</v>
      </c>
      <c r="AU358" s="17" t="s">
        <v>88</v>
      </c>
    </row>
    <row r="359" spans="2:65" s="12" customFormat="1">
      <c r="B359" s="144"/>
      <c r="D359" s="145" t="s">
        <v>150</v>
      </c>
      <c r="E359" s="146" t="s">
        <v>19</v>
      </c>
      <c r="F359" s="147" t="s">
        <v>448</v>
      </c>
      <c r="H359" s="148">
        <v>295.89999999999998</v>
      </c>
      <c r="I359" s="149"/>
      <c r="L359" s="144"/>
      <c r="M359" s="150"/>
      <c r="T359" s="151"/>
      <c r="AT359" s="146" t="s">
        <v>150</v>
      </c>
      <c r="AU359" s="146" t="s">
        <v>88</v>
      </c>
      <c r="AV359" s="12" t="s">
        <v>88</v>
      </c>
      <c r="AW359" s="12" t="s">
        <v>37</v>
      </c>
      <c r="AX359" s="12" t="s">
        <v>78</v>
      </c>
      <c r="AY359" s="146" t="s">
        <v>140</v>
      </c>
    </row>
    <row r="360" spans="2:65" s="12" customFormat="1">
      <c r="B360" s="144"/>
      <c r="D360" s="145" t="s">
        <v>150</v>
      </c>
      <c r="E360" s="146" t="s">
        <v>19</v>
      </c>
      <c r="F360" s="147" t="s">
        <v>423</v>
      </c>
      <c r="H360" s="148">
        <v>328.9</v>
      </c>
      <c r="I360" s="149"/>
      <c r="L360" s="144"/>
      <c r="M360" s="150"/>
      <c r="T360" s="151"/>
      <c r="AT360" s="146" t="s">
        <v>150</v>
      </c>
      <c r="AU360" s="146" t="s">
        <v>88</v>
      </c>
      <c r="AV360" s="12" t="s">
        <v>88</v>
      </c>
      <c r="AW360" s="12" t="s">
        <v>37</v>
      </c>
      <c r="AX360" s="12" t="s">
        <v>78</v>
      </c>
      <c r="AY360" s="146" t="s">
        <v>140</v>
      </c>
    </row>
    <row r="361" spans="2:65" s="13" customFormat="1">
      <c r="B361" s="152"/>
      <c r="D361" s="145" t="s">
        <v>150</v>
      </c>
      <c r="E361" s="153" t="s">
        <v>19</v>
      </c>
      <c r="F361" s="154" t="s">
        <v>449</v>
      </c>
      <c r="H361" s="153" t="s">
        <v>19</v>
      </c>
      <c r="I361" s="155"/>
      <c r="L361" s="152"/>
      <c r="M361" s="156"/>
      <c r="T361" s="157"/>
      <c r="AT361" s="153" t="s">
        <v>150</v>
      </c>
      <c r="AU361" s="153" t="s">
        <v>88</v>
      </c>
      <c r="AV361" s="13" t="s">
        <v>86</v>
      </c>
      <c r="AW361" s="13" t="s">
        <v>37</v>
      </c>
      <c r="AX361" s="13" t="s">
        <v>78</v>
      </c>
      <c r="AY361" s="153" t="s">
        <v>140</v>
      </c>
    </row>
    <row r="362" spans="2:65" s="14" customFormat="1">
      <c r="B362" s="158"/>
      <c r="D362" s="145" t="s">
        <v>150</v>
      </c>
      <c r="E362" s="159" t="s">
        <v>19</v>
      </c>
      <c r="F362" s="160" t="s">
        <v>153</v>
      </c>
      <c r="H362" s="161">
        <v>624.79999999999995</v>
      </c>
      <c r="I362" s="162"/>
      <c r="L362" s="158"/>
      <c r="M362" s="163"/>
      <c r="T362" s="164"/>
      <c r="AT362" s="159" t="s">
        <v>150</v>
      </c>
      <c r="AU362" s="159" t="s">
        <v>88</v>
      </c>
      <c r="AV362" s="14" t="s">
        <v>147</v>
      </c>
      <c r="AW362" s="14" t="s">
        <v>37</v>
      </c>
      <c r="AX362" s="14" t="s">
        <v>86</v>
      </c>
      <c r="AY362" s="159" t="s">
        <v>140</v>
      </c>
    </row>
    <row r="363" spans="2:65" s="1" customFormat="1" ht="24.15" customHeight="1">
      <c r="B363" s="32"/>
      <c r="C363" s="127" t="s">
        <v>450</v>
      </c>
      <c r="D363" s="127" t="s">
        <v>142</v>
      </c>
      <c r="E363" s="128" t="s">
        <v>451</v>
      </c>
      <c r="F363" s="129" t="s">
        <v>452</v>
      </c>
      <c r="G363" s="130" t="s">
        <v>145</v>
      </c>
      <c r="H363" s="131">
        <v>3912</v>
      </c>
      <c r="I363" s="132"/>
      <c r="J363" s="133">
        <f>ROUND(I363*H363,2)</f>
        <v>0</v>
      </c>
      <c r="K363" s="129" t="s">
        <v>19</v>
      </c>
      <c r="L363" s="32"/>
      <c r="M363" s="134" t="s">
        <v>19</v>
      </c>
      <c r="N363" s="135" t="s">
        <v>49</v>
      </c>
      <c r="P363" s="136">
        <f>O363*H363</f>
        <v>0</v>
      </c>
      <c r="Q363" s="136">
        <v>0</v>
      </c>
      <c r="R363" s="136">
        <f>Q363*H363</f>
        <v>0</v>
      </c>
      <c r="S363" s="136">
        <v>0</v>
      </c>
      <c r="T363" s="137">
        <f>S363*H363</f>
        <v>0</v>
      </c>
      <c r="AR363" s="138" t="s">
        <v>147</v>
      </c>
      <c r="AT363" s="138" t="s">
        <v>142</v>
      </c>
      <c r="AU363" s="138" t="s">
        <v>88</v>
      </c>
      <c r="AY363" s="17" t="s">
        <v>140</v>
      </c>
      <c r="BE363" s="139">
        <f>IF(N363="základní",J363,0)</f>
        <v>0</v>
      </c>
      <c r="BF363" s="139">
        <f>IF(N363="snížená",J363,0)</f>
        <v>0</v>
      </c>
      <c r="BG363" s="139">
        <f>IF(N363="zákl. přenesená",J363,0)</f>
        <v>0</v>
      </c>
      <c r="BH363" s="139">
        <f>IF(N363="sníž. přenesená",J363,0)</f>
        <v>0</v>
      </c>
      <c r="BI363" s="139">
        <f>IF(N363="nulová",J363,0)</f>
        <v>0</v>
      </c>
      <c r="BJ363" s="17" t="s">
        <v>86</v>
      </c>
      <c r="BK363" s="139">
        <f>ROUND(I363*H363,2)</f>
        <v>0</v>
      </c>
      <c r="BL363" s="17" t="s">
        <v>147</v>
      </c>
      <c r="BM363" s="138" t="s">
        <v>453</v>
      </c>
    </row>
    <row r="364" spans="2:65" s="12" customFormat="1">
      <c r="B364" s="144"/>
      <c r="D364" s="145" t="s">
        <v>150</v>
      </c>
      <c r="E364" s="146" t="s">
        <v>19</v>
      </c>
      <c r="F364" s="147" t="s">
        <v>362</v>
      </c>
      <c r="H364" s="148">
        <v>3912</v>
      </c>
      <c r="I364" s="149"/>
      <c r="L364" s="144"/>
      <c r="M364" s="150"/>
      <c r="T364" s="151"/>
      <c r="AT364" s="146" t="s">
        <v>150</v>
      </c>
      <c r="AU364" s="146" t="s">
        <v>88</v>
      </c>
      <c r="AV364" s="12" t="s">
        <v>88</v>
      </c>
      <c r="AW364" s="12" t="s">
        <v>37</v>
      </c>
      <c r="AX364" s="12" t="s">
        <v>78</v>
      </c>
      <c r="AY364" s="146" t="s">
        <v>140</v>
      </c>
    </row>
    <row r="365" spans="2:65" s="13" customFormat="1">
      <c r="B365" s="152"/>
      <c r="D365" s="145" t="s">
        <v>150</v>
      </c>
      <c r="E365" s="153" t="s">
        <v>19</v>
      </c>
      <c r="F365" s="154" t="s">
        <v>454</v>
      </c>
      <c r="H365" s="153" t="s">
        <v>19</v>
      </c>
      <c r="I365" s="155"/>
      <c r="L365" s="152"/>
      <c r="M365" s="156"/>
      <c r="T365" s="157"/>
      <c r="AT365" s="153" t="s">
        <v>150</v>
      </c>
      <c r="AU365" s="153" t="s">
        <v>88</v>
      </c>
      <c r="AV365" s="13" t="s">
        <v>86</v>
      </c>
      <c r="AW365" s="13" t="s">
        <v>37</v>
      </c>
      <c r="AX365" s="13" t="s">
        <v>78</v>
      </c>
      <c r="AY365" s="153" t="s">
        <v>140</v>
      </c>
    </row>
    <row r="366" spans="2:65" s="14" customFormat="1">
      <c r="B366" s="158"/>
      <c r="D366" s="145" t="s">
        <v>150</v>
      </c>
      <c r="E366" s="159" t="s">
        <v>19</v>
      </c>
      <c r="F366" s="160" t="s">
        <v>153</v>
      </c>
      <c r="H366" s="161">
        <v>3912</v>
      </c>
      <c r="I366" s="162"/>
      <c r="L366" s="158"/>
      <c r="M366" s="163"/>
      <c r="T366" s="164"/>
      <c r="AT366" s="159" t="s">
        <v>150</v>
      </c>
      <c r="AU366" s="159" t="s">
        <v>88</v>
      </c>
      <c r="AV366" s="14" t="s">
        <v>147</v>
      </c>
      <c r="AW366" s="14" t="s">
        <v>37</v>
      </c>
      <c r="AX366" s="14" t="s">
        <v>86</v>
      </c>
      <c r="AY366" s="159" t="s">
        <v>140</v>
      </c>
    </row>
    <row r="367" spans="2:65" s="1" customFormat="1" ht="24.15" customHeight="1">
      <c r="B367" s="32"/>
      <c r="C367" s="127" t="s">
        <v>304</v>
      </c>
      <c r="D367" s="127" t="s">
        <v>142</v>
      </c>
      <c r="E367" s="128" t="s">
        <v>451</v>
      </c>
      <c r="F367" s="129" t="s">
        <v>452</v>
      </c>
      <c r="G367" s="130" t="s">
        <v>145</v>
      </c>
      <c r="H367" s="131">
        <v>720</v>
      </c>
      <c r="I367" s="132"/>
      <c r="J367" s="133">
        <f>ROUND(I367*H367,2)</f>
        <v>0</v>
      </c>
      <c r="K367" s="129" t="s">
        <v>19</v>
      </c>
      <c r="L367" s="32"/>
      <c r="M367" s="134" t="s">
        <v>19</v>
      </c>
      <c r="N367" s="135" t="s">
        <v>49</v>
      </c>
      <c r="P367" s="136">
        <f>O367*H367</f>
        <v>0</v>
      </c>
      <c r="Q367" s="136">
        <v>0</v>
      </c>
      <c r="R367" s="136">
        <f>Q367*H367</f>
        <v>0</v>
      </c>
      <c r="S367" s="136">
        <v>0</v>
      </c>
      <c r="T367" s="137">
        <f>S367*H367</f>
        <v>0</v>
      </c>
      <c r="AR367" s="138" t="s">
        <v>147</v>
      </c>
      <c r="AT367" s="138" t="s">
        <v>142</v>
      </c>
      <c r="AU367" s="138" t="s">
        <v>88</v>
      </c>
      <c r="AY367" s="17" t="s">
        <v>140</v>
      </c>
      <c r="BE367" s="139">
        <f>IF(N367="základní",J367,0)</f>
        <v>0</v>
      </c>
      <c r="BF367" s="139">
        <f>IF(N367="snížená",J367,0)</f>
        <v>0</v>
      </c>
      <c r="BG367" s="139">
        <f>IF(N367="zákl. přenesená",J367,0)</f>
        <v>0</v>
      </c>
      <c r="BH367" s="139">
        <f>IF(N367="sníž. přenesená",J367,0)</f>
        <v>0</v>
      </c>
      <c r="BI367" s="139">
        <f>IF(N367="nulová",J367,0)</f>
        <v>0</v>
      </c>
      <c r="BJ367" s="17" t="s">
        <v>86</v>
      </c>
      <c r="BK367" s="139">
        <f>ROUND(I367*H367,2)</f>
        <v>0</v>
      </c>
      <c r="BL367" s="17" t="s">
        <v>147</v>
      </c>
      <c r="BM367" s="138" t="s">
        <v>455</v>
      </c>
    </row>
    <row r="368" spans="2:65" s="12" customFormat="1">
      <c r="B368" s="144"/>
      <c r="D368" s="145" t="s">
        <v>150</v>
      </c>
      <c r="E368" s="146" t="s">
        <v>19</v>
      </c>
      <c r="F368" s="147" t="s">
        <v>456</v>
      </c>
      <c r="H368" s="148">
        <v>720</v>
      </c>
      <c r="I368" s="149"/>
      <c r="L368" s="144"/>
      <c r="M368" s="150"/>
      <c r="T368" s="151"/>
      <c r="AT368" s="146" t="s">
        <v>150</v>
      </c>
      <c r="AU368" s="146" t="s">
        <v>88</v>
      </c>
      <c r="AV368" s="12" t="s">
        <v>88</v>
      </c>
      <c r="AW368" s="12" t="s">
        <v>37</v>
      </c>
      <c r="AX368" s="12" t="s">
        <v>78</v>
      </c>
      <c r="AY368" s="146" t="s">
        <v>140</v>
      </c>
    </row>
    <row r="369" spans="2:65" s="13" customFormat="1">
      <c r="B369" s="152"/>
      <c r="D369" s="145" t="s">
        <v>150</v>
      </c>
      <c r="E369" s="153" t="s">
        <v>19</v>
      </c>
      <c r="F369" s="154" t="s">
        <v>457</v>
      </c>
      <c r="H369" s="153" t="s">
        <v>19</v>
      </c>
      <c r="I369" s="155"/>
      <c r="L369" s="152"/>
      <c r="M369" s="156"/>
      <c r="T369" s="157"/>
      <c r="AT369" s="153" t="s">
        <v>150</v>
      </c>
      <c r="AU369" s="153" t="s">
        <v>88</v>
      </c>
      <c r="AV369" s="13" t="s">
        <v>86</v>
      </c>
      <c r="AW369" s="13" t="s">
        <v>37</v>
      </c>
      <c r="AX369" s="13" t="s">
        <v>78</v>
      </c>
      <c r="AY369" s="153" t="s">
        <v>140</v>
      </c>
    </row>
    <row r="370" spans="2:65" s="14" customFormat="1">
      <c r="B370" s="158"/>
      <c r="D370" s="145" t="s">
        <v>150</v>
      </c>
      <c r="E370" s="159" t="s">
        <v>19</v>
      </c>
      <c r="F370" s="160" t="s">
        <v>153</v>
      </c>
      <c r="H370" s="161">
        <v>720</v>
      </c>
      <c r="I370" s="162"/>
      <c r="L370" s="158"/>
      <c r="M370" s="163"/>
      <c r="T370" s="164"/>
      <c r="AT370" s="159" t="s">
        <v>150</v>
      </c>
      <c r="AU370" s="159" t="s">
        <v>88</v>
      </c>
      <c r="AV370" s="14" t="s">
        <v>147</v>
      </c>
      <c r="AW370" s="14" t="s">
        <v>37</v>
      </c>
      <c r="AX370" s="14" t="s">
        <v>86</v>
      </c>
      <c r="AY370" s="159" t="s">
        <v>140</v>
      </c>
    </row>
    <row r="371" spans="2:65" s="1" customFormat="1" ht="24.15" customHeight="1">
      <c r="B371" s="32"/>
      <c r="C371" s="127" t="s">
        <v>458</v>
      </c>
      <c r="D371" s="127" t="s">
        <v>142</v>
      </c>
      <c r="E371" s="128" t="s">
        <v>459</v>
      </c>
      <c r="F371" s="129" t="s">
        <v>460</v>
      </c>
      <c r="G371" s="130" t="s">
        <v>145</v>
      </c>
      <c r="H371" s="131">
        <v>3912</v>
      </c>
      <c r="I371" s="132"/>
      <c r="J371" s="133">
        <f>ROUND(I371*H371,2)</f>
        <v>0</v>
      </c>
      <c r="K371" s="129" t="s">
        <v>19</v>
      </c>
      <c r="L371" s="32"/>
      <c r="M371" s="134" t="s">
        <v>19</v>
      </c>
      <c r="N371" s="135" t="s">
        <v>49</v>
      </c>
      <c r="P371" s="136">
        <f>O371*H371</f>
        <v>0</v>
      </c>
      <c r="Q371" s="136">
        <v>0</v>
      </c>
      <c r="R371" s="136">
        <f>Q371*H371</f>
        <v>0</v>
      </c>
      <c r="S371" s="136">
        <v>0</v>
      </c>
      <c r="T371" s="137">
        <f>S371*H371</f>
        <v>0</v>
      </c>
      <c r="AR371" s="138" t="s">
        <v>147</v>
      </c>
      <c r="AT371" s="138" t="s">
        <v>142</v>
      </c>
      <c r="AU371" s="138" t="s">
        <v>88</v>
      </c>
      <c r="AY371" s="17" t="s">
        <v>140</v>
      </c>
      <c r="BE371" s="139">
        <f>IF(N371="základní",J371,0)</f>
        <v>0</v>
      </c>
      <c r="BF371" s="139">
        <f>IF(N371="snížená",J371,0)</f>
        <v>0</v>
      </c>
      <c r="BG371" s="139">
        <f>IF(N371="zákl. přenesená",J371,0)</f>
        <v>0</v>
      </c>
      <c r="BH371" s="139">
        <f>IF(N371="sníž. přenesená",J371,0)</f>
        <v>0</v>
      </c>
      <c r="BI371" s="139">
        <f>IF(N371="nulová",J371,0)</f>
        <v>0</v>
      </c>
      <c r="BJ371" s="17" t="s">
        <v>86</v>
      </c>
      <c r="BK371" s="139">
        <f>ROUND(I371*H371,2)</f>
        <v>0</v>
      </c>
      <c r="BL371" s="17" t="s">
        <v>147</v>
      </c>
      <c r="BM371" s="138" t="s">
        <v>461</v>
      </c>
    </row>
    <row r="372" spans="2:65" s="12" customFormat="1">
      <c r="B372" s="144"/>
      <c r="D372" s="145" t="s">
        <v>150</v>
      </c>
      <c r="E372" s="146" t="s">
        <v>19</v>
      </c>
      <c r="F372" s="147" t="s">
        <v>362</v>
      </c>
      <c r="H372" s="148">
        <v>3912</v>
      </c>
      <c r="I372" s="149"/>
      <c r="L372" s="144"/>
      <c r="M372" s="150"/>
      <c r="T372" s="151"/>
      <c r="AT372" s="146" t="s">
        <v>150</v>
      </c>
      <c r="AU372" s="146" t="s">
        <v>88</v>
      </c>
      <c r="AV372" s="12" t="s">
        <v>88</v>
      </c>
      <c r="AW372" s="12" t="s">
        <v>37</v>
      </c>
      <c r="AX372" s="12" t="s">
        <v>78</v>
      </c>
      <c r="AY372" s="146" t="s">
        <v>140</v>
      </c>
    </row>
    <row r="373" spans="2:65" s="13" customFormat="1">
      <c r="B373" s="152"/>
      <c r="D373" s="145" t="s">
        <v>150</v>
      </c>
      <c r="E373" s="153" t="s">
        <v>19</v>
      </c>
      <c r="F373" s="154" t="s">
        <v>393</v>
      </c>
      <c r="H373" s="153" t="s">
        <v>19</v>
      </c>
      <c r="I373" s="155"/>
      <c r="L373" s="152"/>
      <c r="M373" s="156"/>
      <c r="T373" s="157"/>
      <c r="AT373" s="153" t="s">
        <v>150</v>
      </c>
      <c r="AU373" s="153" t="s">
        <v>88</v>
      </c>
      <c r="AV373" s="13" t="s">
        <v>86</v>
      </c>
      <c r="AW373" s="13" t="s">
        <v>37</v>
      </c>
      <c r="AX373" s="13" t="s">
        <v>78</v>
      </c>
      <c r="AY373" s="153" t="s">
        <v>140</v>
      </c>
    </row>
    <row r="374" spans="2:65" s="14" customFormat="1">
      <c r="B374" s="158"/>
      <c r="D374" s="145" t="s">
        <v>150</v>
      </c>
      <c r="E374" s="159" t="s">
        <v>19</v>
      </c>
      <c r="F374" s="160" t="s">
        <v>153</v>
      </c>
      <c r="H374" s="161">
        <v>3912</v>
      </c>
      <c r="I374" s="162"/>
      <c r="L374" s="158"/>
      <c r="M374" s="163"/>
      <c r="T374" s="164"/>
      <c r="AT374" s="159" t="s">
        <v>150</v>
      </c>
      <c r="AU374" s="159" t="s">
        <v>88</v>
      </c>
      <c r="AV374" s="14" t="s">
        <v>147</v>
      </c>
      <c r="AW374" s="14" t="s">
        <v>37</v>
      </c>
      <c r="AX374" s="14" t="s">
        <v>86</v>
      </c>
      <c r="AY374" s="159" t="s">
        <v>140</v>
      </c>
    </row>
    <row r="375" spans="2:65" s="1" customFormat="1" ht="24.15" customHeight="1">
      <c r="B375" s="32"/>
      <c r="C375" s="127" t="s">
        <v>310</v>
      </c>
      <c r="D375" s="127" t="s">
        <v>142</v>
      </c>
      <c r="E375" s="128" t="s">
        <v>459</v>
      </c>
      <c r="F375" s="129" t="s">
        <v>460</v>
      </c>
      <c r="G375" s="130" t="s">
        <v>145</v>
      </c>
      <c r="H375" s="131">
        <v>720</v>
      </c>
      <c r="I375" s="132"/>
      <c r="J375" s="133">
        <f>ROUND(I375*H375,2)</f>
        <v>0</v>
      </c>
      <c r="K375" s="129" t="s">
        <v>19</v>
      </c>
      <c r="L375" s="32"/>
      <c r="M375" s="134" t="s">
        <v>19</v>
      </c>
      <c r="N375" s="135" t="s">
        <v>49</v>
      </c>
      <c r="P375" s="136">
        <f>O375*H375</f>
        <v>0</v>
      </c>
      <c r="Q375" s="136">
        <v>0</v>
      </c>
      <c r="R375" s="136">
        <f>Q375*H375</f>
        <v>0</v>
      </c>
      <c r="S375" s="136">
        <v>0</v>
      </c>
      <c r="T375" s="137">
        <f>S375*H375</f>
        <v>0</v>
      </c>
      <c r="AR375" s="138" t="s">
        <v>147</v>
      </c>
      <c r="AT375" s="138" t="s">
        <v>142</v>
      </c>
      <c r="AU375" s="138" t="s">
        <v>88</v>
      </c>
      <c r="AY375" s="17" t="s">
        <v>140</v>
      </c>
      <c r="BE375" s="139">
        <f>IF(N375="základní",J375,0)</f>
        <v>0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7" t="s">
        <v>86</v>
      </c>
      <c r="BK375" s="139">
        <f>ROUND(I375*H375,2)</f>
        <v>0</v>
      </c>
      <c r="BL375" s="17" t="s">
        <v>147</v>
      </c>
      <c r="BM375" s="138" t="s">
        <v>462</v>
      </c>
    </row>
    <row r="376" spans="2:65" s="12" customFormat="1">
      <c r="B376" s="144"/>
      <c r="D376" s="145" t="s">
        <v>150</v>
      </c>
      <c r="E376" s="146" t="s">
        <v>19</v>
      </c>
      <c r="F376" s="147" t="s">
        <v>456</v>
      </c>
      <c r="H376" s="148">
        <v>720</v>
      </c>
      <c r="I376" s="149"/>
      <c r="L376" s="144"/>
      <c r="M376" s="150"/>
      <c r="T376" s="151"/>
      <c r="AT376" s="146" t="s">
        <v>150</v>
      </c>
      <c r="AU376" s="146" t="s">
        <v>88</v>
      </c>
      <c r="AV376" s="12" t="s">
        <v>88</v>
      </c>
      <c r="AW376" s="12" t="s">
        <v>37</v>
      </c>
      <c r="AX376" s="12" t="s">
        <v>78</v>
      </c>
      <c r="AY376" s="146" t="s">
        <v>140</v>
      </c>
    </row>
    <row r="377" spans="2:65" s="13" customFormat="1">
      <c r="B377" s="152"/>
      <c r="D377" s="145" t="s">
        <v>150</v>
      </c>
      <c r="E377" s="153" t="s">
        <v>19</v>
      </c>
      <c r="F377" s="154" t="s">
        <v>463</v>
      </c>
      <c r="H377" s="153" t="s">
        <v>19</v>
      </c>
      <c r="I377" s="155"/>
      <c r="L377" s="152"/>
      <c r="M377" s="156"/>
      <c r="T377" s="157"/>
      <c r="AT377" s="153" t="s">
        <v>150</v>
      </c>
      <c r="AU377" s="153" t="s">
        <v>88</v>
      </c>
      <c r="AV377" s="13" t="s">
        <v>86</v>
      </c>
      <c r="AW377" s="13" t="s">
        <v>37</v>
      </c>
      <c r="AX377" s="13" t="s">
        <v>78</v>
      </c>
      <c r="AY377" s="153" t="s">
        <v>140</v>
      </c>
    </row>
    <row r="378" spans="2:65" s="14" customFormat="1">
      <c r="B378" s="158"/>
      <c r="D378" s="145" t="s">
        <v>150</v>
      </c>
      <c r="E378" s="159" t="s">
        <v>19</v>
      </c>
      <c r="F378" s="160" t="s">
        <v>153</v>
      </c>
      <c r="H378" s="161">
        <v>720</v>
      </c>
      <c r="I378" s="162"/>
      <c r="L378" s="158"/>
      <c r="M378" s="163"/>
      <c r="T378" s="164"/>
      <c r="AT378" s="159" t="s">
        <v>150</v>
      </c>
      <c r="AU378" s="159" t="s">
        <v>88</v>
      </c>
      <c r="AV378" s="14" t="s">
        <v>147</v>
      </c>
      <c r="AW378" s="14" t="s">
        <v>37</v>
      </c>
      <c r="AX378" s="14" t="s">
        <v>86</v>
      </c>
      <c r="AY378" s="159" t="s">
        <v>140</v>
      </c>
    </row>
    <row r="379" spans="2:65" s="1" customFormat="1" ht="21.75" customHeight="1">
      <c r="B379" s="32"/>
      <c r="C379" s="127" t="s">
        <v>464</v>
      </c>
      <c r="D379" s="127" t="s">
        <v>142</v>
      </c>
      <c r="E379" s="128" t="s">
        <v>465</v>
      </c>
      <c r="F379" s="129" t="s">
        <v>466</v>
      </c>
      <c r="G379" s="130" t="s">
        <v>145</v>
      </c>
      <c r="H379" s="131">
        <v>327</v>
      </c>
      <c r="I379" s="132"/>
      <c r="J379" s="133">
        <f>ROUND(I379*H379,2)</f>
        <v>0</v>
      </c>
      <c r="K379" s="129" t="s">
        <v>146</v>
      </c>
      <c r="L379" s="32"/>
      <c r="M379" s="134" t="s">
        <v>19</v>
      </c>
      <c r="N379" s="135" t="s">
        <v>49</v>
      </c>
      <c r="P379" s="136">
        <f>O379*H379</f>
        <v>0</v>
      </c>
      <c r="Q379" s="136">
        <v>0</v>
      </c>
      <c r="R379" s="136">
        <f>Q379*H379</f>
        <v>0</v>
      </c>
      <c r="S379" s="136">
        <v>0</v>
      </c>
      <c r="T379" s="137">
        <f>S379*H379</f>
        <v>0</v>
      </c>
      <c r="AR379" s="138" t="s">
        <v>147</v>
      </c>
      <c r="AT379" s="138" t="s">
        <v>142</v>
      </c>
      <c r="AU379" s="138" t="s">
        <v>88</v>
      </c>
      <c r="AY379" s="17" t="s">
        <v>140</v>
      </c>
      <c r="BE379" s="139">
        <f>IF(N379="základní",J379,0)</f>
        <v>0</v>
      </c>
      <c r="BF379" s="139">
        <f>IF(N379="snížená",J379,0)</f>
        <v>0</v>
      </c>
      <c r="BG379" s="139">
        <f>IF(N379="zákl. přenesená",J379,0)</f>
        <v>0</v>
      </c>
      <c r="BH379" s="139">
        <f>IF(N379="sníž. přenesená",J379,0)</f>
        <v>0</v>
      </c>
      <c r="BI379" s="139">
        <f>IF(N379="nulová",J379,0)</f>
        <v>0</v>
      </c>
      <c r="BJ379" s="17" t="s">
        <v>86</v>
      </c>
      <c r="BK379" s="139">
        <f>ROUND(I379*H379,2)</f>
        <v>0</v>
      </c>
      <c r="BL379" s="17" t="s">
        <v>147</v>
      </c>
      <c r="BM379" s="138" t="s">
        <v>467</v>
      </c>
    </row>
    <row r="380" spans="2:65" s="1" customFormat="1">
      <c r="B380" s="32"/>
      <c r="D380" s="140" t="s">
        <v>148</v>
      </c>
      <c r="F380" s="141" t="s">
        <v>468</v>
      </c>
      <c r="I380" s="142"/>
      <c r="L380" s="32"/>
      <c r="M380" s="143"/>
      <c r="T380" s="53"/>
      <c r="AT380" s="17" t="s">
        <v>148</v>
      </c>
      <c r="AU380" s="17" t="s">
        <v>88</v>
      </c>
    </row>
    <row r="381" spans="2:65" s="12" customFormat="1">
      <c r="B381" s="144"/>
      <c r="D381" s="145" t="s">
        <v>150</v>
      </c>
      <c r="E381" s="146" t="s">
        <v>19</v>
      </c>
      <c r="F381" s="147" t="s">
        <v>365</v>
      </c>
      <c r="H381" s="148">
        <v>327</v>
      </c>
      <c r="I381" s="149"/>
      <c r="L381" s="144"/>
      <c r="M381" s="150"/>
      <c r="T381" s="151"/>
      <c r="AT381" s="146" t="s">
        <v>150</v>
      </c>
      <c r="AU381" s="146" t="s">
        <v>88</v>
      </c>
      <c r="AV381" s="12" t="s">
        <v>88</v>
      </c>
      <c r="AW381" s="12" t="s">
        <v>37</v>
      </c>
      <c r="AX381" s="12" t="s">
        <v>78</v>
      </c>
      <c r="AY381" s="146" t="s">
        <v>140</v>
      </c>
    </row>
    <row r="382" spans="2:65" s="13" customFormat="1">
      <c r="B382" s="152"/>
      <c r="D382" s="145" t="s">
        <v>150</v>
      </c>
      <c r="E382" s="153" t="s">
        <v>19</v>
      </c>
      <c r="F382" s="154" t="s">
        <v>469</v>
      </c>
      <c r="H382" s="153" t="s">
        <v>19</v>
      </c>
      <c r="I382" s="155"/>
      <c r="L382" s="152"/>
      <c r="M382" s="156"/>
      <c r="T382" s="157"/>
      <c r="AT382" s="153" t="s">
        <v>150</v>
      </c>
      <c r="AU382" s="153" t="s">
        <v>88</v>
      </c>
      <c r="AV382" s="13" t="s">
        <v>86</v>
      </c>
      <c r="AW382" s="13" t="s">
        <v>37</v>
      </c>
      <c r="AX382" s="13" t="s">
        <v>78</v>
      </c>
      <c r="AY382" s="153" t="s">
        <v>140</v>
      </c>
    </row>
    <row r="383" spans="2:65" s="14" customFormat="1">
      <c r="B383" s="158"/>
      <c r="D383" s="145" t="s">
        <v>150</v>
      </c>
      <c r="E383" s="159" t="s">
        <v>19</v>
      </c>
      <c r="F383" s="160" t="s">
        <v>153</v>
      </c>
      <c r="H383" s="161">
        <v>327</v>
      </c>
      <c r="I383" s="162"/>
      <c r="L383" s="158"/>
      <c r="M383" s="163"/>
      <c r="T383" s="164"/>
      <c r="AT383" s="159" t="s">
        <v>150</v>
      </c>
      <c r="AU383" s="159" t="s">
        <v>88</v>
      </c>
      <c r="AV383" s="14" t="s">
        <v>147</v>
      </c>
      <c r="AW383" s="14" t="s">
        <v>37</v>
      </c>
      <c r="AX383" s="14" t="s">
        <v>86</v>
      </c>
      <c r="AY383" s="159" t="s">
        <v>140</v>
      </c>
    </row>
    <row r="384" spans="2:65" s="1" customFormat="1" ht="24.15" customHeight="1">
      <c r="B384" s="32"/>
      <c r="C384" s="127" t="s">
        <v>316</v>
      </c>
      <c r="D384" s="127" t="s">
        <v>142</v>
      </c>
      <c r="E384" s="128" t="s">
        <v>470</v>
      </c>
      <c r="F384" s="129" t="s">
        <v>471</v>
      </c>
      <c r="G384" s="130" t="s">
        <v>145</v>
      </c>
      <c r="H384" s="131">
        <v>3279</v>
      </c>
      <c r="I384" s="132"/>
      <c r="J384" s="133">
        <f>ROUND(I384*H384,2)</f>
        <v>0</v>
      </c>
      <c r="K384" s="129" t="s">
        <v>19</v>
      </c>
      <c r="L384" s="32"/>
      <c r="M384" s="134" t="s">
        <v>19</v>
      </c>
      <c r="N384" s="135" t="s">
        <v>49</v>
      </c>
      <c r="P384" s="136">
        <f>O384*H384</f>
        <v>0</v>
      </c>
      <c r="Q384" s="136">
        <v>0</v>
      </c>
      <c r="R384" s="136">
        <f>Q384*H384</f>
        <v>0</v>
      </c>
      <c r="S384" s="136">
        <v>0</v>
      </c>
      <c r="T384" s="137">
        <f>S384*H384</f>
        <v>0</v>
      </c>
      <c r="AR384" s="138" t="s">
        <v>147</v>
      </c>
      <c r="AT384" s="138" t="s">
        <v>142</v>
      </c>
      <c r="AU384" s="138" t="s">
        <v>88</v>
      </c>
      <c r="AY384" s="17" t="s">
        <v>140</v>
      </c>
      <c r="BE384" s="139">
        <f>IF(N384="základní",J384,0)</f>
        <v>0</v>
      </c>
      <c r="BF384" s="139">
        <f>IF(N384="snížená",J384,0)</f>
        <v>0</v>
      </c>
      <c r="BG384" s="139">
        <f>IF(N384="zákl. přenesená",J384,0)</f>
        <v>0</v>
      </c>
      <c r="BH384" s="139">
        <f>IF(N384="sníž. přenesená",J384,0)</f>
        <v>0</v>
      </c>
      <c r="BI384" s="139">
        <f>IF(N384="nulová",J384,0)</f>
        <v>0</v>
      </c>
      <c r="BJ384" s="17" t="s">
        <v>86</v>
      </c>
      <c r="BK384" s="139">
        <f>ROUND(I384*H384,2)</f>
        <v>0</v>
      </c>
      <c r="BL384" s="17" t="s">
        <v>147</v>
      </c>
      <c r="BM384" s="138" t="s">
        <v>472</v>
      </c>
    </row>
    <row r="385" spans="2:65" s="12" customFormat="1">
      <c r="B385" s="144"/>
      <c r="D385" s="145" t="s">
        <v>150</v>
      </c>
      <c r="E385" s="146" t="s">
        <v>19</v>
      </c>
      <c r="F385" s="147" t="s">
        <v>473</v>
      </c>
      <c r="H385" s="148">
        <v>3279</v>
      </c>
      <c r="I385" s="149"/>
      <c r="L385" s="144"/>
      <c r="M385" s="150"/>
      <c r="T385" s="151"/>
      <c r="AT385" s="146" t="s">
        <v>150</v>
      </c>
      <c r="AU385" s="146" t="s">
        <v>88</v>
      </c>
      <c r="AV385" s="12" t="s">
        <v>88</v>
      </c>
      <c r="AW385" s="12" t="s">
        <v>37</v>
      </c>
      <c r="AX385" s="12" t="s">
        <v>78</v>
      </c>
      <c r="AY385" s="146" t="s">
        <v>140</v>
      </c>
    </row>
    <row r="386" spans="2:65" s="13" customFormat="1">
      <c r="B386" s="152"/>
      <c r="D386" s="145" t="s">
        <v>150</v>
      </c>
      <c r="E386" s="153" t="s">
        <v>19</v>
      </c>
      <c r="F386" s="154" t="s">
        <v>474</v>
      </c>
      <c r="H386" s="153" t="s">
        <v>19</v>
      </c>
      <c r="I386" s="155"/>
      <c r="L386" s="152"/>
      <c r="M386" s="156"/>
      <c r="T386" s="157"/>
      <c r="AT386" s="153" t="s">
        <v>150</v>
      </c>
      <c r="AU386" s="153" t="s">
        <v>88</v>
      </c>
      <c r="AV386" s="13" t="s">
        <v>86</v>
      </c>
      <c r="AW386" s="13" t="s">
        <v>37</v>
      </c>
      <c r="AX386" s="13" t="s">
        <v>78</v>
      </c>
      <c r="AY386" s="153" t="s">
        <v>140</v>
      </c>
    </row>
    <row r="387" spans="2:65" s="14" customFormat="1">
      <c r="B387" s="158"/>
      <c r="D387" s="145" t="s">
        <v>150</v>
      </c>
      <c r="E387" s="159" t="s">
        <v>19</v>
      </c>
      <c r="F387" s="160" t="s">
        <v>153</v>
      </c>
      <c r="H387" s="161">
        <v>3279</v>
      </c>
      <c r="I387" s="162"/>
      <c r="L387" s="158"/>
      <c r="M387" s="163"/>
      <c r="T387" s="164"/>
      <c r="AT387" s="159" t="s">
        <v>150</v>
      </c>
      <c r="AU387" s="159" t="s">
        <v>88</v>
      </c>
      <c r="AV387" s="14" t="s">
        <v>147</v>
      </c>
      <c r="AW387" s="14" t="s">
        <v>37</v>
      </c>
      <c r="AX387" s="14" t="s">
        <v>86</v>
      </c>
      <c r="AY387" s="159" t="s">
        <v>140</v>
      </c>
    </row>
    <row r="388" spans="2:65" s="1" customFormat="1" ht="24.15" customHeight="1">
      <c r="B388" s="32"/>
      <c r="C388" s="127" t="s">
        <v>475</v>
      </c>
      <c r="D388" s="127" t="s">
        <v>142</v>
      </c>
      <c r="E388" s="128" t="s">
        <v>470</v>
      </c>
      <c r="F388" s="129" t="s">
        <v>471</v>
      </c>
      <c r="G388" s="130" t="s">
        <v>145</v>
      </c>
      <c r="H388" s="131">
        <v>720</v>
      </c>
      <c r="I388" s="132"/>
      <c r="J388" s="133">
        <f>ROUND(I388*H388,2)</f>
        <v>0</v>
      </c>
      <c r="K388" s="129" t="s">
        <v>19</v>
      </c>
      <c r="L388" s="32"/>
      <c r="M388" s="134" t="s">
        <v>19</v>
      </c>
      <c r="N388" s="135" t="s">
        <v>49</v>
      </c>
      <c r="P388" s="136">
        <f>O388*H388</f>
        <v>0</v>
      </c>
      <c r="Q388" s="136">
        <v>0</v>
      </c>
      <c r="R388" s="136">
        <f>Q388*H388</f>
        <v>0</v>
      </c>
      <c r="S388" s="136">
        <v>0</v>
      </c>
      <c r="T388" s="137">
        <f>S388*H388</f>
        <v>0</v>
      </c>
      <c r="AR388" s="138" t="s">
        <v>147</v>
      </c>
      <c r="AT388" s="138" t="s">
        <v>142</v>
      </c>
      <c r="AU388" s="138" t="s">
        <v>88</v>
      </c>
      <c r="AY388" s="17" t="s">
        <v>140</v>
      </c>
      <c r="BE388" s="139">
        <f>IF(N388="základní",J388,0)</f>
        <v>0</v>
      </c>
      <c r="BF388" s="139">
        <f>IF(N388="snížená",J388,0)</f>
        <v>0</v>
      </c>
      <c r="BG388" s="139">
        <f>IF(N388="zákl. přenesená",J388,0)</f>
        <v>0</v>
      </c>
      <c r="BH388" s="139">
        <f>IF(N388="sníž. přenesená",J388,0)</f>
        <v>0</v>
      </c>
      <c r="BI388" s="139">
        <f>IF(N388="nulová",J388,0)</f>
        <v>0</v>
      </c>
      <c r="BJ388" s="17" t="s">
        <v>86</v>
      </c>
      <c r="BK388" s="139">
        <f>ROUND(I388*H388,2)</f>
        <v>0</v>
      </c>
      <c r="BL388" s="17" t="s">
        <v>147</v>
      </c>
      <c r="BM388" s="138" t="s">
        <v>476</v>
      </c>
    </row>
    <row r="389" spans="2:65" s="12" customFormat="1">
      <c r="B389" s="144"/>
      <c r="D389" s="145" t="s">
        <v>150</v>
      </c>
      <c r="E389" s="146" t="s">
        <v>19</v>
      </c>
      <c r="F389" s="147" t="s">
        <v>456</v>
      </c>
      <c r="H389" s="148">
        <v>720</v>
      </c>
      <c r="I389" s="149"/>
      <c r="L389" s="144"/>
      <c r="M389" s="150"/>
      <c r="T389" s="151"/>
      <c r="AT389" s="146" t="s">
        <v>150</v>
      </c>
      <c r="AU389" s="146" t="s">
        <v>88</v>
      </c>
      <c r="AV389" s="12" t="s">
        <v>88</v>
      </c>
      <c r="AW389" s="12" t="s">
        <v>37</v>
      </c>
      <c r="AX389" s="12" t="s">
        <v>78</v>
      </c>
      <c r="AY389" s="146" t="s">
        <v>140</v>
      </c>
    </row>
    <row r="390" spans="2:65" s="13" customFormat="1">
      <c r="B390" s="152"/>
      <c r="D390" s="145" t="s">
        <v>150</v>
      </c>
      <c r="E390" s="153" t="s">
        <v>19</v>
      </c>
      <c r="F390" s="154" t="s">
        <v>395</v>
      </c>
      <c r="H390" s="153" t="s">
        <v>19</v>
      </c>
      <c r="I390" s="155"/>
      <c r="L390" s="152"/>
      <c r="M390" s="156"/>
      <c r="T390" s="157"/>
      <c r="AT390" s="153" t="s">
        <v>150</v>
      </c>
      <c r="AU390" s="153" t="s">
        <v>88</v>
      </c>
      <c r="AV390" s="13" t="s">
        <v>86</v>
      </c>
      <c r="AW390" s="13" t="s">
        <v>37</v>
      </c>
      <c r="AX390" s="13" t="s">
        <v>78</v>
      </c>
      <c r="AY390" s="153" t="s">
        <v>140</v>
      </c>
    </row>
    <row r="391" spans="2:65" s="14" customFormat="1">
      <c r="B391" s="158"/>
      <c r="D391" s="145" t="s">
        <v>150</v>
      </c>
      <c r="E391" s="159" t="s">
        <v>19</v>
      </c>
      <c r="F391" s="160" t="s">
        <v>153</v>
      </c>
      <c r="H391" s="161">
        <v>720</v>
      </c>
      <c r="I391" s="162"/>
      <c r="L391" s="158"/>
      <c r="M391" s="163"/>
      <c r="T391" s="164"/>
      <c r="AT391" s="159" t="s">
        <v>150</v>
      </c>
      <c r="AU391" s="159" t="s">
        <v>88</v>
      </c>
      <c r="AV391" s="14" t="s">
        <v>147</v>
      </c>
      <c r="AW391" s="14" t="s">
        <v>37</v>
      </c>
      <c r="AX391" s="14" t="s">
        <v>86</v>
      </c>
      <c r="AY391" s="159" t="s">
        <v>140</v>
      </c>
    </row>
    <row r="392" spans="2:65" s="1" customFormat="1" ht="24.15" customHeight="1">
      <c r="B392" s="32"/>
      <c r="C392" s="127" t="s">
        <v>319</v>
      </c>
      <c r="D392" s="127" t="s">
        <v>142</v>
      </c>
      <c r="E392" s="128" t="s">
        <v>477</v>
      </c>
      <c r="F392" s="129" t="s">
        <v>478</v>
      </c>
      <c r="G392" s="130" t="s">
        <v>145</v>
      </c>
      <c r="H392" s="131">
        <v>20</v>
      </c>
      <c r="I392" s="132"/>
      <c r="J392" s="133">
        <f>ROUND(I392*H392,2)</f>
        <v>0</v>
      </c>
      <c r="K392" s="129" t="s">
        <v>146</v>
      </c>
      <c r="L392" s="32"/>
      <c r="M392" s="134" t="s">
        <v>19</v>
      </c>
      <c r="N392" s="135" t="s">
        <v>49</v>
      </c>
      <c r="P392" s="136">
        <f>O392*H392</f>
        <v>0</v>
      </c>
      <c r="Q392" s="136">
        <v>0</v>
      </c>
      <c r="R392" s="136">
        <f>Q392*H392</f>
        <v>0</v>
      </c>
      <c r="S392" s="136">
        <v>0</v>
      </c>
      <c r="T392" s="137">
        <f>S392*H392</f>
        <v>0</v>
      </c>
      <c r="AR392" s="138" t="s">
        <v>147</v>
      </c>
      <c r="AT392" s="138" t="s">
        <v>142</v>
      </c>
      <c r="AU392" s="138" t="s">
        <v>88</v>
      </c>
      <c r="AY392" s="17" t="s">
        <v>140</v>
      </c>
      <c r="BE392" s="139">
        <f>IF(N392="základní",J392,0)</f>
        <v>0</v>
      </c>
      <c r="BF392" s="139">
        <f>IF(N392="snížená",J392,0)</f>
        <v>0</v>
      </c>
      <c r="BG392" s="139">
        <f>IF(N392="zákl. přenesená",J392,0)</f>
        <v>0</v>
      </c>
      <c r="BH392" s="139">
        <f>IF(N392="sníž. přenesená",J392,0)</f>
        <v>0</v>
      </c>
      <c r="BI392" s="139">
        <f>IF(N392="nulová",J392,0)</f>
        <v>0</v>
      </c>
      <c r="BJ392" s="17" t="s">
        <v>86</v>
      </c>
      <c r="BK392" s="139">
        <f>ROUND(I392*H392,2)</f>
        <v>0</v>
      </c>
      <c r="BL392" s="17" t="s">
        <v>147</v>
      </c>
      <c r="BM392" s="138" t="s">
        <v>479</v>
      </c>
    </row>
    <row r="393" spans="2:65" s="1" customFormat="1">
      <c r="B393" s="32"/>
      <c r="D393" s="140" t="s">
        <v>148</v>
      </c>
      <c r="F393" s="141" t="s">
        <v>480</v>
      </c>
      <c r="I393" s="142"/>
      <c r="L393" s="32"/>
      <c r="M393" s="143"/>
      <c r="T393" s="53"/>
      <c r="AT393" s="17" t="s">
        <v>148</v>
      </c>
      <c r="AU393" s="17" t="s">
        <v>88</v>
      </c>
    </row>
    <row r="394" spans="2:65" s="12" customFormat="1">
      <c r="B394" s="144"/>
      <c r="D394" s="145" t="s">
        <v>150</v>
      </c>
      <c r="E394" s="146" t="s">
        <v>19</v>
      </c>
      <c r="F394" s="147" t="s">
        <v>198</v>
      </c>
      <c r="H394" s="148">
        <v>20</v>
      </c>
      <c r="I394" s="149"/>
      <c r="L394" s="144"/>
      <c r="M394" s="150"/>
      <c r="T394" s="151"/>
      <c r="AT394" s="146" t="s">
        <v>150</v>
      </c>
      <c r="AU394" s="146" t="s">
        <v>88</v>
      </c>
      <c r="AV394" s="12" t="s">
        <v>88</v>
      </c>
      <c r="AW394" s="12" t="s">
        <v>37</v>
      </c>
      <c r="AX394" s="12" t="s">
        <v>78</v>
      </c>
      <c r="AY394" s="146" t="s">
        <v>140</v>
      </c>
    </row>
    <row r="395" spans="2:65" s="13" customFormat="1">
      <c r="B395" s="152"/>
      <c r="D395" s="145" t="s">
        <v>150</v>
      </c>
      <c r="E395" s="153" t="s">
        <v>19</v>
      </c>
      <c r="F395" s="154" t="s">
        <v>481</v>
      </c>
      <c r="H395" s="153" t="s">
        <v>19</v>
      </c>
      <c r="I395" s="155"/>
      <c r="L395" s="152"/>
      <c r="M395" s="156"/>
      <c r="T395" s="157"/>
      <c r="AT395" s="153" t="s">
        <v>150</v>
      </c>
      <c r="AU395" s="153" t="s">
        <v>88</v>
      </c>
      <c r="AV395" s="13" t="s">
        <v>86</v>
      </c>
      <c r="AW395" s="13" t="s">
        <v>37</v>
      </c>
      <c r="AX395" s="13" t="s">
        <v>78</v>
      </c>
      <c r="AY395" s="153" t="s">
        <v>140</v>
      </c>
    </row>
    <row r="396" spans="2:65" s="14" customFormat="1">
      <c r="B396" s="158"/>
      <c r="D396" s="145" t="s">
        <v>150</v>
      </c>
      <c r="E396" s="159" t="s">
        <v>19</v>
      </c>
      <c r="F396" s="160" t="s">
        <v>153</v>
      </c>
      <c r="H396" s="161">
        <v>20</v>
      </c>
      <c r="I396" s="162"/>
      <c r="L396" s="158"/>
      <c r="M396" s="163"/>
      <c r="T396" s="164"/>
      <c r="AT396" s="159" t="s">
        <v>150</v>
      </c>
      <c r="AU396" s="159" t="s">
        <v>88</v>
      </c>
      <c r="AV396" s="14" t="s">
        <v>147</v>
      </c>
      <c r="AW396" s="14" t="s">
        <v>37</v>
      </c>
      <c r="AX396" s="14" t="s">
        <v>86</v>
      </c>
      <c r="AY396" s="159" t="s">
        <v>140</v>
      </c>
    </row>
    <row r="397" spans="2:65" s="1" customFormat="1" ht="24.15" customHeight="1">
      <c r="B397" s="32"/>
      <c r="C397" s="127" t="s">
        <v>482</v>
      </c>
      <c r="D397" s="127" t="s">
        <v>142</v>
      </c>
      <c r="E397" s="128" t="s">
        <v>483</v>
      </c>
      <c r="F397" s="129" t="s">
        <v>484</v>
      </c>
      <c r="G397" s="130" t="s">
        <v>145</v>
      </c>
      <c r="H397" s="131">
        <v>71.05</v>
      </c>
      <c r="I397" s="132"/>
      <c r="J397" s="133">
        <f>ROUND(I397*H397,2)</f>
        <v>0</v>
      </c>
      <c r="K397" s="129" t="s">
        <v>146</v>
      </c>
      <c r="L397" s="32"/>
      <c r="M397" s="134" t="s">
        <v>19</v>
      </c>
      <c r="N397" s="135" t="s">
        <v>49</v>
      </c>
      <c r="P397" s="136">
        <f>O397*H397</f>
        <v>0</v>
      </c>
      <c r="Q397" s="136">
        <v>0</v>
      </c>
      <c r="R397" s="136">
        <f>Q397*H397</f>
        <v>0</v>
      </c>
      <c r="S397" s="136">
        <v>0</v>
      </c>
      <c r="T397" s="137">
        <f>S397*H397</f>
        <v>0</v>
      </c>
      <c r="AR397" s="138" t="s">
        <v>147</v>
      </c>
      <c r="AT397" s="138" t="s">
        <v>142</v>
      </c>
      <c r="AU397" s="138" t="s">
        <v>88</v>
      </c>
      <c r="AY397" s="17" t="s">
        <v>140</v>
      </c>
      <c r="BE397" s="139">
        <f>IF(N397="základní",J397,0)</f>
        <v>0</v>
      </c>
      <c r="BF397" s="139">
        <f>IF(N397="snížená",J397,0)</f>
        <v>0</v>
      </c>
      <c r="BG397" s="139">
        <f>IF(N397="zákl. přenesená",J397,0)</f>
        <v>0</v>
      </c>
      <c r="BH397" s="139">
        <f>IF(N397="sníž. přenesená",J397,0)</f>
        <v>0</v>
      </c>
      <c r="BI397" s="139">
        <f>IF(N397="nulová",J397,0)</f>
        <v>0</v>
      </c>
      <c r="BJ397" s="17" t="s">
        <v>86</v>
      </c>
      <c r="BK397" s="139">
        <f>ROUND(I397*H397,2)</f>
        <v>0</v>
      </c>
      <c r="BL397" s="17" t="s">
        <v>147</v>
      </c>
      <c r="BM397" s="138" t="s">
        <v>485</v>
      </c>
    </row>
    <row r="398" spans="2:65" s="1" customFormat="1">
      <c r="B398" s="32"/>
      <c r="D398" s="140" t="s">
        <v>148</v>
      </c>
      <c r="F398" s="141" t="s">
        <v>486</v>
      </c>
      <c r="I398" s="142"/>
      <c r="L398" s="32"/>
      <c r="M398" s="143"/>
      <c r="T398" s="53"/>
      <c r="AT398" s="17" t="s">
        <v>148</v>
      </c>
      <c r="AU398" s="17" t="s">
        <v>88</v>
      </c>
    </row>
    <row r="399" spans="2:65" s="12" customFormat="1">
      <c r="B399" s="144"/>
      <c r="D399" s="145" t="s">
        <v>150</v>
      </c>
      <c r="E399" s="146" t="s">
        <v>19</v>
      </c>
      <c r="F399" s="147" t="s">
        <v>487</v>
      </c>
      <c r="H399" s="148">
        <v>71.05</v>
      </c>
      <c r="I399" s="149"/>
      <c r="L399" s="144"/>
      <c r="M399" s="150"/>
      <c r="T399" s="151"/>
      <c r="AT399" s="146" t="s">
        <v>150</v>
      </c>
      <c r="AU399" s="146" t="s">
        <v>88</v>
      </c>
      <c r="AV399" s="12" t="s">
        <v>88</v>
      </c>
      <c r="AW399" s="12" t="s">
        <v>37</v>
      </c>
      <c r="AX399" s="12" t="s">
        <v>78</v>
      </c>
      <c r="AY399" s="146" t="s">
        <v>140</v>
      </c>
    </row>
    <row r="400" spans="2:65" s="13" customFormat="1">
      <c r="B400" s="152"/>
      <c r="D400" s="145" t="s">
        <v>150</v>
      </c>
      <c r="E400" s="153" t="s">
        <v>19</v>
      </c>
      <c r="F400" s="154" t="s">
        <v>488</v>
      </c>
      <c r="H400" s="153" t="s">
        <v>19</v>
      </c>
      <c r="I400" s="155"/>
      <c r="L400" s="152"/>
      <c r="M400" s="156"/>
      <c r="T400" s="157"/>
      <c r="AT400" s="153" t="s">
        <v>150</v>
      </c>
      <c r="AU400" s="153" t="s">
        <v>88</v>
      </c>
      <c r="AV400" s="13" t="s">
        <v>86</v>
      </c>
      <c r="AW400" s="13" t="s">
        <v>37</v>
      </c>
      <c r="AX400" s="13" t="s">
        <v>78</v>
      </c>
      <c r="AY400" s="153" t="s">
        <v>140</v>
      </c>
    </row>
    <row r="401" spans="2:65" s="14" customFormat="1">
      <c r="B401" s="158"/>
      <c r="D401" s="145" t="s">
        <v>150</v>
      </c>
      <c r="E401" s="159" t="s">
        <v>19</v>
      </c>
      <c r="F401" s="160" t="s">
        <v>153</v>
      </c>
      <c r="H401" s="161">
        <v>71.05</v>
      </c>
      <c r="I401" s="162"/>
      <c r="L401" s="158"/>
      <c r="M401" s="163"/>
      <c r="T401" s="164"/>
      <c r="AT401" s="159" t="s">
        <v>150</v>
      </c>
      <c r="AU401" s="159" t="s">
        <v>88</v>
      </c>
      <c r="AV401" s="14" t="s">
        <v>147</v>
      </c>
      <c r="AW401" s="14" t="s">
        <v>37</v>
      </c>
      <c r="AX401" s="14" t="s">
        <v>86</v>
      </c>
      <c r="AY401" s="159" t="s">
        <v>140</v>
      </c>
    </row>
    <row r="402" spans="2:65" s="1" customFormat="1" ht="24.15" customHeight="1">
      <c r="B402" s="32"/>
      <c r="C402" s="127" t="s">
        <v>322</v>
      </c>
      <c r="D402" s="127" t="s">
        <v>142</v>
      </c>
      <c r="E402" s="128" t="s">
        <v>483</v>
      </c>
      <c r="F402" s="129" t="s">
        <v>484</v>
      </c>
      <c r="G402" s="130" t="s">
        <v>145</v>
      </c>
      <c r="H402" s="131">
        <v>307</v>
      </c>
      <c r="I402" s="132"/>
      <c r="J402" s="133">
        <f>ROUND(I402*H402,2)</f>
        <v>0</v>
      </c>
      <c r="K402" s="129" t="s">
        <v>146</v>
      </c>
      <c r="L402" s="32"/>
      <c r="M402" s="134" t="s">
        <v>19</v>
      </c>
      <c r="N402" s="135" t="s">
        <v>49</v>
      </c>
      <c r="P402" s="136">
        <f>O402*H402</f>
        <v>0</v>
      </c>
      <c r="Q402" s="136">
        <v>0</v>
      </c>
      <c r="R402" s="136">
        <f>Q402*H402</f>
        <v>0</v>
      </c>
      <c r="S402" s="136">
        <v>0</v>
      </c>
      <c r="T402" s="137">
        <f>S402*H402</f>
        <v>0</v>
      </c>
      <c r="AR402" s="138" t="s">
        <v>147</v>
      </c>
      <c r="AT402" s="138" t="s">
        <v>142</v>
      </c>
      <c r="AU402" s="138" t="s">
        <v>88</v>
      </c>
      <c r="AY402" s="17" t="s">
        <v>140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7" t="s">
        <v>86</v>
      </c>
      <c r="BK402" s="139">
        <f>ROUND(I402*H402,2)</f>
        <v>0</v>
      </c>
      <c r="BL402" s="17" t="s">
        <v>147</v>
      </c>
      <c r="BM402" s="138" t="s">
        <v>489</v>
      </c>
    </row>
    <row r="403" spans="2:65" s="1" customFormat="1">
      <c r="B403" s="32"/>
      <c r="D403" s="140" t="s">
        <v>148</v>
      </c>
      <c r="F403" s="141" t="s">
        <v>486</v>
      </c>
      <c r="I403" s="142"/>
      <c r="L403" s="32"/>
      <c r="M403" s="143"/>
      <c r="T403" s="53"/>
      <c r="AT403" s="17" t="s">
        <v>148</v>
      </c>
      <c r="AU403" s="17" t="s">
        <v>88</v>
      </c>
    </row>
    <row r="404" spans="2:65" s="13" customFormat="1">
      <c r="B404" s="152"/>
      <c r="D404" s="145" t="s">
        <v>150</v>
      </c>
      <c r="E404" s="153" t="s">
        <v>19</v>
      </c>
      <c r="F404" s="154" t="s">
        <v>469</v>
      </c>
      <c r="H404" s="153" t="s">
        <v>19</v>
      </c>
      <c r="I404" s="155"/>
      <c r="L404" s="152"/>
      <c r="M404" s="156"/>
      <c r="T404" s="157"/>
      <c r="AT404" s="153" t="s">
        <v>150</v>
      </c>
      <c r="AU404" s="153" t="s">
        <v>88</v>
      </c>
      <c r="AV404" s="13" t="s">
        <v>86</v>
      </c>
      <c r="AW404" s="13" t="s">
        <v>37</v>
      </c>
      <c r="AX404" s="13" t="s">
        <v>78</v>
      </c>
      <c r="AY404" s="153" t="s">
        <v>140</v>
      </c>
    </row>
    <row r="405" spans="2:65" s="12" customFormat="1">
      <c r="B405" s="144"/>
      <c r="D405" s="145" t="s">
        <v>150</v>
      </c>
      <c r="E405" s="146" t="s">
        <v>19</v>
      </c>
      <c r="F405" s="147" t="s">
        <v>490</v>
      </c>
      <c r="H405" s="148">
        <v>307</v>
      </c>
      <c r="I405" s="149"/>
      <c r="L405" s="144"/>
      <c r="M405" s="150"/>
      <c r="T405" s="151"/>
      <c r="AT405" s="146" t="s">
        <v>150</v>
      </c>
      <c r="AU405" s="146" t="s">
        <v>88</v>
      </c>
      <c r="AV405" s="12" t="s">
        <v>88</v>
      </c>
      <c r="AW405" s="12" t="s">
        <v>37</v>
      </c>
      <c r="AX405" s="12" t="s">
        <v>78</v>
      </c>
      <c r="AY405" s="146" t="s">
        <v>140</v>
      </c>
    </row>
    <row r="406" spans="2:65" s="14" customFormat="1">
      <c r="B406" s="158"/>
      <c r="D406" s="145" t="s">
        <v>150</v>
      </c>
      <c r="E406" s="159" t="s">
        <v>19</v>
      </c>
      <c r="F406" s="160" t="s">
        <v>153</v>
      </c>
      <c r="H406" s="161">
        <v>307</v>
      </c>
      <c r="I406" s="162"/>
      <c r="L406" s="158"/>
      <c r="M406" s="163"/>
      <c r="T406" s="164"/>
      <c r="AT406" s="159" t="s">
        <v>150</v>
      </c>
      <c r="AU406" s="159" t="s">
        <v>88</v>
      </c>
      <c r="AV406" s="14" t="s">
        <v>147</v>
      </c>
      <c r="AW406" s="14" t="s">
        <v>37</v>
      </c>
      <c r="AX406" s="14" t="s">
        <v>86</v>
      </c>
      <c r="AY406" s="159" t="s">
        <v>140</v>
      </c>
    </row>
    <row r="407" spans="2:65" s="1" customFormat="1" ht="16.5" customHeight="1">
      <c r="B407" s="32"/>
      <c r="C407" s="127" t="s">
        <v>491</v>
      </c>
      <c r="D407" s="127" t="s">
        <v>142</v>
      </c>
      <c r="E407" s="128" t="s">
        <v>492</v>
      </c>
      <c r="F407" s="129" t="s">
        <v>493</v>
      </c>
      <c r="G407" s="130" t="s">
        <v>145</v>
      </c>
      <c r="H407" s="131">
        <v>3279</v>
      </c>
      <c r="I407" s="132"/>
      <c r="J407" s="133">
        <f>ROUND(I407*H407,2)</f>
        <v>0</v>
      </c>
      <c r="K407" s="129" t="s">
        <v>19</v>
      </c>
      <c r="L407" s="32"/>
      <c r="M407" s="134" t="s">
        <v>19</v>
      </c>
      <c r="N407" s="135" t="s">
        <v>49</v>
      </c>
      <c r="P407" s="136">
        <f>O407*H407</f>
        <v>0</v>
      </c>
      <c r="Q407" s="136">
        <v>0</v>
      </c>
      <c r="R407" s="136">
        <f>Q407*H407</f>
        <v>0</v>
      </c>
      <c r="S407" s="136">
        <v>0</v>
      </c>
      <c r="T407" s="137">
        <f>S407*H407</f>
        <v>0</v>
      </c>
      <c r="AR407" s="138" t="s">
        <v>147</v>
      </c>
      <c r="AT407" s="138" t="s">
        <v>142</v>
      </c>
      <c r="AU407" s="138" t="s">
        <v>88</v>
      </c>
      <c r="AY407" s="17" t="s">
        <v>140</v>
      </c>
      <c r="BE407" s="139">
        <f>IF(N407="základní",J407,0)</f>
        <v>0</v>
      </c>
      <c r="BF407" s="139">
        <f>IF(N407="snížená",J407,0)</f>
        <v>0</v>
      </c>
      <c r="BG407" s="139">
        <f>IF(N407="zákl. přenesená",J407,0)</f>
        <v>0</v>
      </c>
      <c r="BH407" s="139">
        <f>IF(N407="sníž. přenesená",J407,0)</f>
        <v>0</v>
      </c>
      <c r="BI407" s="139">
        <f>IF(N407="nulová",J407,0)</f>
        <v>0</v>
      </c>
      <c r="BJ407" s="17" t="s">
        <v>86</v>
      </c>
      <c r="BK407" s="139">
        <f>ROUND(I407*H407,2)</f>
        <v>0</v>
      </c>
      <c r="BL407" s="17" t="s">
        <v>147</v>
      </c>
      <c r="BM407" s="138" t="s">
        <v>494</v>
      </c>
    </row>
    <row r="408" spans="2:65" s="12" customFormat="1">
      <c r="B408" s="144"/>
      <c r="D408" s="145" t="s">
        <v>150</v>
      </c>
      <c r="E408" s="146" t="s">
        <v>19</v>
      </c>
      <c r="F408" s="147" t="s">
        <v>473</v>
      </c>
      <c r="H408" s="148">
        <v>3279</v>
      </c>
      <c r="I408" s="149"/>
      <c r="L408" s="144"/>
      <c r="M408" s="150"/>
      <c r="T408" s="151"/>
      <c r="AT408" s="146" t="s">
        <v>150</v>
      </c>
      <c r="AU408" s="146" t="s">
        <v>88</v>
      </c>
      <c r="AV408" s="12" t="s">
        <v>88</v>
      </c>
      <c r="AW408" s="12" t="s">
        <v>37</v>
      </c>
      <c r="AX408" s="12" t="s">
        <v>78</v>
      </c>
      <c r="AY408" s="146" t="s">
        <v>140</v>
      </c>
    </row>
    <row r="409" spans="2:65" s="13" customFormat="1">
      <c r="B409" s="152"/>
      <c r="D409" s="145" t="s">
        <v>150</v>
      </c>
      <c r="E409" s="153" t="s">
        <v>19</v>
      </c>
      <c r="F409" s="154" t="s">
        <v>495</v>
      </c>
      <c r="H409" s="153" t="s">
        <v>19</v>
      </c>
      <c r="I409" s="155"/>
      <c r="L409" s="152"/>
      <c r="M409" s="156"/>
      <c r="T409" s="157"/>
      <c r="AT409" s="153" t="s">
        <v>150</v>
      </c>
      <c r="AU409" s="153" t="s">
        <v>88</v>
      </c>
      <c r="AV409" s="13" t="s">
        <v>86</v>
      </c>
      <c r="AW409" s="13" t="s">
        <v>37</v>
      </c>
      <c r="AX409" s="13" t="s">
        <v>78</v>
      </c>
      <c r="AY409" s="153" t="s">
        <v>140</v>
      </c>
    </row>
    <row r="410" spans="2:65" s="14" customFormat="1">
      <c r="B410" s="158"/>
      <c r="D410" s="145" t="s">
        <v>150</v>
      </c>
      <c r="E410" s="159" t="s">
        <v>19</v>
      </c>
      <c r="F410" s="160" t="s">
        <v>153</v>
      </c>
      <c r="H410" s="161">
        <v>3279</v>
      </c>
      <c r="I410" s="162"/>
      <c r="L410" s="158"/>
      <c r="M410" s="163"/>
      <c r="T410" s="164"/>
      <c r="AT410" s="159" t="s">
        <v>150</v>
      </c>
      <c r="AU410" s="159" t="s">
        <v>88</v>
      </c>
      <c r="AV410" s="14" t="s">
        <v>147</v>
      </c>
      <c r="AW410" s="14" t="s">
        <v>37</v>
      </c>
      <c r="AX410" s="14" t="s">
        <v>86</v>
      </c>
      <c r="AY410" s="159" t="s">
        <v>140</v>
      </c>
    </row>
    <row r="411" spans="2:65" s="1" customFormat="1" ht="16.5" customHeight="1">
      <c r="B411" s="32"/>
      <c r="C411" s="127" t="s">
        <v>327</v>
      </c>
      <c r="D411" s="127" t="s">
        <v>142</v>
      </c>
      <c r="E411" s="128" t="s">
        <v>492</v>
      </c>
      <c r="F411" s="129" t="s">
        <v>493</v>
      </c>
      <c r="G411" s="130" t="s">
        <v>145</v>
      </c>
      <c r="H411" s="131">
        <v>720</v>
      </c>
      <c r="I411" s="132"/>
      <c r="J411" s="133">
        <f>ROUND(I411*H411,2)</f>
        <v>0</v>
      </c>
      <c r="K411" s="129" t="s">
        <v>19</v>
      </c>
      <c r="L411" s="32"/>
      <c r="M411" s="134" t="s">
        <v>19</v>
      </c>
      <c r="N411" s="135" t="s">
        <v>49</v>
      </c>
      <c r="P411" s="136">
        <f>O411*H411</f>
        <v>0</v>
      </c>
      <c r="Q411" s="136">
        <v>0</v>
      </c>
      <c r="R411" s="136">
        <f>Q411*H411</f>
        <v>0</v>
      </c>
      <c r="S411" s="136">
        <v>0</v>
      </c>
      <c r="T411" s="137">
        <f>S411*H411</f>
        <v>0</v>
      </c>
      <c r="AR411" s="138" t="s">
        <v>147</v>
      </c>
      <c r="AT411" s="138" t="s">
        <v>142</v>
      </c>
      <c r="AU411" s="138" t="s">
        <v>88</v>
      </c>
      <c r="AY411" s="17" t="s">
        <v>140</v>
      </c>
      <c r="BE411" s="139">
        <f>IF(N411="základní",J411,0)</f>
        <v>0</v>
      </c>
      <c r="BF411" s="139">
        <f>IF(N411="snížená",J411,0)</f>
        <v>0</v>
      </c>
      <c r="BG411" s="139">
        <f>IF(N411="zákl. přenesená",J411,0)</f>
        <v>0</v>
      </c>
      <c r="BH411" s="139">
        <f>IF(N411="sníž. přenesená",J411,0)</f>
        <v>0</v>
      </c>
      <c r="BI411" s="139">
        <f>IF(N411="nulová",J411,0)</f>
        <v>0</v>
      </c>
      <c r="BJ411" s="17" t="s">
        <v>86</v>
      </c>
      <c r="BK411" s="139">
        <f>ROUND(I411*H411,2)</f>
        <v>0</v>
      </c>
      <c r="BL411" s="17" t="s">
        <v>147</v>
      </c>
      <c r="BM411" s="138" t="s">
        <v>496</v>
      </c>
    </row>
    <row r="412" spans="2:65" s="12" customFormat="1">
      <c r="B412" s="144"/>
      <c r="D412" s="145" t="s">
        <v>150</v>
      </c>
      <c r="E412" s="146" t="s">
        <v>19</v>
      </c>
      <c r="F412" s="147" t="s">
        <v>456</v>
      </c>
      <c r="H412" s="148">
        <v>720</v>
      </c>
      <c r="I412" s="149"/>
      <c r="L412" s="144"/>
      <c r="M412" s="150"/>
      <c r="T412" s="151"/>
      <c r="AT412" s="146" t="s">
        <v>150</v>
      </c>
      <c r="AU412" s="146" t="s">
        <v>88</v>
      </c>
      <c r="AV412" s="12" t="s">
        <v>88</v>
      </c>
      <c r="AW412" s="12" t="s">
        <v>37</v>
      </c>
      <c r="AX412" s="12" t="s">
        <v>78</v>
      </c>
      <c r="AY412" s="146" t="s">
        <v>140</v>
      </c>
    </row>
    <row r="413" spans="2:65" s="13" customFormat="1">
      <c r="B413" s="152"/>
      <c r="D413" s="145" t="s">
        <v>150</v>
      </c>
      <c r="E413" s="153" t="s">
        <v>19</v>
      </c>
      <c r="F413" s="154" t="s">
        <v>457</v>
      </c>
      <c r="H413" s="153" t="s">
        <v>19</v>
      </c>
      <c r="I413" s="155"/>
      <c r="L413" s="152"/>
      <c r="M413" s="156"/>
      <c r="T413" s="157"/>
      <c r="AT413" s="153" t="s">
        <v>150</v>
      </c>
      <c r="AU413" s="153" t="s">
        <v>88</v>
      </c>
      <c r="AV413" s="13" t="s">
        <v>86</v>
      </c>
      <c r="AW413" s="13" t="s">
        <v>37</v>
      </c>
      <c r="AX413" s="13" t="s">
        <v>78</v>
      </c>
      <c r="AY413" s="153" t="s">
        <v>140</v>
      </c>
    </row>
    <row r="414" spans="2:65" s="14" customFormat="1">
      <c r="B414" s="158"/>
      <c r="D414" s="145" t="s">
        <v>150</v>
      </c>
      <c r="E414" s="159" t="s">
        <v>19</v>
      </c>
      <c r="F414" s="160" t="s">
        <v>153</v>
      </c>
      <c r="H414" s="161">
        <v>720</v>
      </c>
      <c r="I414" s="162"/>
      <c r="L414" s="158"/>
      <c r="M414" s="163"/>
      <c r="T414" s="164"/>
      <c r="AT414" s="159" t="s">
        <v>150</v>
      </c>
      <c r="AU414" s="159" t="s">
        <v>88</v>
      </c>
      <c r="AV414" s="14" t="s">
        <v>147</v>
      </c>
      <c r="AW414" s="14" t="s">
        <v>37</v>
      </c>
      <c r="AX414" s="14" t="s">
        <v>86</v>
      </c>
      <c r="AY414" s="159" t="s">
        <v>140</v>
      </c>
    </row>
    <row r="415" spans="2:65" s="1" customFormat="1" ht="16.5" customHeight="1">
      <c r="B415" s="32"/>
      <c r="C415" s="127" t="s">
        <v>497</v>
      </c>
      <c r="D415" s="127" t="s">
        <v>142</v>
      </c>
      <c r="E415" s="128" t="s">
        <v>498</v>
      </c>
      <c r="F415" s="129" t="s">
        <v>499</v>
      </c>
      <c r="G415" s="130" t="s">
        <v>145</v>
      </c>
      <c r="H415" s="131">
        <v>20</v>
      </c>
      <c r="I415" s="132"/>
      <c r="J415" s="133">
        <f>ROUND(I415*H415,2)</f>
        <v>0</v>
      </c>
      <c r="K415" s="129" t="s">
        <v>146</v>
      </c>
      <c r="L415" s="32"/>
      <c r="M415" s="134" t="s">
        <v>19</v>
      </c>
      <c r="N415" s="135" t="s">
        <v>49</v>
      </c>
      <c r="P415" s="136">
        <f>O415*H415</f>
        <v>0</v>
      </c>
      <c r="Q415" s="136">
        <v>0</v>
      </c>
      <c r="R415" s="136">
        <f>Q415*H415</f>
        <v>0</v>
      </c>
      <c r="S415" s="136">
        <v>0</v>
      </c>
      <c r="T415" s="137">
        <f>S415*H415</f>
        <v>0</v>
      </c>
      <c r="AR415" s="138" t="s">
        <v>147</v>
      </c>
      <c r="AT415" s="138" t="s">
        <v>142</v>
      </c>
      <c r="AU415" s="138" t="s">
        <v>88</v>
      </c>
      <c r="AY415" s="17" t="s">
        <v>140</v>
      </c>
      <c r="BE415" s="139">
        <f>IF(N415="základní",J415,0)</f>
        <v>0</v>
      </c>
      <c r="BF415" s="139">
        <f>IF(N415="snížená",J415,0)</f>
        <v>0</v>
      </c>
      <c r="BG415" s="139">
        <f>IF(N415="zákl. přenesená",J415,0)</f>
        <v>0</v>
      </c>
      <c r="BH415" s="139">
        <f>IF(N415="sníž. přenesená",J415,0)</f>
        <v>0</v>
      </c>
      <c r="BI415" s="139">
        <f>IF(N415="nulová",J415,0)</f>
        <v>0</v>
      </c>
      <c r="BJ415" s="17" t="s">
        <v>86</v>
      </c>
      <c r="BK415" s="139">
        <f>ROUND(I415*H415,2)</f>
        <v>0</v>
      </c>
      <c r="BL415" s="17" t="s">
        <v>147</v>
      </c>
      <c r="BM415" s="138" t="s">
        <v>500</v>
      </c>
    </row>
    <row r="416" spans="2:65" s="1" customFormat="1">
      <c r="B416" s="32"/>
      <c r="D416" s="140" t="s">
        <v>148</v>
      </c>
      <c r="F416" s="141" t="s">
        <v>501</v>
      </c>
      <c r="I416" s="142"/>
      <c r="L416" s="32"/>
      <c r="M416" s="143"/>
      <c r="T416" s="53"/>
      <c r="AT416" s="17" t="s">
        <v>148</v>
      </c>
      <c r="AU416" s="17" t="s">
        <v>88</v>
      </c>
    </row>
    <row r="417" spans="2:65" s="12" customFormat="1">
      <c r="B417" s="144"/>
      <c r="D417" s="145" t="s">
        <v>150</v>
      </c>
      <c r="E417" s="146" t="s">
        <v>19</v>
      </c>
      <c r="F417" s="147" t="s">
        <v>198</v>
      </c>
      <c r="H417" s="148">
        <v>20</v>
      </c>
      <c r="I417" s="149"/>
      <c r="L417" s="144"/>
      <c r="M417" s="150"/>
      <c r="T417" s="151"/>
      <c r="AT417" s="146" t="s">
        <v>150</v>
      </c>
      <c r="AU417" s="146" t="s">
        <v>88</v>
      </c>
      <c r="AV417" s="12" t="s">
        <v>88</v>
      </c>
      <c r="AW417" s="12" t="s">
        <v>37</v>
      </c>
      <c r="AX417" s="12" t="s">
        <v>78</v>
      </c>
      <c r="AY417" s="146" t="s">
        <v>140</v>
      </c>
    </row>
    <row r="418" spans="2:65" s="13" customFormat="1">
      <c r="B418" s="152"/>
      <c r="D418" s="145" t="s">
        <v>150</v>
      </c>
      <c r="E418" s="153" t="s">
        <v>19</v>
      </c>
      <c r="F418" s="154" t="s">
        <v>481</v>
      </c>
      <c r="H418" s="153" t="s">
        <v>19</v>
      </c>
      <c r="I418" s="155"/>
      <c r="L418" s="152"/>
      <c r="M418" s="156"/>
      <c r="T418" s="157"/>
      <c r="AT418" s="153" t="s">
        <v>150</v>
      </c>
      <c r="AU418" s="153" t="s">
        <v>88</v>
      </c>
      <c r="AV418" s="13" t="s">
        <v>86</v>
      </c>
      <c r="AW418" s="13" t="s">
        <v>37</v>
      </c>
      <c r="AX418" s="13" t="s">
        <v>78</v>
      </c>
      <c r="AY418" s="153" t="s">
        <v>140</v>
      </c>
    </row>
    <row r="419" spans="2:65" s="14" customFormat="1">
      <c r="B419" s="158"/>
      <c r="D419" s="145" t="s">
        <v>150</v>
      </c>
      <c r="E419" s="159" t="s">
        <v>19</v>
      </c>
      <c r="F419" s="160" t="s">
        <v>153</v>
      </c>
      <c r="H419" s="161">
        <v>20</v>
      </c>
      <c r="I419" s="162"/>
      <c r="L419" s="158"/>
      <c r="M419" s="163"/>
      <c r="T419" s="164"/>
      <c r="AT419" s="159" t="s">
        <v>150</v>
      </c>
      <c r="AU419" s="159" t="s">
        <v>88</v>
      </c>
      <c r="AV419" s="14" t="s">
        <v>147</v>
      </c>
      <c r="AW419" s="14" t="s">
        <v>37</v>
      </c>
      <c r="AX419" s="14" t="s">
        <v>86</v>
      </c>
      <c r="AY419" s="159" t="s">
        <v>140</v>
      </c>
    </row>
    <row r="420" spans="2:65" s="1" customFormat="1" ht="21.75" customHeight="1">
      <c r="B420" s="32"/>
      <c r="C420" s="127" t="s">
        <v>330</v>
      </c>
      <c r="D420" s="127" t="s">
        <v>142</v>
      </c>
      <c r="E420" s="128" t="s">
        <v>502</v>
      </c>
      <c r="F420" s="129" t="s">
        <v>503</v>
      </c>
      <c r="G420" s="130" t="s">
        <v>145</v>
      </c>
      <c r="H420" s="131">
        <v>20</v>
      </c>
      <c r="I420" s="132"/>
      <c r="J420" s="133">
        <f>ROUND(I420*H420,2)</f>
        <v>0</v>
      </c>
      <c r="K420" s="129" t="s">
        <v>146</v>
      </c>
      <c r="L420" s="32"/>
      <c r="M420" s="134" t="s">
        <v>19</v>
      </c>
      <c r="N420" s="135" t="s">
        <v>49</v>
      </c>
      <c r="P420" s="136">
        <f>O420*H420</f>
        <v>0</v>
      </c>
      <c r="Q420" s="136">
        <v>0</v>
      </c>
      <c r="R420" s="136">
        <f>Q420*H420</f>
        <v>0</v>
      </c>
      <c r="S420" s="136">
        <v>0</v>
      </c>
      <c r="T420" s="137">
        <f>S420*H420</f>
        <v>0</v>
      </c>
      <c r="AR420" s="138" t="s">
        <v>147</v>
      </c>
      <c r="AT420" s="138" t="s">
        <v>142</v>
      </c>
      <c r="AU420" s="138" t="s">
        <v>88</v>
      </c>
      <c r="AY420" s="17" t="s">
        <v>140</v>
      </c>
      <c r="BE420" s="139">
        <f>IF(N420="základní",J420,0)</f>
        <v>0</v>
      </c>
      <c r="BF420" s="139">
        <f>IF(N420="snížená",J420,0)</f>
        <v>0</v>
      </c>
      <c r="BG420" s="139">
        <f>IF(N420="zákl. přenesená",J420,0)</f>
        <v>0</v>
      </c>
      <c r="BH420" s="139">
        <f>IF(N420="sníž. přenesená",J420,0)</f>
        <v>0</v>
      </c>
      <c r="BI420" s="139">
        <f>IF(N420="nulová",J420,0)</f>
        <v>0</v>
      </c>
      <c r="BJ420" s="17" t="s">
        <v>86</v>
      </c>
      <c r="BK420" s="139">
        <f>ROUND(I420*H420,2)</f>
        <v>0</v>
      </c>
      <c r="BL420" s="17" t="s">
        <v>147</v>
      </c>
      <c r="BM420" s="138" t="s">
        <v>504</v>
      </c>
    </row>
    <row r="421" spans="2:65" s="1" customFormat="1">
      <c r="B421" s="32"/>
      <c r="D421" s="140" t="s">
        <v>148</v>
      </c>
      <c r="F421" s="141" t="s">
        <v>505</v>
      </c>
      <c r="I421" s="142"/>
      <c r="L421" s="32"/>
      <c r="M421" s="143"/>
      <c r="T421" s="53"/>
      <c r="AT421" s="17" t="s">
        <v>148</v>
      </c>
      <c r="AU421" s="17" t="s">
        <v>88</v>
      </c>
    </row>
    <row r="422" spans="2:65" s="12" customFormat="1">
      <c r="B422" s="144"/>
      <c r="D422" s="145" t="s">
        <v>150</v>
      </c>
      <c r="E422" s="146" t="s">
        <v>19</v>
      </c>
      <c r="F422" s="147" t="s">
        <v>198</v>
      </c>
      <c r="H422" s="148">
        <v>20</v>
      </c>
      <c r="I422" s="149"/>
      <c r="L422" s="144"/>
      <c r="M422" s="150"/>
      <c r="T422" s="151"/>
      <c r="AT422" s="146" t="s">
        <v>150</v>
      </c>
      <c r="AU422" s="146" t="s">
        <v>88</v>
      </c>
      <c r="AV422" s="12" t="s">
        <v>88</v>
      </c>
      <c r="AW422" s="12" t="s">
        <v>37</v>
      </c>
      <c r="AX422" s="12" t="s">
        <v>78</v>
      </c>
      <c r="AY422" s="146" t="s">
        <v>140</v>
      </c>
    </row>
    <row r="423" spans="2:65" s="13" customFormat="1">
      <c r="B423" s="152"/>
      <c r="D423" s="145" t="s">
        <v>150</v>
      </c>
      <c r="E423" s="153" t="s">
        <v>19</v>
      </c>
      <c r="F423" s="154" t="s">
        <v>506</v>
      </c>
      <c r="H423" s="153" t="s">
        <v>19</v>
      </c>
      <c r="I423" s="155"/>
      <c r="L423" s="152"/>
      <c r="M423" s="156"/>
      <c r="T423" s="157"/>
      <c r="AT423" s="153" t="s">
        <v>150</v>
      </c>
      <c r="AU423" s="153" t="s">
        <v>88</v>
      </c>
      <c r="AV423" s="13" t="s">
        <v>86</v>
      </c>
      <c r="AW423" s="13" t="s">
        <v>37</v>
      </c>
      <c r="AX423" s="13" t="s">
        <v>78</v>
      </c>
      <c r="AY423" s="153" t="s">
        <v>140</v>
      </c>
    </row>
    <row r="424" spans="2:65" s="14" customFormat="1">
      <c r="B424" s="158"/>
      <c r="D424" s="145" t="s">
        <v>150</v>
      </c>
      <c r="E424" s="159" t="s">
        <v>19</v>
      </c>
      <c r="F424" s="160" t="s">
        <v>153</v>
      </c>
      <c r="H424" s="161">
        <v>20</v>
      </c>
      <c r="I424" s="162"/>
      <c r="L424" s="158"/>
      <c r="M424" s="163"/>
      <c r="T424" s="164"/>
      <c r="AT424" s="159" t="s">
        <v>150</v>
      </c>
      <c r="AU424" s="159" t="s">
        <v>88</v>
      </c>
      <c r="AV424" s="14" t="s">
        <v>147</v>
      </c>
      <c r="AW424" s="14" t="s">
        <v>37</v>
      </c>
      <c r="AX424" s="14" t="s">
        <v>86</v>
      </c>
      <c r="AY424" s="159" t="s">
        <v>140</v>
      </c>
    </row>
    <row r="425" spans="2:65" s="1" customFormat="1" ht="24.15" customHeight="1">
      <c r="B425" s="32"/>
      <c r="C425" s="127" t="s">
        <v>507</v>
      </c>
      <c r="D425" s="127" t="s">
        <v>142</v>
      </c>
      <c r="E425" s="128" t="s">
        <v>508</v>
      </c>
      <c r="F425" s="129" t="s">
        <v>509</v>
      </c>
      <c r="G425" s="130" t="s">
        <v>145</v>
      </c>
      <c r="H425" s="131">
        <v>720</v>
      </c>
      <c r="I425" s="132"/>
      <c r="J425" s="133">
        <f>ROUND(I425*H425,2)</f>
        <v>0</v>
      </c>
      <c r="K425" s="129" t="s">
        <v>19</v>
      </c>
      <c r="L425" s="32"/>
      <c r="M425" s="134" t="s">
        <v>19</v>
      </c>
      <c r="N425" s="135" t="s">
        <v>49</v>
      </c>
      <c r="P425" s="136">
        <f>O425*H425</f>
        <v>0</v>
      </c>
      <c r="Q425" s="136">
        <v>0</v>
      </c>
      <c r="R425" s="136">
        <f>Q425*H425</f>
        <v>0</v>
      </c>
      <c r="S425" s="136">
        <v>0</v>
      </c>
      <c r="T425" s="137">
        <f>S425*H425</f>
        <v>0</v>
      </c>
      <c r="AR425" s="138" t="s">
        <v>147</v>
      </c>
      <c r="AT425" s="138" t="s">
        <v>142</v>
      </c>
      <c r="AU425" s="138" t="s">
        <v>88</v>
      </c>
      <c r="AY425" s="17" t="s">
        <v>140</v>
      </c>
      <c r="BE425" s="139">
        <f>IF(N425="základní",J425,0)</f>
        <v>0</v>
      </c>
      <c r="BF425" s="139">
        <f>IF(N425="snížená",J425,0)</f>
        <v>0</v>
      </c>
      <c r="BG425" s="139">
        <f>IF(N425="zákl. přenesená",J425,0)</f>
        <v>0</v>
      </c>
      <c r="BH425" s="139">
        <f>IF(N425="sníž. přenesená",J425,0)</f>
        <v>0</v>
      </c>
      <c r="BI425" s="139">
        <f>IF(N425="nulová",J425,0)</f>
        <v>0</v>
      </c>
      <c r="BJ425" s="17" t="s">
        <v>86</v>
      </c>
      <c r="BK425" s="139">
        <f>ROUND(I425*H425,2)</f>
        <v>0</v>
      </c>
      <c r="BL425" s="17" t="s">
        <v>147</v>
      </c>
      <c r="BM425" s="138" t="s">
        <v>510</v>
      </c>
    </row>
    <row r="426" spans="2:65" s="12" customFormat="1">
      <c r="B426" s="144"/>
      <c r="D426" s="145" t="s">
        <v>150</v>
      </c>
      <c r="E426" s="146" t="s">
        <v>19</v>
      </c>
      <c r="F426" s="147" t="s">
        <v>456</v>
      </c>
      <c r="H426" s="148">
        <v>720</v>
      </c>
      <c r="I426" s="149"/>
      <c r="L426" s="144"/>
      <c r="M426" s="150"/>
      <c r="T426" s="151"/>
      <c r="AT426" s="146" t="s">
        <v>150</v>
      </c>
      <c r="AU426" s="146" t="s">
        <v>88</v>
      </c>
      <c r="AV426" s="12" t="s">
        <v>88</v>
      </c>
      <c r="AW426" s="12" t="s">
        <v>37</v>
      </c>
      <c r="AX426" s="12" t="s">
        <v>78</v>
      </c>
      <c r="AY426" s="146" t="s">
        <v>140</v>
      </c>
    </row>
    <row r="427" spans="2:65" s="13" customFormat="1">
      <c r="B427" s="152"/>
      <c r="D427" s="145" t="s">
        <v>150</v>
      </c>
      <c r="E427" s="153" t="s">
        <v>19</v>
      </c>
      <c r="F427" s="154" t="s">
        <v>457</v>
      </c>
      <c r="H427" s="153" t="s">
        <v>19</v>
      </c>
      <c r="I427" s="155"/>
      <c r="L427" s="152"/>
      <c r="M427" s="156"/>
      <c r="T427" s="157"/>
      <c r="AT427" s="153" t="s">
        <v>150</v>
      </c>
      <c r="AU427" s="153" t="s">
        <v>88</v>
      </c>
      <c r="AV427" s="13" t="s">
        <v>86</v>
      </c>
      <c r="AW427" s="13" t="s">
        <v>37</v>
      </c>
      <c r="AX427" s="13" t="s">
        <v>78</v>
      </c>
      <c r="AY427" s="153" t="s">
        <v>140</v>
      </c>
    </row>
    <row r="428" spans="2:65" s="14" customFormat="1">
      <c r="B428" s="158"/>
      <c r="D428" s="145" t="s">
        <v>150</v>
      </c>
      <c r="E428" s="159" t="s">
        <v>19</v>
      </c>
      <c r="F428" s="160" t="s">
        <v>153</v>
      </c>
      <c r="H428" s="161">
        <v>720</v>
      </c>
      <c r="I428" s="162"/>
      <c r="L428" s="158"/>
      <c r="M428" s="163"/>
      <c r="T428" s="164"/>
      <c r="AT428" s="159" t="s">
        <v>150</v>
      </c>
      <c r="AU428" s="159" t="s">
        <v>88</v>
      </c>
      <c r="AV428" s="14" t="s">
        <v>147</v>
      </c>
      <c r="AW428" s="14" t="s">
        <v>37</v>
      </c>
      <c r="AX428" s="14" t="s">
        <v>86</v>
      </c>
      <c r="AY428" s="159" t="s">
        <v>140</v>
      </c>
    </row>
    <row r="429" spans="2:65" s="1" customFormat="1" ht="24.15" customHeight="1">
      <c r="B429" s="32"/>
      <c r="C429" s="127" t="s">
        <v>335</v>
      </c>
      <c r="D429" s="127" t="s">
        <v>142</v>
      </c>
      <c r="E429" s="128" t="s">
        <v>508</v>
      </c>
      <c r="F429" s="129" t="s">
        <v>509</v>
      </c>
      <c r="G429" s="130" t="s">
        <v>145</v>
      </c>
      <c r="H429" s="131">
        <v>3279</v>
      </c>
      <c r="I429" s="132"/>
      <c r="J429" s="133">
        <f>ROUND(I429*H429,2)</f>
        <v>0</v>
      </c>
      <c r="K429" s="129" t="s">
        <v>19</v>
      </c>
      <c r="L429" s="32"/>
      <c r="M429" s="134" t="s">
        <v>19</v>
      </c>
      <c r="N429" s="135" t="s">
        <v>49</v>
      </c>
      <c r="P429" s="136">
        <f>O429*H429</f>
        <v>0</v>
      </c>
      <c r="Q429" s="136">
        <v>0</v>
      </c>
      <c r="R429" s="136">
        <f>Q429*H429</f>
        <v>0</v>
      </c>
      <c r="S429" s="136">
        <v>0</v>
      </c>
      <c r="T429" s="137">
        <f>S429*H429</f>
        <v>0</v>
      </c>
      <c r="AR429" s="138" t="s">
        <v>147</v>
      </c>
      <c r="AT429" s="138" t="s">
        <v>142</v>
      </c>
      <c r="AU429" s="138" t="s">
        <v>88</v>
      </c>
      <c r="AY429" s="17" t="s">
        <v>140</v>
      </c>
      <c r="BE429" s="139">
        <f>IF(N429="základní",J429,0)</f>
        <v>0</v>
      </c>
      <c r="BF429" s="139">
        <f>IF(N429="snížená",J429,0)</f>
        <v>0</v>
      </c>
      <c r="BG429" s="139">
        <f>IF(N429="zákl. přenesená",J429,0)</f>
        <v>0</v>
      </c>
      <c r="BH429" s="139">
        <f>IF(N429="sníž. přenesená",J429,0)</f>
        <v>0</v>
      </c>
      <c r="BI429" s="139">
        <f>IF(N429="nulová",J429,0)</f>
        <v>0</v>
      </c>
      <c r="BJ429" s="17" t="s">
        <v>86</v>
      </c>
      <c r="BK429" s="139">
        <f>ROUND(I429*H429,2)</f>
        <v>0</v>
      </c>
      <c r="BL429" s="17" t="s">
        <v>147</v>
      </c>
      <c r="BM429" s="138" t="s">
        <v>511</v>
      </c>
    </row>
    <row r="430" spans="2:65" s="12" customFormat="1">
      <c r="B430" s="144"/>
      <c r="D430" s="145" t="s">
        <v>150</v>
      </c>
      <c r="E430" s="146" t="s">
        <v>19</v>
      </c>
      <c r="F430" s="147" t="s">
        <v>473</v>
      </c>
      <c r="H430" s="148">
        <v>3279</v>
      </c>
      <c r="I430" s="149"/>
      <c r="L430" s="144"/>
      <c r="M430" s="150"/>
      <c r="T430" s="151"/>
      <c r="AT430" s="146" t="s">
        <v>150</v>
      </c>
      <c r="AU430" s="146" t="s">
        <v>88</v>
      </c>
      <c r="AV430" s="12" t="s">
        <v>88</v>
      </c>
      <c r="AW430" s="12" t="s">
        <v>37</v>
      </c>
      <c r="AX430" s="12" t="s">
        <v>78</v>
      </c>
      <c r="AY430" s="146" t="s">
        <v>140</v>
      </c>
    </row>
    <row r="431" spans="2:65" s="13" customFormat="1">
      <c r="B431" s="152"/>
      <c r="D431" s="145" t="s">
        <v>150</v>
      </c>
      <c r="E431" s="153" t="s">
        <v>19</v>
      </c>
      <c r="F431" s="154" t="s">
        <v>474</v>
      </c>
      <c r="H431" s="153" t="s">
        <v>19</v>
      </c>
      <c r="I431" s="155"/>
      <c r="L431" s="152"/>
      <c r="M431" s="156"/>
      <c r="T431" s="157"/>
      <c r="AT431" s="153" t="s">
        <v>150</v>
      </c>
      <c r="AU431" s="153" t="s">
        <v>88</v>
      </c>
      <c r="AV431" s="13" t="s">
        <v>86</v>
      </c>
      <c r="AW431" s="13" t="s">
        <v>37</v>
      </c>
      <c r="AX431" s="13" t="s">
        <v>78</v>
      </c>
      <c r="AY431" s="153" t="s">
        <v>140</v>
      </c>
    </row>
    <row r="432" spans="2:65" s="14" customFormat="1">
      <c r="B432" s="158"/>
      <c r="D432" s="145" t="s">
        <v>150</v>
      </c>
      <c r="E432" s="159" t="s">
        <v>19</v>
      </c>
      <c r="F432" s="160" t="s">
        <v>153</v>
      </c>
      <c r="H432" s="161">
        <v>3279</v>
      </c>
      <c r="I432" s="162"/>
      <c r="L432" s="158"/>
      <c r="M432" s="163"/>
      <c r="T432" s="164"/>
      <c r="AT432" s="159" t="s">
        <v>150</v>
      </c>
      <c r="AU432" s="159" t="s">
        <v>88</v>
      </c>
      <c r="AV432" s="14" t="s">
        <v>147</v>
      </c>
      <c r="AW432" s="14" t="s">
        <v>37</v>
      </c>
      <c r="AX432" s="14" t="s">
        <v>86</v>
      </c>
      <c r="AY432" s="159" t="s">
        <v>140</v>
      </c>
    </row>
    <row r="433" spans="2:65" s="1" customFormat="1" ht="24.15" customHeight="1">
      <c r="B433" s="32"/>
      <c r="C433" s="127" t="s">
        <v>512</v>
      </c>
      <c r="D433" s="127" t="s">
        <v>142</v>
      </c>
      <c r="E433" s="128" t="s">
        <v>513</v>
      </c>
      <c r="F433" s="129" t="s">
        <v>514</v>
      </c>
      <c r="G433" s="130" t="s">
        <v>145</v>
      </c>
      <c r="H433" s="131">
        <v>3279</v>
      </c>
      <c r="I433" s="132"/>
      <c r="J433" s="133">
        <f>ROUND(I433*H433,2)</f>
        <v>0</v>
      </c>
      <c r="K433" s="129" t="s">
        <v>146</v>
      </c>
      <c r="L433" s="32"/>
      <c r="M433" s="134" t="s">
        <v>19</v>
      </c>
      <c r="N433" s="135" t="s">
        <v>49</v>
      </c>
      <c r="P433" s="136">
        <f>O433*H433</f>
        <v>0</v>
      </c>
      <c r="Q433" s="136">
        <v>0</v>
      </c>
      <c r="R433" s="136">
        <f>Q433*H433</f>
        <v>0</v>
      </c>
      <c r="S433" s="136">
        <v>0</v>
      </c>
      <c r="T433" s="137">
        <f>S433*H433</f>
        <v>0</v>
      </c>
      <c r="AR433" s="138" t="s">
        <v>147</v>
      </c>
      <c r="AT433" s="138" t="s">
        <v>142</v>
      </c>
      <c r="AU433" s="138" t="s">
        <v>88</v>
      </c>
      <c r="AY433" s="17" t="s">
        <v>140</v>
      </c>
      <c r="BE433" s="139">
        <f>IF(N433="základní",J433,0)</f>
        <v>0</v>
      </c>
      <c r="BF433" s="139">
        <f>IF(N433="snížená",J433,0)</f>
        <v>0</v>
      </c>
      <c r="BG433" s="139">
        <f>IF(N433="zákl. přenesená",J433,0)</f>
        <v>0</v>
      </c>
      <c r="BH433" s="139">
        <f>IF(N433="sníž. přenesená",J433,0)</f>
        <v>0</v>
      </c>
      <c r="BI433" s="139">
        <f>IF(N433="nulová",J433,0)</f>
        <v>0</v>
      </c>
      <c r="BJ433" s="17" t="s">
        <v>86</v>
      </c>
      <c r="BK433" s="139">
        <f>ROUND(I433*H433,2)</f>
        <v>0</v>
      </c>
      <c r="BL433" s="17" t="s">
        <v>147</v>
      </c>
      <c r="BM433" s="138" t="s">
        <v>515</v>
      </c>
    </row>
    <row r="434" spans="2:65" s="1" customFormat="1">
      <c r="B434" s="32"/>
      <c r="D434" s="140" t="s">
        <v>148</v>
      </c>
      <c r="F434" s="141" t="s">
        <v>516</v>
      </c>
      <c r="I434" s="142"/>
      <c r="L434" s="32"/>
      <c r="M434" s="143"/>
      <c r="T434" s="53"/>
      <c r="AT434" s="17" t="s">
        <v>148</v>
      </c>
      <c r="AU434" s="17" t="s">
        <v>88</v>
      </c>
    </row>
    <row r="435" spans="2:65" s="12" customFormat="1">
      <c r="B435" s="144"/>
      <c r="D435" s="145" t="s">
        <v>150</v>
      </c>
      <c r="E435" s="146" t="s">
        <v>19</v>
      </c>
      <c r="F435" s="147" t="s">
        <v>473</v>
      </c>
      <c r="H435" s="148">
        <v>3279</v>
      </c>
      <c r="I435" s="149"/>
      <c r="L435" s="144"/>
      <c r="M435" s="150"/>
      <c r="T435" s="151"/>
      <c r="AT435" s="146" t="s">
        <v>150</v>
      </c>
      <c r="AU435" s="146" t="s">
        <v>88</v>
      </c>
      <c r="AV435" s="12" t="s">
        <v>88</v>
      </c>
      <c r="AW435" s="12" t="s">
        <v>37</v>
      </c>
      <c r="AX435" s="12" t="s">
        <v>78</v>
      </c>
      <c r="AY435" s="146" t="s">
        <v>140</v>
      </c>
    </row>
    <row r="436" spans="2:65" s="13" customFormat="1">
      <c r="B436" s="152"/>
      <c r="D436" s="145" t="s">
        <v>150</v>
      </c>
      <c r="E436" s="153" t="s">
        <v>19</v>
      </c>
      <c r="F436" s="154" t="s">
        <v>474</v>
      </c>
      <c r="H436" s="153" t="s">
        <v>19</v>
      </c>
      <c r="I436" s="155"/>
      <c r="L436" s="152"/>
      <c r="M436" s="156"/>
      <c r="T436" s="157"/>
      <c r="AT436" s="153" t="s">
        <v>150</v>
      </c>
      <c r="AU436" s="153" t="s">
        <v>88</v>
      </c>
      <c r="AV436" s="13" t="s">
        <v>86</v>
      </c>
      <c r="AW436" s="13" t="s">
        <v>37</v>
      </c>
      <c r="AX436" s="13" t="s">
        <v>78</v>
      </c>
      <c r="AY436" s="153" t="s">
        <v>140</v>
      </c>
    </row>
    <row r="437" spans="2:65" s="14" customFormat="1">
      <c r="B437" s="158"/>
      <c r="D437" s="145" t="s">
        <v>150</v>
      </c>
      <c r="E437" s="159" t="s">
        <v>19</v>
      </c>
      <c r="F437" s="160" t="s">
        <v>153</v>
      </c>
      <c r="H437" s="161">
        <v>3279</v>
      </c>
      <c r="I437" s="162"/>
      <c r="L437" s="158"/>
      <c r="M437" s="163"/>
      <c r="T437" s="164"/>
      <c r="AT437" s="159" t="s">
        <v>150</v>
      </c>
      <c r="AU437" s="159" t="s">
        <v>88</v>
      </c>
      <c r="AV437" s="14" t="s">
        <v>147</v>
      </c>
      <c r="AW437" s="14" t="s">
        <v>37</v>
      </c>
      <c r="AX437" s="14" t="s">
        <v>86</v>
      </c>
      <c r="AY437" s="159" t="s">
        <v>140</v>
      </c>
    </row>
    <row r="438" spans="2:65" s="1" customFormat="1" ht="16.5" customHeight="1">
      <c r="B438" s="32"/>
      <c r="C438" s="127" t="s">
        <v>340</v>
      </c>
      <c r="D438" s="127" t="s">
        <v>142</v>
      </c>
      <c r="E438" s="128" t="s">
        <v>517</v>
      </c>
      <c r="F438" s="129" t="s">
        <v>518</v>
      </c>
      <c r="G438" s="130" t="s">
        <v>145</v>
      </c>
      <c r="H438" s="131">
        <v>251</v>
      </c>
      <c r="I438" s="132"/>
      <c r="J438" s="133">
        <f>ROUND(I438*H438,2)</f>
        <v>0</v>
      </c>
      <c r="K438" s="129" t="s">
        <v>19</v>
      </c>
      <c r="L438" s="32"/>
      <c r="M438" s="134" t="s">
        <v>19</v>
      </c>
      <c r="N438" s="135" t="s">
        <v>49</v>
      </c>
      <c r="P438" s="136">
        <f>O438*H438</f>
        <v>0</v>
      </c>
      <c r="Q438" s="136">
        <v>0</v>
      </c>
      <c r="R438" s="136">
        <f>Q438*H438</f>
        <v>0</v>
      </c>
      <c r="S438" s="136">
        <v>0</v>
      </c>
      <c r="T438" s="137">
        <f>S438*H438</f>
        <v>0</v>
      </c>
      <c r="AR438" s="138" t="s">
        <v>147</v>
      </c>
      <c r="AT438" s="138" t="s">
        <v>142</v>
      </c>
      <c r="AU438" s="138" t="s">
        <v>88</v>
      </c>
      <c r="AY438" s="17" t="s">
        <v>140</v>
      </c>
      <c r="BE438" s="139">
        <f>IF(N438="základní",J438,0)</f>
        <v>0</v>
      </c>
      <c r="BF438" s="139">
        <f>IF(N438="snížená",J438,0)</f>
        <v>0</v>
      </c>
      <c r="BG438" s="139">
        <f>IF(N438="zákl. přenesená",J438,0)</f>
        <v>0</v>
      </c>
      <c r="BH438" s="139">
        <f>IF(N438="sníž. přenesená",J438,0)</f>
        <v>0</v>
      </c>
      <c r="BI438" s="139">
        <f>IF(N438="nulová",J438,0)</f>
        <v>0</v>
      </c>
      <c r="BJ438" s="17" t="s">
        <v>86</v>
      </c>
      <c r="BK438" s="139">
        <f>ROUND(I438*H438,2)</f>
        <v>0</v>
      </c>
      <c r="BL438" s="17" t="s">
        <v>147</v>
      </c>
      <c r="BM438" s="138" t="s">
        <v>519</v>
      </c>
    </row>
    <row r="439" spans="2:65" s="12" customFormat="1">
      <c r="B439" s="144"/>
      <c r="D439" s="145" t="s">
        <v>150</v>
      </c>
      <c r="E439" s="146" t="s">
        <v>19</v>
      </c>
      <c r="F439" s="147" t="s">
        <v>520</v>
      </c>
      <c r="H439" s="148">
        <v>251</v>
      </c>
      <c r="I439" s="149"/>
      <c r="L439" s="144"/>
      <c r="M439" s="150"/>
      <c r="T439" s="151"/>
      <c r="AT439" s="146" t="s">
        <v>150</v>
      </c>
      <c r="AU439" s="146" t="s">
        <v>88</v>
      </c>
      <c r="AV439" s="12" t="s">
        <v>88</v>
      </c>
      <c r="AW439" s="12" t="s">
        <v>37</v>
      </c>
      <c r="AX439" s="12" t="s">
        <v>78</v>
      </c>
      <c r="AY439" s="146" t="s">
        <v>140</v>
      </c>
    </row>
    <row r="440" spans="2:65" s="13" customFormat="1">
      <c r="B440" s="152"/>
      <c r="D440" s="145" t="s">
        <v>150</v>
      </c>
      <c r="E440" s="153" t="s">
        <v>19</v>
      </c>
      <c r="F440" s="154" t="s">
        <v>152</v>
      </c>
      <c r="H440" s="153" t="s">
        <v>19</v>
      </c>
      <c r="I440" s="155"/>
      <c r="L440" s="152"/>
      <c r="M440" s="156"/>
      <c r="T440" s="157"/>
      <c r="AT440" s="153" t="s">
        <v>150</v>
      </c>
      <c r="AU440" s="153" t="s">
        <v>88</v>
      </c>
      <c r="AV440" s="13" t="s">
        <v>86</v>
      </c>
      <c r="AW440" s="13" t="s">
        <v>37</v>
      </c>
      <c r="AX440" s="13" t="s">
        <v>78</v>
      </c>
      <c r="AY440" s="153" t="s">
        <v>140</v>
      </c>
    </row>
    <row r="441" spans="2:65" s="14" customFormat="1">
      <c r="B441" s="158"/>
      <c r="D441" s="145" t="s">
        <v>150</v>
      </c>
      <c r="E441" s="159" t="s">
        <v>19</v>
      </c>
      <c r="F441" s="160" t="s">
        <v>153</v>
      </c>
      <c r="H441" s="161">
        <v>251</v>
      </c>
      <c r="I441" s="162"/>
      <c r="L441" s="158"/>
      <c r="M441" s="163"/>
      <c r="T441" s="164"/>
      <c r="AT441" s="159" t="s">
        <v>150</v>
      </c>
      <c r="AU441" s="159" t="s">
        <v>88</v>
      </c>
      <c r="AV441" s="14" t="s">
        <v>147</v>
      </c>
      <c r="AW441" s="14" t="s">
        <v>37</v>
      </c>
      <c r="AX441" s="14" t="s">
        <v>86</v>
      </c>
      <c r="AY441" s="159" t="s">
        <v>140</v>
      </c>
    </row>
    <row r="442" spans="2:65" s="1" customFormat="1" ht="33" customHeight="1">
      <c r="B442" s="32"/>
      <c r="C442" s="127" t="s">
        <v>521</v>
      </c>
      <c r="D442" s="127" t="s">
        <v>142</v>
      </c>
      <c r="E442" s="128" t="s">
        <v>522</v>
      </c>
      <c r="F442" s="129" t="s">
        <v>523</v>
      </c>
      <c r="G442" s="130" t="s">
        <v>145</v>
      </c>
      <c r="H442" s="131">
        <v>20.100000000000001</v>
      </c>
      <c r="I442" s="132"/>
      <c r="J442" s="133">
        <f>ROUND(I442*H442,2)</f>
        <v>0</v>
      </c>
      <c r="K442" s="129" t="s">
        <v>146</v>
      </c>
      <c r="L442" s="32"/>
      <c r="M442" s="134" t="s">
        <v>19</v>
      </c>
      <c r="N442" s="135" t="s">
        <v>49</v>
      </c>
      <c r="P442" s="136">
        <f>O442*H442</f>
        <v>0</v>
      </c>
      <c r="Q442" s="136">
        <v>0</v>
      </c>
      <c r="R442" s="136">
        <f>Q442*H442</f>
        <v>0</v>
      </c>
      <c r="S442" s="136">
        <v>0</v>
      </c>
      <c r="T442" s="137">
        <f>S442*H442</f>
        <v>0</v>
      </c>
      <c r="AR442" s="138" t="s">
        <v>147</v>
      </c>
      <c r="AT442" s="138" t="s">
        <v>142</v>
      </c>
      <c r="AU442" s="138" t="s">
        <v>88</v>
      </c>
      <c r="AY442" s="17" t="s">
        <v>140</v>
      </c>
      <c r="BE442" s="139">
        <f>IF(N442="základní",J442,0)</f>
        <v>0</v>
      </c>
      <c r="BF442" s="139">
        <f>IF(N442="snížená",J442,0)</f>
        <v>0</v>
      </c>
      <c r="BG442" s="139">
        <f>IF(N442="zákl. přenesená",J442,0)</f>
        <v>0</v>
      </c>
      <c r="BH442" s="139">
        <f>IF(N442="sníž. přenesená",J442,0)</f>
        <v>0</v>
      </c>
      <c r="BI442" s="139">
        <f>IF(N442="nulová",J442,0)</f>
        <v>0</v>
      </c>
      <c r="BJ442" s="17" t="s">
        <v>86</v>
      </c>
      <c r="BK442" s="139">
        <f>ROUND(I442*H442,2)</f>
        <v>0</v>
      </c>
      <c r="BL442" s="17" t="s">
        <v>147</v>
      </c>
      <c r="BM442" s="138" t="s">
        <v>524</v>
      </c>
    </row>
    <row r="443" spans="2:65" s="1" customFormat="1">
      <c r="B443" s="32"/>
      <c r="D443" s="140" t="s">
        <v>148</v>
      </c>
      <c r="F443" s="141" t="s">
        <v>525</v>
      </c>
      <c r="I443" s="142"/>
      <c r="L443" s="32"/>
      <c r="M443" s="143"/>
      <c r="T443" s="53"/>
      <c r="AT443" s="17" t="s">
        <v>148</v>
      </c>
      <c r="AU443" s="17" t="s">
        <v>88</v>
      </c>
    </row>
    <row r="444" spans="2:65" s="12" customFormat="1">
      <c r="B444" s="144"/>
      <c r="D444" s="145" t="s">
        <v>150</v>
      </c>
      <c r="E444" s="146" t="s">
        <v>19</v>
      </c>
      <c r="F444" s="147" t="s">
        <v>435</v>
      </c>
      <c r="H444" s="148">
        <v>20.100000000000001</v>
      </c>
      <c r="I444" s="149"/>
      <c r="L444" s="144"/>
      <c r="M444" s="150"/>
      <c r="T444" s="151"/>
      <c r="AT444" s="146" t="s">
        <v>150</v>
      </c>
      <c r="AU444" s="146" t="s">
        <v>88</v>
      </c>
      <c r="AV444" s="12" t="s">
        <v>88</v>
      </c>
      <c r="AW444" s="12" t="s">
        <v>37</v>
      </c>
      <c r="AX444" s="12" t="s">
        <v>78</v>
      </c>
      <c r="AY444" s="146" t="s">
        <v>140</v>
      </c>
    </row>
    <row r="445" spans="2:65" s="13" customFormat="1">
      <c r="B445" s="152"/>
      <c r="D445" s="145" t="s">
        <v>150</v>
      </c>
      <c r="E445" s="153" t="s">
        <v>19</v>
      </c>
      <c r="F445" s="154" t="s">
        <v>526</v>
      </c>
      <c r="H445" s="153" t="s">
        <v>19</v>
      </c>
      <c r="I445" s="155"/>
      <c r="L445" s="152"/>
      <c r="M445" s="156"/>
      <c r="T445" s="157"/>
      <c r="AT445" s="153" t="s">
        <v>150</v>
      </c>
      <c r="AU445" s="153" t="s">
        <v>88</v>
      </c>
      <c r="AV445" s="13" t="s">
        <v>86</v>
      </c>
      <c r="AW445" s="13" t="s">
        <v>37</v>
      </c>
      <c r="AX445" s="13" t="s">
        <v>78</v>
      </c>
      <c r="AY445" s="153" t="s">
        <v>140</v>
      </c>
    </row>
    <row r="446" spans="2:65" s="14" customFormat="1">
      <c r="B446" s="158"/>
      <c r="D446" s="145" t="s">
        <v>150</v>
      </c>
      <c r="E446" s="159" t="s">
        <v>19</v>
      </c>
      <c r="F446" s="160" t="s">
        <v>153</v>
      </c>
      <c r="H446" s="161">
        <v>20.100000000000001</v>
      </c>
      <c r="I446" s="162"/>
      <c r="L446" s="158"/>
      <c r="M446" s="163"/>
      <c r="T446" s="164"/>
      <c r="AT446" s="159" t="s">
        <v>150</v>
      </c>
      <c r="AU446" s="159" t="s">
        <v>88</v>
      </c>
      <c r="AV446" s="14" t="s">
        <v>147</v>
      </c>
      <c r="AW446" s="14" t="s">
        <v>37</v>
      </c>
      <c r="AX446" s="14" t="s">
        <v>86</v>
      </c>
      <c r="AY446" s="159" t="s">
        <v>140</v>
      </c>
    </row>
    <row r="447" spans="2:65" s="1" customFormat="1" ht="33" customHeight="1">
      <c r="B447" s="32"/>
      <c r="C447" s="127" t="s">
        <v>344</v>
      </c>
      <c r="D447" s="127" t="s">
        <v>142</v>
      </c>
      <c r="E447" s="128" t="s">
        <v>522</v>
      </c>
      <c r="F447" s="129" t="s">
        <v>523</v>
      </c>
      <c r="G447" s="130" t="s">
        <v>145</v>
      </c>
      <c r="H447" s="131">
        <v>634</v>
      </c>
      <c r="I447" s="132"/>
      <c r="J447" s="133">
        <f>ROUND(I447*H447,2)</f>
        <v>0</v>
      </c>
      <c r="K447" s="129" t="s">
        <v>146</v>
      </c>
      <c r="L447" s="32"/>
      <c r="M447" s="134" t="s">
        <v>19</v>
      </c>
      <c r="N447" s="135" t="s">
        <v>49</v>
      </c>
      <c r="P447" s="136">
        <f>O447*H447</f>
        <v>0</v>
      </c>
      <c r="Q447" s="136">
        <v>0</v>
      </c>
      <c r="R447" s="136">
        <f>Q447*H447</f>
        <v>0</v>
      </c>
      <c r="S447" s="136">
        <v>0</v>
      </c>
      <c r="T447" s="137">
        <f>S447*H447</f>
        <v>0</v>
      </c>
      <c r="AR447" s="138" t="s">
        <v>147</v>
      </c>
      <c r="AT447" s="138" t="s">
        <v>142</v>
      </c>
      <c r="AU447" s="138" t="s">
        <v>88</v>
      </c>
      <c r="AY447" s="17" t="s">
        <v>140</v>
      </c>
      <c r="BE447" s="139">
        <f>IF(N447="základní",J447,0)</f>
        <v>0</v>
      </c>
      <c r="BF447" s="139">
        <f>IF(N447="snížená",J447,0)</f>
        <v>0</v>
      </c>
      <c r="BG447" s="139">
        <f>IF(N447="zákl. přenesená",J447,0)</f>
        <v>0</v>
      </c>
      <c r="BH447" s="139">
        <f>IF(N447="sníž. přenesená",J447,0)</f>
        <v>0</v>
      </c>
      <c r="BI447" s="139">
        <f>IF(N447="nulová",J447,0)</f>
        <v>0</v>
      </c>
      <c r="BJ447" s="17" t="s">
        <v>86</v>
      </c>
      <c r="BK447" s="139">
        <f>ROUND(I447*H447,2)</f>
        <v>0</v>
      </c>
      <c r="BL447" s="17" t="s">
        <v>147</v>
      </c>
      <c r="BM447" s="138" t="s">
        <v>527</v>
      </c>
    </row>
    <row r="448" spans="2:65" s="1" customFormat="1">
      <c r="B448" s="32"/>
      <c r="D448" s="140" t="s">
        <v>148</v>
      </c>
      <c r="F448" s="141" t="s">
        <v>525</v>
      </c>
      <c r="I448" s="142"/>
      <c r="L448" s="32"/>
      <c r="M448" s="143"/>
      <c r="T448" s="53"/>
      <c r="AT448" s="17" t="s">
        <v>148</v>
      </c>
      <c r="AU448" s="17" t="s">
        <v>88</v>
      </c>
    </row>
    <row r="449" spans="2:65" s="12" customFormat="1">
      <c r="B449" s="144"/>
      <c r="D449" s="145" t="s">
        <v>150</v>
      </c>
      <c r="E449" s="146" t="s">
        <v>19</v>
      </c>
      <c r="F449" s="147" t="s">
        <v>528</v>
      </c>
      <c r="H449" s="148">
        <v>634</v>
      </c>
      <c r="I449" s="149"/>
      <c r="L449" s="144"/>
      <c r="M449" s="150"/>
      <c r="T449" s="151"/>
      <c r="AT449" s="146" t="s">
        <v>150</v>
      </c>
      <c r="AU449" s="146" t="s">
        <v>88</v>
      </c>
      <c r="AV449" s="12" t="s">
        <v>88</v>
      </c>
      <c r="AW449" s="12" t="s">
        <v>37</v>
      </c>
      <c r="AX449" s="12" t="s">
        <v>78</v>
      </c>
      <c r="AY449" s="146" t="s">
        <v>140</v>
      </c>
    </row>
    <row r="450" spans="2:65" s="13" customFormat="1">
      <c r="B450" s="152"/>
      <c r="D450" s="145" t="s">
        <v>150</v>
      </c>
      <c r="E450" s="153" t="s">
        <v>19</v>
      </c>
      <c r="F450" s="154" t="s">
        <v>529</v>
      </c>
      <c r="H450" s="153" t="s">
        <v>19</v>
      </c>
      <c r="I450" s="155"/>
      <c r="L450" s="152"/>
      <c r="M450" s="156"/>
      <c r="T450" s="157"/>
      <c r="AT450" s="153" t="s">
        <v>150</v>
      </c>
      <c r="AU450" s="153" t="s">
        <v>88</v>
      </c>
      <c r="AV450" s="13" t="s">
        <v>86</v>
      </c>
      <c r="AW450" s="13" t="s">
        <v>37</v>
      </c>
      <c r="AX450" s="13" t="s">
        <v>78</v>
      </c>
      <c r="AY450" s="153" t="s">
        <v>140</v>
      </c>
    </row>
    <row r="451" spans="2:65" s="14" customFormat="1">
      <c r="B451" s="158"/>
      <c r="D451" s="145" t="s">
        <v>150</v>
      </c>
      <c r="E451" s="159" t="s">
        <v>19</v>
      </c>
      <c r="F451" s="160" t="s">
        <v>153</v>
      </c>
      <c r="H451" s="161">
        <v>634</v>
      </c>
      <c r="I451" s="162"/>
      <c r="L451" s="158"/>
      <c r="M451" s="163"/>
      <c r="T451" s="164"/>
      <c r="AT451" s="159" t="s">
        <v>150</v>
      </c>
      <c r="AU451" s="159" t="s">
        <v>88</v>
      </c>
      <c r="AV451" s="14" t="s">
        <v>147</v>
      </c>
      <c r="AW451" s="14" t="s">
        <v>37</v>
      </c>
      <c r="AX451" s="14" t="s">
        <v>86</v>
      </c>
      <c r="AY451" s="159" t="s">
        <v>140</v>
      </c>
    </row>
    <row r="452" spans="2:65" s="1" customFormat="1" ht="16.5" customHeight="1">
      <c r="B452" s="32"/>
      <c r="C452" s="165" t="s">
        <v>530</v>
      </c>
      <c r="D452" s="165" t="s">
        <v>290</v>
      </c>
      <c r="E452" s="166" t="s">
        <v>531</v>
      </c>
      <c r="F452" s="167" t="s">
        <v>532</v>
      </c>
      <c r="G452" s="168" t="s">
        <v>145</v>
      </c>
      <c r="H452" s="169">
        <v>317.01600000000002</v>
      </c>
      <c r="I452" s="170"/>
      <c r="J452" s="171">
        <f>ROUND(I452*H452,2)</f>
        <v>0</v>
      </c>
      <c r="K452" s="167" t="s">
        <v>146</v>
      </c>
      <c r="L452" s="172"/>
      <c r="M452" s="173" t="s">
        <v>19</v>
      </c>
      <c r="N452" s="174" t="s">
        <v>49</v>
      </c>
      <c r="P452" s="136">
        <f>O452*H452</f>
        <v>0</v>
      </c>
      <c r="Q452" s="136">
        <v>0</v>
      </c>
      <c r="R452" s="136">
        <f>Q452*H452</f>
        <v>0</v>
      </c>
      <c r="S452" s="136">
        <v>0</v>
      </c>
      <c r="T452" s="137">
        <f>S452*H452</f>
        <v>0</v>
      </c>
      <c r="AR452" s="138" t="s">
        <v>164</v>
      </c>
      <c r="AT452" s="138" t="s">
        <v>290</v>
      </c>
      <c r="AU452" s="138" t="s">
        <v>88</v>
      </c>
      <c r="AY452" s="17" t="s">
        <v>140</v>
      </c>
      <c r="BE452" s="139">
        <f>IF(N452="základní",J452,0)</f>
        <v>0</v>
      </c>
      <c r="BF452" s="139">
        <f>IF(N452="snížená",J452,0)</f>
        <v>0</v>
      </c>
      <c r="BG452" s="139">
        <f>IF(N452="zákl. přenesená",J452,0)</f>
        <v>0</v>
      </c>
      <c r="BH452" s="139">
        <f>IF(N452="sníž. přenesená",J452,0)</f>
        <v>0</v>
      </c>
      <c r="BI452" s="139">
        <f>IF(N452="nulová",J452,0)</f>
        <v>0</v>
      </c>
      <c r="BJ452" s="17" t="s">
        <v>86</v>
      </c>
      <c r="BK452" s="139">
        <f>ROUND(I452*H452,2)</f>
        <v>0</v>
      </c>
      <c r="BL452" s="17" t="s">
        <v>147</v>
      </c>
      <c r="BM452" s="138" t="s">
        <v>533</v>
      </c>
    </row>
    <row r="453" spans="2:65" s="12" customFormat="1">
      <c r="B453" s="144"/>
      <c r="D453" s="145" t="s">
        <v>150</v>
      </c>
      <c r="E453" s="146" t="s">
        <v>19</v>
      </c>
      <c r="F453" s="147" t="s">
        <v>534</v>
      </c>
      <c r="H453" s="148">
        <v>82.415999999999997</v>
      </c>
      <c r="I453" s="149"/>
      <c r="L453" s="144"/>
      <c r="M453" s="150"/>
      <c r="T453" s="151"/>
      <c r="AT453" s="146" t="s">
        <v>150</v>
      </c>
      <c r="AU453" s="146" t="s">
        <v>88</v>
      </c>
      <c r="AV453" s="12" t="s">
        <v>88</v>
      </c>
      <c r="AW453" s="12" t="s">
        <v>37</v>
      </c>
      <c r="AX453" s="12" t="s">
        <v>78</v>
      </c>
      <c r="AY453" s="146" t="s">
        <v>140</v>
      </c>
    </row>
    <row r="454" spans="2:65" s="13" customFormat="1">
      <c r="B454" s="152"/>
      <c r="D454" s="145" t="s">
        <v>150</v>
      </c>
      <c r="E454" s="153" t="s">
        <v>19</v>
      </c>
      <c r="F454" s="154" t="s">
        <v>535</v>
      </c>
      <c r="H454" s="153" t="s">
        <v>19</v>
      </c>
      <c r="I454" s="155"/>
      <c r="L454" s="152"/>
      <c r="M454" s="156"/>
      <c r="T454" s="157"/>
      <c r="AT454" s="153" t="s">
        <v>150</v>
      </c>
      <c r="AU454" s="153" t="s">
        <v>88</v>
      </c>
      <c r="AV454" s="13" t="s">
        <v>86</v>
      </c>
      <c r="AW454" s="13" t="s">
        <v>37</v>
      </c>
      <c r="AX454" s="13" t="s">
        <v>78</v>
      </c>
      <c r="AY454" s="153" t="s">
        <v>140</v>
      </c>
    </row>
    <row r="455" spans="2:65" s="12" customFormat="1">
      <c r="B455" s="144"/>
      <c r="D455" s="145" t="s">
        <v>150</v>
      </c>
      <c r="E455" s="146" t="s">
        <v>19</v>
      </c>
      <c r="F455" s="147" t="s">
        <v>536</v>
      </c>
      <c r="H455" s="148">
        <v>234.6</v>
      </c>
      <c r="I455" s="149"/>
      <c r="L455" s="144"/>
      <c r="M455" s="150"/>
      <c r="T455" s="151"/>
      <c r="AT455" s="146" t="s">
        <v>150</v>
      </c>
      <c r="AU455" s="146" t="s">
        <v>88</v>
      </c>
      <c r="AV455" s="12" t="s">
        <v>88</v>
      </c>
      <c r="AW455" s="12" t="s">
        <v>37</v>
      </c>
      <c r="AX455" s="12" t="s">
        <v>78</v>
      </c>
      <c r="AY455" s="146" t="s">
        <v>140</v>
      </c>
    </row>
    <row r="456" spans="2:65" s="13" customFormat="1">
      <c r="B456" s="152"/>
      <c r="D456" s="145" t="s">
        <v>150</v>
      </c>
      <c r="E456" s="153" t="s">
        <v>19</v>
      </c>
      <c r="F456" s="154" t="s">
        <v>537</v>
      </c>
      <c r="H456" s="153" t="s">
        <v>19</v>
      </c>
      <c r="I456" s="155"/>
      <c r="L456" s="152"/>
      <c r="M456" s="156"/>
      <c r="T456" s="157"/>
      <c r="AT456" s="153" t="s">
        <v>150</v>
      </c>
      <c r="AU456" s="153" t="s">
        <v>88</v>
      </c>
      <c r="AV456" s="13" t="s">
        <v>86</v>
      </c>
      <c r="AW456" s="13" t="s">
        <v>37</v>
      </c>
      <c r="AX456" s="13" t="s">
        <v>78</v>
      </c>
      <c r="AY456" s="153" t="s">
        <v>140</v>
      </c>
    </row>
    <row r="457" spans="2:65" s="14" customFormat="1">
      <c r="B457" s="158"/>
      <c r="D457" s="145" t="s">
        <v>150</v>
      </c>
      <c r="E457" s="159" t="s">
        <v>19</v>
      </c>
      <c r="F457" s="160" t="s">
        <v>153</v>
      </c>
      <c r="H457" s="161">
        <v>317.01599999999996</v>
      </c>
      <c r="I457" s="162"/>
      <c r="L457" s="158"/>
      <c r="M457" s="163"/>
      <c r="T457" s="164"/>
      <c r="AT457" s="159" t="s">
        <v>150</v>
      </c>
      <c r="AU457" s="159" t="s">
        <v>88</v>
      </c>
      <c r="AV457" s="14" t="s">
        <v>147</v>
      </c>
      <c r="AW457" s="14" t="s">
        <v>37</v>
      </c>
      <c r="AX457" s="14" t="s">
        <v>86</v>
      </c>
      <c r="AY457" s="159" t="s">
        <v>140</v>
      </c>
    </row>
    <row r="458" spans="2:65" s="1" customFormat="1" ht="37.799999999999997" customHeight="1">
      <c r="B458" s="32"/>
      <c r="C458" s="127" t="s">
        <v>349</v>
      </c>
      <c r="D458" s="127" t="s">
        <v>142</v>
      </c>
      <c r="E458" s="128" t="s">
        <v>538</v>
      </c>
      <c r="F458" s="129" t="s">
        <v>539</v>
      </c>
      <c r="G458" s="130" t="s">
        <v>145</v>
      </c>
      <c r="H458" s="131">
        <v>10.199999999999999</v>
      </c>
      <c r="I458" s="132"/>
      <c r="J458" s="133">
        <f>ROUND(I458*H458,2)</f>
        <v>0</v>
      </c>
      <c r="K458" s="129" t="s">
        <v>146</v>
      </c>
      <c r="L458" s="32"/>
      <c r="M458" s="134" t="s">
        <v>19</v>
      </c>
      <c r="N458" s="135" t="s">
        <v>49</v>
      </c>
      <c r="P458" s="136">
        <f>O458*H458</f>
        <v>0</v>
      </c>
      <c r="Q458" s="136">
        <v>0</v>
      </c>
      <c r="R458" s="136">
        <f>Q458*H458</f>
        <v>0</v>
      </c>
      <c r="S458" s="136">
        <v>0</v>
      </c>
      <c r="T458" s="137">
        <f>S458*H458</f>
        <v>0</v>
      </c>
      <c r="AR458" s="138" t="s">
        <v>147</v>
      </c>
      <c r="AT458" s="138" t="s">
        <v>142</v>
      </c>
      <c r="AU458" s="138" t="s">
        <v>88</v>
      </c>
      <c r="AY458" s="17" t="s">
        <v>140</v>
      </c>
      <c r="BE458" s="139">
        <f>IF(N458="základní",J458,0)</f>
        <v>0</v>
      </c>
      <c r="BF458" s="139">
        <f>IF(N458="snížená",J458,0)</f>
        <v>0</v>
      </c>
      <c r="BG458" s="139">
        <f>IF(N458="zákl. přenesená",J458,0)</f>
        <v>0</v>
      </c>
      <c r="BH458" s="139">
        <f>IF(N458="sníž. přenesená",J458,0)</f>
        <v>0</v>
      </c>
      <c r="BI458" s="139">
        <f>IF(N458="nulová",J458,0)</f>
        <v>0</v>
      </c>
      <c r="BJ458" s="17" t="s">
        <v>86</v>
      </c>
      <c r="BK458" s="139">
        <f>ROUND(I458*H458,2)</f>
        <v>0</v>
      </c>
      <c r="BL458" s="17" t="s">
        <v>147</v>
      </c>
      <c r="BM458" s="138" t="s">
        <v>540</v>
      </c>
    </row>
    <row r="459" spans="2:65" s="1" customFormat="1">
      <c r="B459" s="32"/>
      <c r="D459" s="140" t="s">
        <v>148</v>
      </c>
      <c r="F459" s="141" t="s">
        <v>541</v>
      </c>
      <c r="I459" s="142"/>
      <c r="L459" s="32"/>
      <c r="M459" s="143"/>
      <c r="T459" s="53"/>
      <c r="AT459" s="17" t="s">
        <v>148</v>
      </c>
      <c r="AU459" s="17" t="s">
        <v>88</v>
      </c>
    </row>
    <row r="460" spans="2:65" s="12" customFormat="1">
      <c r="B460" s="144"/>
      <c r="D460" s="145" t="s">
        <v>150</v>
      </c>
      <c r="E460" s="146" t="s">
        <v>19</v>
      </c>
      <c r="F460" s="147" t="s">
        <v>542</v>
      </c>
      <c r="H460" s="148">
        <v>10.199999999999999</v>
      </c>
      <c r="I460" s="149"/>
      <c r="L460" s="144"/>
      <c r="M460" s="150"/>
      <c r="T460" s="151"/>
      <c r="AT460" s="146" t="s">
        <v>150</v>
      </c>
      <c r="AU460" s="146" t="s">
        <v>88</v>
      </c>
      <c r="AV460" s="12" t="s">
        <v>88</v>
      </c>
      <c r="AW460" s="12" t="s">
        <v>37</v>
      </c>
      <c r="AX460" s="12" t="s">
        <v>78</v>
      </c>
      <c r="AY460" s="146" t="s">
        <v>140</v>
      </c>
    </row>
    <row r="461" spans="2:65" s="13" customFormat="1">
      <c r="B461" s="152"/>
      <c r="D461" s="145" t="s">
        <v>150</v>
      </c>
      <c r="E461" s="153" t="s">
        <v>19</v>
      </c>
      <c r="F461" s="154" t="s">
        <v>543</v>
      </c>
      <c r="H461" s="153" t="s">
        <v>19</v>
      </c>
      <c r="I461" s="155"/>
      <c r="L461" s="152"/>
      <c r="M461" s="156"/>
      <c r="T461" s="157"/>
      <c r="AT461" s="153" t="s">
        <v>150</v>
      </c>
      <c r="AU461" s="153" t="s">
        <v>88</v>
      </c>
      <c r="AV461" s="13" t="s">
        <v>86</v>
      </c>
      <c r="AW461" s="13" t="s">
        <v>37</v>
      </c>
      <c r="AX461" s="13" t="s">
        <v>78</v>
      </c>
      <c r="AY461" s="153" t="s">
        <v>140</v>
      </c>
    </row>
    <row r="462" spans="2:65" s="14" customFormat="1">
      <c r="B462" s="158"/>
      <c r="D462" s="145" t="s">
        <v>150</v>
      </c>
      <c r="E462" s="159" t="s">
        <v>19</v>
      </c>
      <c r="F462" s="160" t="s">
        <v>153</v>
      </c>
      <c r="H462" s="161">
        <v>10.199999999999999</v>
      </c>
      <c r="I462" s="162"/>
      <c r="L462" s="158"/>
      <c r="M462" s="163"/>
      <c r="T462" s="164"/>
      <c r="AT462" s="159" t="s">
        <v>150</v>
      </c>
      <c r="AU462" s="159" t="s">
        <v>88</v>
      </c>
      <c r="AV462" s="14" t="s">
        <v>147</v>
      </c>
      <c r="AW462" s="14" t="s">
        <v>37</v>
      </c>
      <c r="AX462" s="14" t="s">
        <v>86</v>
      </c>
      <c r="AY462" s="159" t="s">
        <v>140</v>
      </c>
    </row>
    <row r="463" spans="2:65" s="1" customFormat="1" ht="16.5" customHeight="1">
      <c r="B463" s="32"/>
      <c r="C463" s="165" t="s">
        <v>544</v>
      </c>
      <c r="D463" s="165" t="s">
        <v>290</v>
      </c>
      <c r="E463" s="166" t="s">
        <v>545</v>
      </c>
      <c r="F463" s="167" t="s">
        <v>546</v>
      </c>
      <c r="G463" s="168" t="s">
        <v>145</v>
      </c>
      <c r="H463" s="169">
        <v>10.506</v>
      </c>
      <c r="I463" s="170"/>
      <c r="J463" s="171">
        <f>ROUND(I463*H463,2)</f>
        <v>0</v>
      </c>
      <c r="K463" s="167" t="s">
        <v>146</v>
      </c>
      <c r="L463" s="172"/>
      <c r="M463" s="173" t="s">
        <v>19</v>
      </c>
      <c r="N463" s="174" t="s">
        <v>49</v>
      </c>
      <c r="P463" s="136">
        <f>O463*H463</f>
        <v>0</v>
      </c>
      <c r="Q463" s="136">
        <v>0</v>
      </c>
      <c r="R463" s="136">
        <f>Q463*H463</f>
        <v>0</v>
      </c>
      <c r="S463" s="136">
        <v>0</v>
      </c>
      <c r="T463" s="137">
        <f>S463*H463</f>
        <v>0</v>
      </c>
      <c r="AR463" s="138" t="s">
        <v>164</v>
      </c>
      <c r="AT463" s="138" t="s">
        <v>290</v>
      </c>
      <c r="AU463" s="138" t="s">
        <v>88</v>
      </c>
      <c r="AY463" s="17" t="s">
        <v>140</v>
      </c>
      <c r="BE463" s="139">
        <f>IF(N463="základní",J463,0)</f>
        <v>0</v>
      </c>
      <c r="BF463" s="139">
        <f>IF(N463="snížená",J463,0)</f>
        <v>0</v>
      </c>
      <c r="BG463" s="139">
        <f>IF(N463="zákl. přenesená",J463,0)</f>
        <v>0</v>
      </c>
      <c r="BH463" s="139">
        <f>IF(N463="sníž. přenesená",J463,0)</f>
        <v>0</v>
      </c>
      <c r="BI463" s="139">
        <f>IF(N463="nulová",J463,0)</f>
        <v>0</v>
      </c>
      <c r="BJ463" s="17" t="s">
        <v>86</v>
      </c>
      <c r="BK463" s="139">
        <f>ROUND(I463*H463,2)</f>
        <v>0</v>
      </c>
      <c r="BL463" s="17" t="s">
        <v>147</v>
      </c>
      <c r="BM463" s="138" t="s">
        <v>547</v>
      </c>
    </row>
    <row r="464" spans="2:65" s="12" customFormat="1">
      <c r="B464" s="144"/>
      <c r="D464" s="145" t="s">
        <v>150</v>
      </c>
      <c r="E464" s="146" t="s">
        <v>19</v>
      </c>
      <c r="F464" s="147" t="s">
        <v>548</v>
      </c>
      <c r="H464" s="148">
        <v>10.506</v>
      </c>
      <c r="I464" s="149"/>
      <c r="L464" s="144"/>
      <c r="M464" s="150"/>
      <c r="T464" s="151"/>
      <c r="AT464" s="146" t="s">
        <v>150</v>
      </c>
      <c r="AU464" s="146" t="s">
        <v>88</v>
      </c>
      <c r="AV464" s="12" t="s">
        <v>88</v>
      </c>
      <c r="AW464" s="12" t="s">
        <v>37</v>
      </c>
      <c r="AX464" s="12" t="s">
        <v>78</v>
      </c>
      <c r="AY464" s="146" t="s">
        <v>140</v>
      </c>
    </row>
    <row r="465" spans="2:65" s="14" customFormat="1">
      <c r="B465" s="158"/>
      <c r="D465" s="145" t="s">
        <v>150</v>
      </c>
      <c r="E465" s="159" t="s">
        <v>19</v>
      </c>
      <c r="F465" s="160" t="s">
        <v>153</v>
      </c>
      <c r="H465" s="161">
        <v>10.506</v>
      </c>
      <c r="I465" s="162"/>
      <c r="L465" s="158"/>
      <c r="M465" s="163"/>
      <c r="T465" s="164"/>
      <c r="AT465" s="159" t="s">
        <v>150</v>
      </c>
      <c r="AU465" s="159" t="s">
        <v>88</v>
      </c>
      <c r="AV465" s="14" t="s">
        <v>147</v>
      </c>
      <c r="AW465" s="14" t="s">
        <v>37</v>
      </c>
      <c r="AX465" s="14" t="s">
        <v>86</v>
      </c>
      <c r="AY465" s="159" t="s">
        <v>140</v>
      </c>
    </row>
    <row r="466" spans="2:65" s="1" customFormat="1" ht="37.799999999999997" customHeight="1">
      <c r="B466" s="32"/>
      <c r="C466" s="127" t="s">
        <v>354</v>
      </c>
      <c r="D466" s="127" t="s">
        <v>142</v>
      </c>
      <c r="E466" s="128" t="s">
        <v>549</v>
      </c>
      <c r="F466" s="129" t="s">
        <v>550</v>
      </c>
      <c r="G466" s="130" t="s">
        <v>145</v>
      </c>
      <c r="H466" s="131">
        <v>78.2</v>
      </c>
      <c r="I466" s="132"/>
      <c r="J466" s="133">
        <f>ROUND(I466*H466,2)</f>
        <v>0</v>
      </c>
      <c r="K466" s="129" t="s">
        <v>146</v>
      </c>
      <c r="L466" s="32"/>
      <c r="M466" s="134" t="s">
        <v>19</v>
      </c>
      <c r="N466" s="135" t="s">
        <v>49</v>
      </c>
      <c r="P466" s="136">
        <f>O466*H466</f>
        <v>0</v>
      </c>
      <c r="Q466" s="136">
        <v>0</v>
      </c>
      <c r="R466" s="136">
        <f>Q466*H466</f>
        <v>0</v>
      </c>
      <c r="S466" s="136">
        <v>0</v>
      </c>
      <c r="T466" s="137">
        <f>S466*H466</f>
        <v>0</v>
      </c>
      <c r="AR466" s="138" t="s">
        <v>147</v>
      </c>
      <c r="AT466" s="138" t="s">
        <v>142</v>
      </c>
      <c r="AU466" s="138" t="s">
        <v>88</v>
      </c>
      <c r="AY466" s="17" t="s">
        <v>140</v>
      </c>
      <c r="BE466" s="139">
        <f>IF(N466="základní",J466,0)</f>
        <v>0</v>
      </c>
      <c r="BF466" s="139">
        <f>IF(N466="snížená",J466,0)</f>
        <v>0</v>
      </c>
      <c r="BG466" s="139">
        <f>IF(N466="zákl. přenesená",J466,0)</f>
        <v>0</v>
      </c>
      <c r="BH466" s="139">
        <f>IF(N466="sníž. přenesená",J466,0)</f>
        <v>0</v>
      </c>
      <c r="BI466" s="139">
        <f>IF(N466="nulová",J466,0)</f>
        <v>0</v>
      </c>
      <c r="BJ466" s="17" t="s">
        <v>86</v>
      </c>
      <c r="BK466" s="139">
        <f>ROUND(I466*H466,2)</f>
        <v>0</v>
      </c>
      <c r="BL466" s="17" t="s">
        <v>147</v>
      </c>
      <c r="BM466" s="138" t="s">
        <v>551</v>
      </c>
    </row>
    <row r="467" spans="2:65" s="1" customFormat="1">
      <c r="B467" s="32"/>
      <c r="D467" s="140" t="s">
        <v>148</v>
      </c>
      <c r="F467" s="141" t="s">
        <v>552</v>
      </c>
      <c r="I467" s="142"/>
      <c r="L467" s="32"/>
      <c r="M467" s="143"/>
      <c r="T467" s="53"/>
      <c r="AT467" s="17" t="s">
        <v>148</v>
      </c>
      <c r="AU467" s="17" t="s">
        <v>88</v>
      </c>
    </row>
    <row r="468" spans="2:65" s="12" customFormat="1">
      <c r="B468" s="144"/>
      <c r="D468" s="145" t="s">
        <v>150</v>
      </c>
      <c r="E468" s="146" t="s">
        <v>19</v>
      </c>
      <c r="F468" s="147" t="s">
        <v>553</v>
      </c>
      <c r="H468" s="148">
        <v>78.2</v>
      </c>
      <c r="I468" s="149"/>
      <c r="L468" s="144"/>
      <c r="M468" s="150"/>
      <c r="T468" s="151"/>
      <c r="AT468" s="146" t="s">
        <v>150</v>
      </c>
      <c r="AU468" s="146" t="s">
        <v>88</v>
      </c>
      <c r="AV468" s="12" t="s">
        <v>88</v>
      </c>
      <c r="AW468" s="12" t="s">
        <v>37</v>
      </c>
      <c r="AX468" s="12" t="s">
        <v>78</v>
      </c>
      <c r="AY468" s="146" t="s">
        <v>140</v>
      </c>
    </row>
    <row r="469" spans="2:65" s="13" customFormat="1">
      <c r="B469" s="152"/>
      <c r="D469" s="145" t="s">
        <v>150</v>
      </c>
      <c r="E469" s="153" t="s">
        <v>19</v>
      </c>
      <c r="F469" s="154" t="s">
        <v>554</v>
      </c>
      <c r="H469" s="153" t="s">
        <v>19</v>
      </c>
      <c r="I469" s="155"/>
      <c r="L469" s="152"/>
      <c r="M469" s="156"/>
      <c r="T469" s="157"/>
      <c r="AT469" s="153" t="s">
        <v>150</v>
      </c>
      <c r="AU469" s="153" t="s">
        <v>88</v>
      </c>
      <c r="AV469" s="13" t="s">
        <v>86</v>
      </c>
      <c r="AW469" s="13" t="s">
        <v>37</v>
      </c>
      <c r="AX469" s="13" t="s">
        <v>78</v>
      </c>
      <c r="AY469" s="153" t="s">
        <v>140</v>
      </c>
    </row>
    <row r="470" spans="2:65" s="14" customFormat="1">
      <c r="B470" s="158"/>
      <c r="D470" s="145" t="s">
        <v>150</v>
      </c>
      <c r="E470" s="159" t="s">
        <v>19</v>
      </c>
      <c r="F470" s="160" t="s">
        <v>153</v>
      </c>
      <c r="H470" s="161">
        <v>78.2</v>
      </c>
      <c r="I470" s="162"/>
      <c r="L470" s="158"/>
      <c r="M470" s="163"/>
      <c r="T470" s="164"/>
      <c r="AT470" s="159" t="s">
        <v>150</v>
      </c>
      <c r="AU470" s="159" t="s">
        <v>88</v>
      </c>
      <c r="AV470" s="14" t="s">
        <v>147</v>
      </c>
      <c r="AW470" s="14" t="s">
        <v>37</v>
      </c>
      <c r="AX470" s="14" t="s">
        <v>86</v>
      </c>
      <c r="AY470" s="159" t="s">
        <v>140</v>
      </c>
    </row>
    <row r="471" spans="2:65" s="1" customFormat="1" ht="16.5" customHeight="1">
      <c r="B471" s="32"/>
      <c r="C471" s="165" t="s">
        <v>555</v>
      </c>
      <c r="D471" s="165" t="s">
        <v>290</v>
      </c>
      <c r="E471" s="166" t="s">
        <v>556</v>
      </c>
      <c r="F471" s="167" t="s">
        <v>557</v>
      </c>
      <c r="G471" s="168" t="s">
        <v>145</v>
      </c>
      <c r="H471" s="169">
        <v>80.546000000000006</v>
      </c>
      <c r="I471" s="170"/>
      <c r="J471" s="171">
        <f>ROUND(I471*H471,2)</f>
        <v>0</v>
      </c>
      <c r="K471" s="167" t="s">
        <v>146</v>
      </c>
      <c r="L471" s="172"/>
      <c r="M471" s="173" t="s">
        <v>19</v>
      </c>
      <c r="N471" s="174" t="s">
        <v>49</v>
      </c>
      <c r="P471" s="136">
        <f>O471*H471</f>
        <v>0</v>
      </c>
      <c r="Q471" s="136">
        <v>0</v>
      </c>
      <c r="R471" s="136">
        <f>Q471*H471</f>
        <v>0</v>
      </c>
      <c r="S471" s="136">
        <v>0</v>
      </c>
      <c r="T471" s="137">
        <f>S471*H471</f>
        <v>0</v>
      </c>
      <c r="AR471" s="138" t="s">
        <v>164</v>
      </c>
      <c r="AT471" s="138" t="s">
        <v>290</v>
      </c>
      <c r="AU471" s="138" t="s">
        <v>88</v>
      </c>
      <c r="AY471" s="17" t="s">
        <v>140</v>
      </c>
      <c r="BE471" s="139">
        <f>IF(N471="základní",J471,0)</f>
        <v>0</v>
      </c>
      <c r="BF471" s="139">
        <f>IF(N471="snížená",J471,0)</f>
        <v>0</v>
      </c>
      <c r="BG471" s="139">
        <f>IF(N471="zákl. přenesená",J471,0)</f>
        <v>0</v>
      </c>
      <c r="BH471" s="139">
        <f>IF(N471="sníž. přenesená",J471,0)</f>
        <v>0</v>
      </c>
      <c r="BI471" s="139">
        <f>IF(N471="nulová",J471,0)</f>
        <v>0</v>
      </c>
      <c r="BJ471" s="17" t="s">
        <v>86</v>
      </c>
      <c r="BK471" s="139">
        <f>ROUND(I471*H471,2)</f>
        <v>0</v>
      </c>
      <c r="BL471" s="17" t="s">
        <v>147</v>
      </c>
      <c r="BM471" s="138" t="s">
        <v>558</v>
      </c>
    </row>
    <row r="472" spans="2:65" s="12" customFormat="1">
      <c r="B472" s="144"/>
      <c r="D472" s="145" t="s">
        <v>150</v>
      </c>
      <c r="E472" s="146" t="s">
        <v>19</v>
      </c>
      <c r="F472" s="147" t="s">
        <v>559</v>
      </c>
      <c r="H472" s="148">
        <v>80.546000000000006</v>
      </c>
      <c r="I472" s="149"/>
      <c r="L472" s="144"/>
      <c r="M472" s="150"/>
      <c r="T472" s="151"/>
      <c r="AT472" s="146" t="s">
        <v>150</v>
      </c>
      <c r="AU472" s="146" t="s">
        <v>88</v>
      </c>
      <c r="AV472" s="12" t="s">
        <v>88</v>
      </c>
      <c r="AW472" s="12" t="s">
        <v>37</v>
      </c>
      <c r="AX472" s="12" t="s">
        <v>78</v>
      </c>
      <c r="AY472" s="146" t="s">
        <v>140</v>
      </c>
    </row>
    <row r="473" spans="2:65" s="14" customFormat="1">
      <c r="B473" s="158"/>
      <c r="D473" s="145" t="s">
        <v>150</v>
      </c>
      <c r="E473" s="159" t="s">
        <v>19</v>
      </c>
      <c r="F473" s="160" t="s">
        <v>153</v>
      </c>
      <c r="H473" s="161">
        <v>80.546000000000006</v>
      </c>
      <c r="I473" s="162"/>
      <c r="L473" s="158"/>
      <c r="M473" s="163"/>
      <c r="T473" s="164"/>
      <c r="AT473" s="159" t="s">
        <v>150</v>
      </c>
      <c r="AU473" s="159" t="s">
        <v>88</v>
      </c>
      <c r="AV473" s="14" t="s">
        <v>147</v>
      </c>
      <c r="AW473" s="14" t="s">
        <v>37</v>
      </c>
      <c r="AX473" s="14" t="s">
        <v>86</v>
      </c>
      <c r="AY473" s="159" t="s">
        <v>140</v>
      </c>
    </row>
    <row r="474" spans="2:65" s="1" customFormat="1" ht="37.799999999999997" customHeight="1">
      <c r="B474" s="32"/>
      <c r="C474" s="127" t="s">
        <v>359</v>
      </c>
      <c r="D474" s="127" t="s">
        <v>142</v>
      </c>
      <c r="E474" s="128" t="s">
        <v>560</v>
      </c>
      <c r="F474" s="129" t="s">
        <v>561</v>
      </c>
      <c r="G474" s="130" t="s">
        <v>145</v>
      </c>
      <c r="H474" s="131">
        <v>2364</v>
      </c>
      <c r="I474" s="132"/>
      <c r="J474" s="133">
        <f>ROUND(I474*H474,2)</f>
        <v>0</v>
      </c>
      <c r="K474" s="129" t="s">
        <v>146</v>
      </c>
      <c r="L474" s="32"/>
      <c r="M474" s="134" t="s">
        <v>19</v>
      </c>
      <c r="N474" s="135" t="s">
        <v>49</v>
      </c>
      <c r="P474" s="136">
        <f>O474*H474</f>
        <v>0</v>
      </c>
      <c r="Q474" s="136">
        <v>0</v>
      </c>
      <c r="R474" s="136">
        <f>Q474*H474</f>
        <v>0</v>
      </c>
      <c r="S474" s="136">
        <v>0</v>
      </c>
      <c r="T474" s="137">
        <f>S474*H474</f>
        <v>0</v>
      </c>
      <c r="AR474" s="138" t="s">
        <v>147</v>
      </c>
      <c r="AT474" s="138" t="s">
        <v>142</v>
      </c>
      <c r="AU474" s="138" t="s">
        <v>88</v>
      </c>
      <c r="AY474" s="17" t="s">
        <v>140</v>
      </c>
      <c r="BE474" s="139">
        <f>IF(N474="základní",J474,0)</f>
        <v>0</v>
      </c>
      <c r="BF474" s="139">
        <f>IF(N474="snížená",J474,0)</f>
        <v>0</v>
      </c>
      <c r="BG474" s="139">
        <f>IF(N474="zákl. přenesená",J474,0)</f>
        <v>0</v>
      </c>
      <c r="BH474" s="139">
        <f>IF(N474="sníž. přenesená",J474,0)</f>
        <v>0</v>
      </c>
      <c r="BI474" s="139">
        <f>IF(N474="nulová",J474,0)</f>
        <v>0</v>
      </c>
      <c r="BJ474" s="17" t="s">
        <v>86</v>
      </c>
      <c r="BK474" s="139">
        <f>ROUND(I474*H474,2)</f>
        <v>0</v>
      </c>
      <c r="BL474" s="17" t="s">
        <v>147</v>
      </c>
      <c r="BM474" s="138" t="s">
        <v>562</v>
      </c>
    </row>
    <row r="475" spans="2:65" s="1" customFormat="1">
      <c r="B475" s="32"/>
      <c r="D475" s="140" t="s">
        <v>148</v>
      </c>
      <c r="F475" s="141" t="s">
        <v>563</v>
      </c>
      <c r="I475" s="142"/>
      <c r="L475" s="32"/>
      <c r="M475" s="143"/>
      <c r="T475" s="53"/>
      <c r="AT475" s="17" t="s">
        <v>148</v>
      </c>
      <c r="AU475" s="17" t="s">
        <v>88</v>
      </c>
    </row>
    <row r="476" spans="2:65" s="12" customFormat="1">
      <c r="B476" s="144"/>
      <c r="D476" s="145" t="s">
        <v>150</v>
      </c>
      <c r="E476" s="146" t="s">
        <v>19</v>
      </c>
      <c r="F476" s="147" t="s">
        <v>564</v>
      </c>
      <c r="H476" s="148">
        <v>2364</v>
      </c>
      <c r="I476" s="149"/>
      <c r="L476" s="144"/>
      <c r="M476" s="150"/>
      <c r="T476" s="151"/>
      <c r="AT476" s="146" t="s">
        <v>150</v>
      </c>
      <c r="AU476" s="146" t="s">
        <v>88</v>
      </c>
      <c r="AV476" s="12" t="s">
        <v>88</v>
      </c>
      <c r="AW476" s="12" t="s">
        <v>37</v>
      </c>
      <c r="AX476" s="12" t="s">
        <v>78</v>
      </c>
      <c r="AY476" s="146" t="s">
        <v>140</v>
      </c>
    </row>
    <row r="477" spans="2:65" s="13" customFormat="1">
      <c r="B477" s="152"/>
      <c r="D477" s="145" t="s">
        <v>150</v>
      </c>
      <c r="E477" s="153" t="s">
        <v>19</v>
      </c>
      <c r="F477" s="154" t="s">
        <v>565</v>
      </c>
      <c r="H477" s="153" t="s">
        <v>19</v>
      </c>
      <c r="I477" s="155"/>
      <c r="L477" s="152"/>
      <c r="M477" s="156"/>
      <c r="T477" s="157"/>
      <c r="AT477" s="153" t="s">
        <v>150</v>
      </c>
      <c r="AU477" s="153" t="s">
        <v>88</v>
      </c>
      <c r="AV477" s="13" t="s">
        <v>86</v>
      </c>
      <c r="AW477" s="13" t="s">
        <v>37</v>
      </c>
      <c r="AX477" s="13" t="s">
        <v>78</v>
      </c>
      <c r="AY477" s="153" t="s">
        <v>140</v>
      </c>
    </row>
    <row r="478" spans="2:65" s="14" customFormat="1">
      <c r="B478" s="158"/>
      <c r="D478" s="145" t="s">
        <v>150</v>
      </c>
      <c r="E478" s="159" t="s">
        <v>19</v>
      </c>
      <c r="F478" s="160" t="s">
        <v>153</v>
      </c>
      <c r="H478" s="161">
        <v>2364</v>
      </c>
      <c r="I478" s="162"/>
      <c r="L478" s="158"/>
      <c r="M478" s="163"/>
      <c r="T478" s="164"/>
      <c r="AT478" s="159" t="s">
        <v>150</v>
      </c>
      <c r="AU478" s="159" t="s">
        <v>88</v>
      </c>
      <c r="AV478" s="14" t="s">
        <v>147</v>
      </c>
      <c r="AW478" s="14" t="s">
        <v>37</v>
      </c>
      <c r="AX478" s="14" t="s">
        <v>86</v>
      </c>
      <c r="AY478" s="159" t="s">
        <v>140</v>
      </c>
    </row>
    <row r="479" spans="2:65" s="1" customFormat="1" ht="16.5" customHeight="1">
      <c r="B479" s="32"/>
      <c r="C479" s="165" t="s">
        <v>566</v>
      </c>
      <c r="D479" s="165" t="s">
        <v>290</v>
      </c>
      <c r="E479" s="166" t="s">
        <v>567</v>
      </c>
      <c r="F479" s="167" t="s">
        <v>568</v>
      </c>
      <c r="G479" s="168" t="s">
        <v>145</v>
      </c>
      <c r="H479" s="169">
        <v>564</v>
      </c>
      <c r="I479" s="170"/>
      <c r="J479" s="171">
        <f>ROUND(I479*H479,2)</f>
        <v>0</v>
      </c>
      <c r="K479" s="167" t="s">
        <v>19</v>
      </c>
      <c r="L479" s="172"/>
      <c r="M479" s="173" t="s">
        <v>19</v>
      </c>
      <c r="N479" s="174" t="s">
        <v>49</v>
      </c>
      <c r="P479" s="136">
        <f>O479*H479</f>
        <v>0</v>
      </c>
      <c r="Q479" s="136">
        <v>0</v>
      </c>
      <c r="R479" s="136">
        <f>Q479*H479</f>
        <v>0</v>
      </c>
      <c r="S479" s="136">
        <v>0</v>
      </c>
      <c r="T479" s="137">
        <f>S479*H479</f>
        <v>0</v>
      </c>
      <c r="AR479" s="138" t="s">
        <v>164</v>
      </c>
      <c r="AT479" s="138" t="s">
        <v>290</v>
      </c>
      <c r="AU479" s="138" t="s">
        <v>88</v>
      </c>
      <c r="AY479" s="17" t="s">
        <v>140</v>
      </c>
      <c r="BE479" s="139">
        <f>IF(N479="základní",J479,0)</f>
        <v>0</v>
      </c>
      <c r="BF479" s="139">
        <f>IF(N479="snížená",J479,0)</f>
        <v>0</v>
      </c>
      <c r="BG479" s="139">
        <f>IF(N479="zákl. přenesená",J479,0)</f>
        <v>0</v>
      </c>
      <c r="BH479" s="139">
        <f>IF(N479="sníž. přenesená",J479,0)</f>
        <v>0</v>
      </c>
      <c r="BI479" s="139">
        <f>IF(N479="nulová",J479,0)</f>
        <v>0</v>
      </c>
      <c r="BJ479" s="17" t="s">
        <v>86</v>
      </c>
      <c r="BK479" s="139">
        <f>ROUND(I479*H479,2)</f>
        <v>0</v>
      </c>
      <c r="BL479" s="17" t="s">
        <v>147</v>
      </c>
      <c r="BM479" s="138" t="s">
        <v>569</v>
      </c>
    </row>
    <row r="480" spans="2:65" s="12" customFormat="1">
      <c r="B480" s="144"/>
      <c r="D480" s="145" t="s">
        <v>150</v>
      </c>
      <c r="E480" s="146" t="s">
        <v>19</v>
      </c>
      <c r="F480" s="147" t="s">
        <v>570</v>
      </c>
      <c r="H480" s="148">
        <v>2064</v>
      </c>
      <c r="I480" s="149"/>
      <c r="L480" s="144"/>
      <c r="M480" s="150"/>
      <c r="T480" s="151"/>
      <c r="AT480" s="146" t="s">
        <v>150</v>
      </c>
      <c r="AU480" s="146" t="s">
        <v>88</v>
      </c>
      <c r="AV480" s="12" t="s">
        <v>88</v>
      </c>
      <c r="AW480" s="12" t="s">
        <v>37</v>
      </c>
      <c r="AX480" s="12" t="s">
        <v>78</v>
      </c>
      <c r="AY480" s="146" t="s">
        <v>140</v>
      </c>
    </row>
    <row r="481" spans="2:65" s="12" customFormat="1">
      <c r="B481" s="144"/>
      <c r="D481" s="145" t="s">
        <v>150</v>
      </c>
      <c r="E481" s="146" t="s">
        <v>19</v>
      </c>
      <c r="F481" s="147" t="s">
        <v>571</v>
      </c>
      <c r="H481" s="148">
        <v>-1500</v>
      </c>
      <c r="I481" s="149"/>
      <c r="L481" s="144"/>
      <c r="M481" s="150"/>
      <c r="T481" s="151"/>
      <c r="AT481" s="146" t="s">
        <v>150</v>
      </c>
      <c r="AU481" s="146" t="s">
        <v>88</v>
      </c>
      <c r="AV481" s="12" t="s">
        <v>88</v>
      </c>
      <c r="AW481" s="12" t="s">
        <v>37</v>
      </c>
      <c r="AX481" s="12" t="s">
        <v>78</v>
      </c>
      <c r="AY481" s="146" t="s">
        <v>140</v>
      </c>
    </row>
    <row r="482" spans="2:65" s="13" customFormat="1">
      <c r="B482" s="152"/>
      <c r="D482" s="145" t="s">
        <v>150</v>
      </c>
      <c r="E482" s="153" t="s">
        <v>19</v>
      </c>
      <c r="F482" s="154" t="s">
        <v>572</v>
      </c>
      <c r="H482" s="153" t="s">
        <v>19</v>
      </c>
      <c r="I482" s="155"/>
      <c r="L482" s="152"/>
      <c r="M482" s="156"/>
      <c r="T482" s="157"/>
      <c r="AT482" s="153" t="s">
        <v>150</v>
      </c>
      <c r="AU482" s="153" t="s">
        <v>88</v>
      </c>
      <c r="AV482" s="13" t="s">
        <v>86</v>
      </c>
      <c r="AW482" s="13" t="s">
        <v>37</v>
      </c>
      <c r="AX482" s="13" t="s">
        <v>78</v>
      </c>
      <c r="AY482" s="153" t="s">
        <v>140</v>
      </c>
    </row>
    <row r="483" spans="2:65" s="14" customFormat="1">
      <c r="B483" s="158"/>
      <c r="D483" s="145" t="s">
        <v>150</v>
      </c>
      <c r="E483" s="159" t="s">
        <v>19</v>
      </c>
      <c r="F483" s="160" t="s">
        <v>153</v>
      </c>
      <c r="H483" s="161">
        <v>564</v>
      </c>
      <c r="I483" s="162"/>
      <c r="L483" s="158"/>
      <c r="M483" s="163"/>
      <c r="T483" s="164"/>
      <c r="AT483" s="159" t="s">
        <v>150</v>
      </c>
      <c r="AU483" s="159" t="s">
        <v>88</v>
      </c>
      <c r="AV483" s="14" t="s">
        <v>147</v>
      </c>
      <c r="AW483" s="14" t="s">
        <v>37</v>
      </c>
      <c r="AX483" s="14" t="s">
        <v>86</v>
      </c>
      <c r="AY483" s="159" t="s">
        <v>140</v>
      </c>
    </row>
    <row r="484" spans="2:65" s="1" customFormat="1" ht="16.5" customHeight="1">
      <c r="B484" s="32"/>
      <c r="C484" s="165" t="s">
        <v>369</v>
      </c>
      <c r="D484" s="165" t="s">
        <v>290</v>
      </c>
      <c r="E484" s="166" t="s">
        <v>573</v>
      </c>
      <c r="F484" s="167" t="s">
        <v>574</v>
      </c>
      <c r="G484" s="168" t="s">
        <v>145</v>
      </c>
      <c r="H484" s="169">
        <v>200</v>
      </c>
      <c r="I484" s="170"/>
      <c r="J484" s="171">
        <f>ROUND(I484*H484,2)</f>
        <v>0</v>
      </c>
      <c r="K484" s="167" t="s">
        <v>146</v>
      </c>
      <c r="L484" s="172"/>
      <c r="M484" s="173" t="s">
        <v>19</v>
      </c>
      <c r="N484" s="174" t="s">
        <v>49</v>
      </c>
      <c r="P484" s="136">
        <f>O484*H484</f>
        <v>0</v>
      </c>
      <c r="Q484" s="136">
        <v>0</v>
      </c>
      <c r="R484" s="136">
        <f>Q484*H484</f>
        <v>0</v>
      </c>
      <c r="S484" s="136">
        <v>0</v>
      </c>
      <c r="T484" s="137">
        <f>S484*H484</f>
        <v>0</v>
      </c>
      <c r="AR484" s="138" t="s">
        <v>164</v>
      </c>
      <c r="AT484" s="138" t="s">
        <v>290</v>
      </c>
      <c r="AU484" s="138" t="s">
        <v>88</v>
      </c>
      <c r="AY484" s="17" t="s">
        <v>140</v>
      </c>
      <c r="BE484" s="139">
        <f>IF(N484="základní",J484,0)</f>
        <v>0</v>
      </c>
      <c r="BF484" s="139">
        <f>IF(N484="snížená",J484,0)</f>
        <v>0</v>
      </c>
      <c r="BG484" s="139">
        <f>IF(N484="zákl. přenesená",J484,0)</f>
        <v>0</v>
      </c>
      <c r="BH484" s="139">
        <f>IF(N484="sníž. přenesená",J484,0)</f>
        <v>0</v>
      </c>
      <c r="BI484" s="139">
        <f>IF(N484="nulová",J484,0)</f>
        <v>0</v>
      </c>
      <c r="BJ484" s="17" t="s">
        <v>86</v>
      </c>
      <c r="BK484" s="139">
        <f>ROUND(I484*H484,2)</f>
        <v>0</v>
      </c>
      <c r="BL484" s="17" t="s">
        <v>147</v>
      </c>
      <c r="BM484" s="138" t="s">
        <v>575</v>
      </c>
    </row>
    <row r="485" spans="2:65" s="12" customFormat="1">
      <c r="B485" s="144"/>
      <c r="D485" s="145" t="s">
        <v>150</v>
      </c>
      <c r="E485" s="146" t="s">
        <v>19</v>
      </c>
      <c r="F485" s="147" t="s">
        <v>576</v>
      </c>
      <c r="H485" s="148">
        <v>300</v>
      </c>
      <c r="I485" s="149"/>
      <c r="L485" s="144"/>
      <c r="M485" s="150"/>
      <c r="T485" s="151"/>
      <c r="AT485" s="146" t="s">
        <v>150</v>
      </c>
      <c r="AU485" s="146" t="s">
        <v>88</v>
      </c>
      <c r="AV485" s="12" t="s">
        <v>88</v>
      </c>
      <c r="AW485" s="12" t="s">
        <v>37</v>
      </c>
      <c r="AX485" s="12" t="s">
        <v>78</v>
      </c>
      <c r="AY485" s="146" t="s">
        <v>140</v>
      </c>
    </row>
    <row r="486" spans="2:65" s="12" customFormat="1">
      <c r="B486" s="144"/>
      <c r="D486" s="145" t="s">
        <v>150</v>
      </c>
      <c r="E486" s="146" t="s">
        <v>19</v>
      </c>
      <c r="F486" s="147" t="s">
        <v>577</v>
      </c>
      <c r="H486" s="148">
        <v>-100</v>
      </c>
      <c r="I486" s="149"/>
      <c r="L486" s="144"/>
      <c r="M486" s="150"/>
      <c r="T486" s="151"/>
      <c r="AT486" s="146" t="s">
        <v>150</v>
      </c>
      <c r="AU486" s="146" t="s">
        <v>88</v>
      </c>
      <c r="AV486" s="12" t="s">
        <v>88</v>
      </c>
      <c r="AW486" s="12" t="s">
        <v>37</v>
      </c>
      <c r="AX486" s="12" t="s">
        <v>78</v>
      </c>
      <c r="AY486" s="146" t="s">
        <v>140</v>
      </c>
    </row>
    <row r="487" spans="2:65" s="13" customFormat="1">
      <c r="B487" s="152"/>
      <c r="D487" s="145" t="s">
        <v>150</v>
      </c>
      <c r="E487" s="153" t="s">
        <v>19</v>
      </c>
      <c r="F487" s="154" t="s">
        <v>578</v>
      </c>
      <c r="H487" s="153" t="s">
        <v>19</v>
      </c>
      <c r="I487" s="155"/>
      <c r="L487" s="152"/>
      <c r="M487" s="156"/>
      <c r="T487" s="157"/>
      <c r="AT487" s="153" t="s">
        <v>150</v>
      </c>
      <c r="AU487" s="153" t="s">
        <v>88</v>
      </c>
      <c r="AV487" s="13" t="s">
        <v>86</v>
      </c>
      <c r="AW487" s="13" t="s">
        <v>37</v>
      </c>
      <c r="AX487" s="13" t="s">
        <v>78</v>
      </c>
      <c r="AY487" s="153" t="s">
        <v>140</v>
      </c>
    </row>
    <row r="488" spans="2:65" s="14" customFormat="1">
      <c r="B488" s="158"/>
      <c r="D488" s="145" t="s">
        <v>150</v>
      </c>
      <c r="E488" s="159" t="s">
        <v>19</v>
      </c>
      <c r="F488" s="160" t="s">
        <v>153</v>
      </c>
      <c r="H488" s="161">
        <v>200</v>
      </c>
      <c r="I488" s="162"/>
      <c r="L488" s="158"/>
      <c r="M488" s="163"/>
      <c r="T488" s="164"/>
      <c r="AT488" s="159" t="s">
        <v>150</v>
      </c>
      <c r="AU488" s="159" t="s">
        <v>88</v>
      </c>
      <c r="AV488" s="14" t="s">
        <v>147</v>
      </c>
      <c r="AW488" s="14" t="s">
        <v>37</v>
      </c>
      <c r="AX488" s="14" t="s">
        <v>86</v>
      </c>
      <c r="AY488" s="159" t="s">
        <v>140</v>
      </c>
    </row>
    <row r="489" spans="2:65" s="1" customFormat="1" ht="44.25" customHeight="1">
      <c r="B489" s="32"/>
      <c r="C489" s="127" t="s">
        <v>579</v>
      </c>
      <c r="D489" s="127" t="s">
        <v>142</v>
      </c>
      <c r="E489" s="128" t="s">
        <v>580</v>
      </c>
      <c r="F489" s="129" t="s">
        <v>581</v>
      </c>
      <c r="G489" s="130" t="s">
        <v>145</v>
      </c>
      <c r="H489" s="131">
        <v>2364</v>
      </c>
      <c r="I489" s="132"/>
      <c r="J489" s="133">
        <f>ROUND(I489*H489,2)</f>
        <v>0</v>
      </c>
      <c r="K489" s="129" t="s">
        <v>146</v>
      </c>
      <c r="L489" s="32"/>
      <c r="M489" s="134" t="s">
        <v>19</v>
      </c>
      <c r="N489" s="135" t="s">
        <v>49</v>
      </c>
      <c r="P489" s="136">
        <f>O489*H489</f>
        <v>0</v>
      </c>
      <c r="Q489" s="136">
        <v>0</v>
      </c>
      <c r="R489" s="136">
        <f>Q489*H489</f>
        <v>0</v>
      </c>
      <c r="S489" s="136">
        <v>0</v>
      </c>
      <c r="T489" s="137">
        <f>S489*H489</f>
        <v>0</v>
      </c>
      <c r="AR489" s="138" t="s">
        <v>147</v>
      </c>
      <c r="AT489" s="138" t="s">
        <v>142</v>
      </c>
      <c r="AU489" s="138" t="s">
        <v>88</v>
      </c>
      <c r="AY489" s="17" t="s">
        <v>140</v>
      </c>
      <c r="BE489" s="139">
        <f>IF(N489="základní",J489,0)</f>
        <v>0</v>
      </c>
      <c r="BF489" s="139">
        <f>IF(N489="snížená",J489,0)</f>
        <v>0</v>
      </c>
      <c r="BG489" s="139">
        <f>IF(N489="zákl. přenesená",J489,0)</f>
        <v>0</v>
      </c>
      <c r="BH489" s="139">
        <f>IF(N489="sníž. přenesená",J489,0)</f>
        <v>0</v>
      </c>
      <c r="BI489" s="139">
        <f>IF(N489="nulová",J489,0)</f>
        <v>0</v>
      </c>
      <c r="BJ489" s="17" t="s">
        <v>86</v>
      </c>
      <c r="BK489" s="139">
        <f>ROUND(I489*H489,2)</f>
        <v>0</v>
      </c>
      <c r="BL489" s="17" t="s">
        <v>147</v>
      </c>
      <c r="BM489" s="138" t="s">
        <v>582</v>
      </c>
    </row>
    <row r="490" spans="2:65" s="1" customFormat="1">
      <c r="B490" s="32"/>
      <c r="D490" s="140" t="s">
        <v>148</v>
      </c>
      <c r="F490" s="141" t="s">
        <v>583</v>
      </c>
      <c r="I490" s="142"/>
      <c r="L490" s="32"/>
      <c r="M490" s="143"/>
      <c r="T490" s="53"/>
      <c r="AT490" s="17" t="s">
        <v>148</v>
      </c>
      <c r="AU490" s="17" t="s">
        <v>88</v>
      </c>
    </row>
    <row r="491" spans="2:65" s="12" customFormat="1">
      <c r="B491" s="144"/>
      <c r="D491" s="145" t="s">
        <v>150</v>
      </c>
      <c r="E491" s="146" t="s">
        <v>19</v>
      </c>
      <c r="F491" s="147" t="s">
        <v>564</v>
      </c>
      <c r="H491" s="148">
        <v>2364</v>
      </c>
      <c r="I491" s="149"/>
      <c r="L491" s="144"/>
      <c r="M491" s="150"/>
      <c r="T491" s="151"/>
      <c r="AT491" s="146" t="s">
        <v>150</v>
      </c>
      <c r="AU491" s="146" t="s">
        <v>88</v>
      </c>
      <c r="AV491" s="12" t="s">
        <v>88</v>
      </c>
      <c r="AW491" s="12" t="s">
        <v>37</v>
      </c>
      <c r="AX491" s="12" t="s">
        <v>78</v>
      </c>
      <c r="AY491" s="146" t="s">
        <v>140</v>
      </c>
    </row>
    <row r="492" spans="2:65" s="13" customFormat="1">
      <c r="B492" s="152"/>
      <c r="D492" s="145" t="s">
        <v>150</v>
      </c>
      <c r="E492" s="153" t="s">
        <v>19</v>
      </c>
      <c r="F492" s="154" t="s">
        <v>584</v>
      </c>
      <c r="H492" s="153" t="s">
        <v>19</v>
      </c>
      <c r="I492" s="155"/>
      <c r="L492" s="152"/>
      <c r="M492" s="156"/>
      <c r="T492" s="157"/>
      <c r="AT492" s="153" t="s">
        <v>150</v>
      </c>
      <c r="AU492" s="153" t="s">
        <v>88</v>
      </c>
      <c r="AV492" s="13" t="s">
        <v>86</v>
      </c>
      <c r="AW492" s="13" t="s">
        <v>37</v>
      </c>
      <c r="AX492" s="13" t="s">
        <v>78</v>
      </c>
      <c r="AY492" s="153" t="s">
        <v>140</v>
      </c>
    </row>
    <row r="493" spans="2:65" s="14" customFormat="1">
      <c r="B493" s="158"/>
      <c r="D493" s="145" t="s">
        <v>150</v>
      </c>
      <c r="E493" s="159" t="s">
        <v>19</v>
      </c>
      <c r="F493" s="160" t="s">
        <v>153</v>
      </c>
      <c r="H493" s="161">
        <v>2364</v>
      </c>
      <c r="I493" s="162"/>
      <c r="L493" s="158"/>
      <c r="M493" s="163"/>
      <c r="T493" s="164"/>
      <c r="AT493" s="159" t="s">
        <v>150</v>
      </c>
      <c r="AU493" s="159" t="s">
        <v>88</v>
      </c>
      <c r="AV493" s="14" t="s">
        <v>147</v>
      </c>
      <c r="AW493" s="14" t="s">
        <v>37</v>
      </c>
      <c r="AX493" s="14" t="s">
        <v>86</v>
      </c>
      <c r="AY493" s="159" t="s">
        <v>140</v>
      </c>
    </row>
    <row r="494" spans="2:65" s="1" customFormat="1" ht="37.799999999999997" customHeight="1">
      <c r="B494" s="32"/>
      <c r="C494" s="127" t="s">
        <v>374</v>
      </c>
      <c r="D494" s="127" t="s">
        <v>142</v>
      </c>
      <c r="E494" s="128" t="s">
        <v>585</v>
      </c>
      <c r="F494" s="129" t="s">
        <v>586</v>
      </c>
      <c r="G494" s="130" t="s">
        <v>145</v>
      </c>
      <c r="H494" s="131">
        <v>21</v>
      </c>
      <c r="I494" s="132"/>
      <c r="J494" s="133">
        <f>ROUND(I494*H494,2)</f>
        <v>0</v>
      </c>
      <c r="K494" s="129" t="s">
        <v>146</v>
      </c>
      <c r="L494" s="32"/>
      <c r="M494" s="134" t="s">
        <v>19</v>
      </c>
      <c r="N494" s="135" t="s">
        <v>49</v>
      </c>
      <c r="P494" s="136">
        <f>O494*H494</f>
        <v>0</v>
      </c>
      <c r="Q494" s="136">
        <v>0</v>
      </c>
      <c r="R494" s="136">
        <f>Q494*H494</f>
        <v>0</v>
      </c>
      <c r="S494" s="136">
        <v>0</v>
      </c>
      <c r="T494" s="137">
        <f>S494*H494</f>
        <v>0</v>
      </c>
      <c r="AR494" s="138" t="s">
        <v>147</v>
      </c>
      <c r="AT494" s="138" t="s">
        <v>142</v>
      </c>
      <c r="AU494" s="138" t="s">
        <v>88</v>
      </c>
      <c r="AY494" s="17" t="s">
        <v>140</v>
      </c>
      <c r="BE494" s="139">
        <f>IF(N494="základní",J494,0)</f>
        <v>0</v>
      </c>
      <c r="BF494" s="139">
        <f>IF(N494="snížená",J494,0)</f>
        <v>0</v>
      </c>
      <c r="BG494" s="139">
        <f>IF(N494="zákl. přenesená",J494,0)</f>
        <v>0</v>
      </c>
      <c r="BH494" s="139">
        <f>IF(N494="sníž. přenesená",J494,0)</f>
        <v>0</v>
      </c>
      <c r="BI494" s="139">
        <f>IF(N494="nulová",J494,0)</f>
        <v>0</v>
      </c>
      <c r="BJ494" s="17" t="s">
        <v>86</v>
      </c>
      <c r="BK494" s="139">
        <f>ROUND(I494*H494,2)</f>
        <v>0</v>
      </c>
      <c r="BL494" s="17" t="s">
        <v>147</v>
      </c>
      <c r="BM494" s="138" t="s">
        <v>587</v>
      </c>
    </row>
    <row r="495" spans="2:65" s="1" customFormat="1">
      <c r="B495" s="32"/>
      <c r="D495" s="140" t="s">
        <v>148</v>
      </c>
      <c r="F495" s="141" t="s">
        <v>588</v>
      </c>
      <c r="I495" s="142"/>
      <c r="L495" s="32"/>
      <c r="M495" s="143"/>
      <c r="T495" s="53"/>
      <c r="AT495" s="17" t="s">
        <v>148</v>
      </c>
      <c r="AU495" s="17" t="s">
        <v>88</v>
      </c>
    </row>
    <row r="496" spans="2:65" s="12" customFormat="1">
      <c r="B496" s="144"/>
      <c r="D496" s="145" t="s">
        <v>150</v>
      </c>
      <c r="E496" s="146" t="s">
        <v>19</v>
      </c>
      <c r="F496" s="147" t="s">
        <v>7</v>
      </c>
      <c r="H496" s="148">
        <v>21</v>
      </c>
      <c r="I496" s="149"/>
      <c r="L496" s="144"/>
      <c r="M496" s="150"/>
      <c r="T496" s="151"/>
      <c r="AT496" s="146" t="s">
        <v>150</v>
      </c>
      <c r="AU496" s="146" t="s">
        <v>88</v>
      </c>
      <c r="AV496" s="12" t="s">
        <v>88</v>
      </c>
      <c r="AW496" s="12" t="s">
        <v>37</v>
      </c>
      <c r="AX496" s="12" t="s">
        <v>78</v>
      </c>
      <c r="AY496" s="146" t="s">
        <v>140</v>
      </c>
    </row>
    <row r="497" spans="2:65" s="13" customFormat="1">
      <c r="B497" s="152"/>
      <c r="D497" s="145" t="s">
        <v>150</v>
      </c>
      <c r="E497" s="153" t="s">
        <v>19</v>
      </c>
      <c r="F497" s="154" t="s">
        <v>589</v>
      </c>
      <c r="H497" s="153" t="s">
        <v>19</v>
      </c>
      <c r="I497" s="155"/>
      <c r="L497" s="152"/>
      <c r="M497" s="156"/>
      <c r="T497" s="157"/>
      <c r="AT497" s="153" t="s">
        <v>150</v>
      </c>
      <c r="AU497" s="153" t="s">
        <v>88</v>
      </c>
      <c r="AV497" s="13" t="s">
        <v>86</v>
      </c>
      <c r="AW497" s="13" t="s">
        <v>37</v>
      </c>
      <c r="AX497" s="13" t="s">
        <v>78</v>
      </c>
      <c r="AY497" s="153" t="s">
        <v>140</v>
      </c>
    </row>
    <row r="498" spans="2:65" s="14" customFormat="1">
      <c r="B498" s="158"/>
      <c r="D498" s="145" t="s">
        <v>150</v>
      </c>
      <c r="E498" s="159" t="s">
        <v>19</v>
      </c>
      <c r="F498" s="160" t="s">
        <v>153</v>
      </c>
      <c r="H498" s="161">
        <v>21</v>
      </c>
      <c r="I498" s="162"/>
      <c r="L498" s="158"/>
      <c r="M498" s="163"/>
      <c r="T498" s="164"/>
      <c r="AT498" s="159" t="s">
        <v>150</v>
      </c>
      <c r="AU498" s="159" t="s">
        <v>88</v>
      </c>
      <c r="AV498" s="14" t="s">
        <v>147</v>
      </c>
      <c r="AW498" s="14" t="s">
        <v>37</v>
      </c>
      <c r="AX498" s="14" t="s">
        <v>86</v>
      </c>
      <c r="AY498" s="159" t="s">
        <v>140</v>
      </c>
    </row>
    <row r="499" spans="2:65" s="1" customFormat="1" ht="16.5" customHeight="1">
      <c r="B499" s="32"/>
      <c r="C499" s="165" t="s">
        <v>590</v>
      </c>
      <c r="D499" s="165" t="s">
        <v>290</v>
      </c>
      <c r="E499" s="166" t="s">
        <v>591</v>
      </c>
      <c r="F499" s="167" t="s">
        <v>592</v>
      </c>
      <c r="G499" s="168" t="s">
        <v>145</v>
      </c>
      <c r="H499" s="169">
        <v>21.63</v>
      </c>
      <c r="I499" s="170"/>
      <c r="J499" s="171">
        <f>ROUND(I499*H499,2)</f>
        <v>0</v>
      </c>
      <c r="K499" s="167" t="s">
        <v>146</v>
      </c>
      <c r="L499" s="172"/>
      <c r="M499" s="173" t="s">
        <v>19</v>
      </c>
      <c r="N499" s="174" t="s">
        <v>49</v>
      </c>
      <c r="P499" s="136">
        <f>O499*H499</f>
        <v>0</v>
      </c>
      <c r="Q499" s="136">
        <v>0</v>
      </c>
      <c r="R499" s="136">
        <f>Q499*H499</f>
        <v>0</v>
      </c>
      <c r="S499" s="136">
        <v>0</v>
      </c>
      <c r="T499" s="137">
        <f>S499*H499</f>
        <v>0</v>
      </c>
      <c r="AR499" s="138" t="s">
        <v>164</v>
      </c>
      <c r="AT499" s="138" t="s">
        <v>290</v>
      </c>
      <c r="AU499" s="138" t="s">
        <v>88</v>
      </c>
      <c r="AY499" s="17" t="s">
        <v>140</v>
      </c>
      <c r="BE499" s="139">
        <f>IF(N499="základní",J499,0)</f>
        <v>0</v>
      </c>
      <c r="BF499" s="139">
        <f>IF(N499="snížená",J499,0)</f>
        <v>0</v>
      </c>
      <c r="BG499" s="139">
        <f>IF(N499="zákl. přenesená",J499,0)</f>
        <v>0</v>
      </c>
      <c r="BH499" s="139">
        <f>IF(N499="sníž. přenesená",J499,0)</f>
        <v>0</v>
      </c>
      <c r="BI499" s="139">
        <f>IF(N499="nulová",J499,0)</f>
        <v>0</v>
      </c>
      <c r="BJ499" s="17" t="s">
        <v>86</v>
      </c>
      <c r="BK499" s="139">
        <f>ROUND(I499*H499,2)</f>
        <v>0</v>
      </c>
      <c r="BL499" s="17" t="s">
        <v>147</v>
      </c>
      <c r="BM499" s="138" t="s">
        <v>593</v>
      </c>
    </row>
    <row r="500" spans="2:65" s="12" customFormat="1">
      <c r="B500" s="144"/>
      <c r="D500" s="145" t="s">
        <v>150</v>
      </c>
      <c r="E500" s="146" t="s">
        <v>19</v>
      </c>
      <c r="F500" s="147" t="s">
        <v>594</v>
      </c>
      <c r="H500" s="148">
        <v>21.63</v>
      </c>
      <c r="I500" s="149"/>
      <c r="L500" s="144"/>
      <c r="M500" s="150"/>
      <c r="T500" s="151"/>
      <c r="AT500" s="146" t="s">
        <v>150</v>
      </c>
      <c r="AU500" s="146" t="s">
        <v>88</v>
      </c>
      <c r="AV500" s="12" t="s">
        <v>88</v>
      </c>
      <c r="AW500" s="12" t="s">
        <v>37</v>
      </c>
      <c r="AX500" s="12" t="s">
        <v>78</v>
      </c>
      <c r="AY500" s="146" t="s">
        <v>140</v>
      </c>
    </row>
    <row r="501" spans="2:65" s="14" customFormat="1">
      <c r="B501" s="158"/>
      <c r="D501" s="145" t="s">
        <v>150</v>
      </c>
      <c r="E501" s="159" t="s">
        <v>19</v>
      </c>
      <c r="F501" s="160" t="s">
        <v>153</v>
      </c>
      <c r="H501" s="161">
        <v>21.63</v>
      </c>
      <c r="I501" s="162"/>
      <c r="L501" s="158"/>
      <c r="M501" s="163"/>
      <c r="T501" s="164"/>
      <c r="AT501" s="159" t="s">
        <v>150</v>
      </c>
      <c r="AU501" s="159" t="s">
        <v>88</v>
      </c>
      <c r="AV501" s="14" t="s">
        <v>147</v>
      </c>
      <c r="AW501" s="14" t="s">
        <v>37</v>
      </c>
      <c r="AX501" s="14" t="s">
        <v>86</v>
      </c>
      <c r="AY501" s="159" t="s">
        <v>140</v>
      </c>
    </row>
    <row r="502" spans="2:65" s="1" customFormat="1" ht="44.25" customHeight="1">
      <c r="B502" s="32"/>
      <c r="C502" s="127" t="s">
        <v>380</v>
      </c>
      <c r="D502" s="127" t="s">
        <v>142</v>
      </c>
      <c r="E502" s="128" t="s">
        <v>595</v>
      </c>
      <c r="F502" s="129" t="s">
        <v>596</v>
      </c>
      <c r="G502" s="130" t="s">
        <v>145</v>
      </c>
      <c r="H502" s="131">
        <v>295.89999999999998</v>
      </c>
      <c r="I502" s="132"/>
      <c r="J502" s="133">
        <f>ROUND(I502*H502,2)</f>
        <v>0</v>
      </c>
      <c r="K502" s="129" t="s">
        <v>146</v>
      </c>
      <c r="L502" s="32"/>
      <c r="M502" s="134" t="s">
        <v>19</v>
      </c>
      <c r="N502" s="135" t="s">
        <v>49</v>
      </c>
      <c r="P502" s="136">
        <f>O502*H502</f>
        <v>0</v>
      </c>
      <c r="Q502" s="136">
        <v>0</v>
      </c>
      <c r="R502" s="136">
        <f>Q502*H502</f>
        <v>0</v>
      </c>
      <c r="S502" s="136">
        <v>0</v>
      </c>
      <c r="T502" s="137">
        <f>S502*H502</f>
        <v>0</v>
      </c>
      <c r="AR502" s="138" t="s">
        <v>147</v>
      </c>
      <c r="AT502" s="138" t="s">
        <v>142</v>
      </c>
      <c r="AU502" s="138" t="s">
        <v>88</v>
      </c>
      <c r="AY502" s="17" t="s">
        <v>140</v>
      </c>
      <c r="BE502" s="139">
        <f>IF(N502="základní",J502,0)</f>
        <v>0</v>
      </c>
      <c r="BF502" s="139">
        <f>IF(N502="snížená",J502,0)</f>
        <v>0</v>
      </c>
      <c r="BG502" s="139">
        <f>IF(N502="zákl. přenesená",J502,0)</f>
        <v>0</v>
      </c>
      <c r="BH502" s="139">
        <f>IF(N502="sníž. přenesená",J502,0)</f>
        <v>0</v>
      </c>
      <c r="BI502" s="139">
        <f>IF(N502="nulová",J502,0)</f>
        <v>0</v>
      </c>
      <c r="BJ502" s="17" t="s">
        <v>86</v>
      </c>
      <c r="BK502" s="139">
        <f>ROUND(I502*H502,2)</f>
        <v>0</v>
      </c>
      <c r="BL502" s="17" t="s">
        <v>147</v>
      </c>
      <c r="BM502" s="138" t="s">
        <v>597</v>
      </c>
    </row>
    <row r="503" spans="2:65" s="1" customFormat="1">
      <c r="B503" s="32"/>
      <c r="D503" s="140" t="s">
        <v>148</v>
      </c>
      <c r="F503" s="141" t="s">
        <v>598</v>
      </c>
      <c r="I503" s="142"/>
      <c r="L503" s="32"/>
      <c r="M503" s="143"/>
      <c r="T503" s="53"/>
      <c r="AT503" s="17" t="s">
        <v>148</v>
      </c>
      <c r="AU503" s="17" t="s">
        <v>88</v>
      </c>
    </row>
    <row r="504" spans="2:65" s="12" customFormat="1">
      <c r="B504" s="144"/>
      <c r="D504" s="145" t="s">
        <v>150</v>
      </c>
      <c r="E504" s="146" t="s">
        <v>19</v>
      </c>
      <c r="F504" s="147" t="s">
        <v>448</v>
      </c>
      <c r="H504" s="148">
        <v>295.89999999999998</v>
      </c>
      <c r="I504" s="149"/>
      <c r="L504" s="144"/>
      <c r="M504" s="150"/>
      <c r="T504" s="151"/>
      <c r="AT504" s="146" t="s">
        <v>150</v>
      </c>
      <c r="AU504" s="146" t="s">
        <v>88</v>
      </c>
      <c r="AV504" s="12" t="s">
        <v>88</v>
      </c>
      <c r="AW504" s="12" t="s">
        <v>37</v>
      </c>
      <c r="AX504" s="12" t="s">
        <v>78</v>
      </c>
      <c r="AY504" s="146" t="s">
        <v>140</v>
      </c>
    </row>
    <row r="505" spans="2:65" s="13" customFormat="1">
      <c r="B505" s="152"/>
      <c r="D505" s="145" t="s">
        <v>150</v>
      </c>
      <c r="E505" s="153" t="s">
        <v>19</v>
      </c>
      <c r="F505" s="154" t="s">
        <v>599</v>
      </c>
      <c r="H505" s="153" t="s">
        <v>19</v>
      </c>
      <c r="I505" s="155"/>
      <c r="L505" s="152"/>
      <c r="M505" s="156"/>
      <c r="T505" s="157"/>
      <c r="AT505" s="153" t="s">
        <v>150</v>
      </c>
      <c r="AU505" s="153" t="s">
        <v>88</v>
      </c>
      <c r="AV505" s="13" t="s">
        <v>86</v>
      </c>
      <c r="AW505" s="13" t="s">
        <v>37</v>
      </c>
      <c r="AX505" s="13" t="s">
        <v>78</v>
      </c>
      <c r="AY505" s="153" t="s">
        <v>140</v>
      </c>
    </row>
    <row r="506" spans="2:65" s="14" customFormat="1">
      <c r="B506" s="158"/>
      <c r="D506" s="145" t="s">
        <v>150</v>
      </c>
      <c r="E506" s="159" t="s">
        <v>19</v>
      </c>
      <c r="F506" s="160" t="s">
        <v>153</v>
      </c>
      <c r="H506" s="161">
        <v>295.89999999999998</v>
      </c>
      <c r="I506" s="162"/>
      <c r="L506" s="158"/>
      <c r="M506" s="163"/>
      <c r="T506" s="164"/>
      <c r="AT506" s="159" t="s">
        <v>150</v>
      </c>
      <c r="AU506" s="159" t="s">
        <v>88</v>
      </c>
      <c r="AV506" s="14" t="s">
        <v>147</v>
      </c>
      <c r="AW506" s="14" t="s">
        <v>37</v>
      </c>
      <c r="AX506" s="14" t="s">
        <v>86</v>
      </c>
      <c r="AY506" s="159" t="s">
        <v>140</v>
      </c>
    </row>
    <row r="507" spans="2:65" s="1" customFormat="1" ht="16.5" customHeight="1">
      <c r="B507" s="32"/>
      <c r="C507" s="165" t="s">
        <v>600</v>
      </c>
      <c r="D507" s="165" t="s">
        <v>290</v>
      </c>
      <c r="E507" s="166" t="s">
        <v>601</v>
      </c>
      <c r="F507" s="167" t="s">
        <v>602</v>
      </c>
      <c r="G507" s="168" t="s">
        <v>145</v>
      </c>
      <c r="H507" s="169">
        <v>301.81799999999998</v>
      </c>
      <c r="I507" s="170"/>
      <c r="J507" s="171">
        <f>ROUND(I507*H507,2)</f>
        <v>0</v>
      </c>
      <c r="K507" s="167" t="s">
        <v>19</v>
      </c>
      <c r="L507" s="172"/>
      <c r="M507" s="173" t="s">
        <v>19</v>
      </c>
      <c r="N507" s="174" t="s">
        <v>49</v>
      </c>
      <c r="P507" s="136">
        <f>O507*H507</f>
        <v>0</v>
      </c>
      <c r="Q507" s="136">
        <v>0</v>
      </c>
      <c r="R507" s="136">
        <f>Q507*H507</f>
        <v>0</v>
      </c>
      <c r="S507" s="136">
        <v>0</v>
      </c>
      <c r="T507" s="137">
        <f>S507*H507</f>
        <v>0</v>
      </c>
      <c r="AR507" s="138" t="s">
        <v>164</v>
      </c>
      <c r="AT507" s="138" t="s">
        <v>290</v>
      </c>
      <c r="AU507" s="138" t="s">
        <v>88</v>
      </c>
      <c r="AY507" s="17" t="s">
        <v>140</v>
      </c>
      <c r="BE507" s="139">
        <f>IF(N507="základní",J507,0)</f>
        <v>0</v>
      </c>
      <c r="BF507" s="139">
        <f>IF(N507="snížená",J507,0)</f>
        <v>0</v>
      </c>
      <c r="BG507" s="139">
        <f>IF(N507="zákl. přenesená",J507,0)</f>
        <v>0</v>
      </c>
      <c r="BH507" s="139">
        <f>IF(N507="sníž. přenesená",J507,0)</f>
        <v>0</v>
      </c>
      <c r="BI507" s="139">
        <f>IF(N507="nulová",J507,0)</f>
        <v>0</v>
      </c>
      <c r="BJ507" s="17" t="s">
        <v>86</v>
      </c>
      <c r="BK507" s="139">
        <f>ROUND(I507*H507,2)</f>
        <v>0</v>
      </c>
      <c r="BL507" s="17" t="s">
        <v>147</v>
      </c>
      <c r="BM507" s="138" t="s">
        <v>603</v>
      </c>
    </row>
    <row r="508" spans="2:65" s="12" customFormat="1">
      <c r="B508" s="144"/>
      <c r="D508" s="145" t="s">
        <v>150</v>
      </c>
      <c r="E508" s="146" t="s">
        <v>19</v>
      </c>
      <c r="F508" s="147" t="s">
        <v>604</v>
      </c>
      <c r="H508" s="148">
        <v>301.81799999999998</v>
      </c>
      <c r="I508" s="149"/>
      <c r="L508" s="144"/>
      <c r="M508" s="150"/>
      <c r="T508" s="151"/>
      <c r="AT508" s="146" t="s">
        <v>150</v>
      </c>
      <c r="AU508" s="146" t="s">
        <v>88</v>
      </c>
      <c r="AV508" s="12" t="s">
        <v>88</v>
      </c>
      <c r="AW508" s="12" t="s">
        <v>37</v>
      </c>
      <c r="AX508" s="12" t="s">
        <v>78</v>
      </c>
      <c r="AY508" s="146" t="s">
        <v>140</v>
      </c>
    </row>
    <row r="509" spans="2:65" s="14" customFormat="1">
      <c r="B509" s="158"/>
      <c r="D509" s="145" t="s">
        <v>150</v>
      </c>
      <c r="E509" s="159" t="s">
        <v>19</v>
      </c>
      <c r="F509" s="160" t="s">
        <v>153</v>
      </c>
      <c r="H509" s="161">
        <v>301.81799999999998</v>
      </c>
      <c r="I509" s="162"/>
      <c r="L509" s="158"/>
      <c r="M509" s="163"/>
      <c r="T509" s="164"/>
      <c r="AT509" s="159" t="s">
        <v>150</v>
      </c>
      <c r="AU509" s="159" t="s">
        <v>88</v>
      </c>
      <c r="AV509" s="14" t="s">
        <v>147</v>
      </c>
      <c r="AW509" s="14" t="s">
        <v>37</v>
      </c>
      <c r="AX509" s="14" t="s">
        <v>86</v>
      </c>
      <c r="AY509" s="159" t="s">
        <v>140</v>
      </c>
    </row>
    <row r="510" spans="2:65" s="11" customFormat="1" ht="22.8" customHeight="1">
      <c r="B510" s="115"/>
      <c r="D510" s="116" t="s">
        <v>77</v>
      </c>
      <c r="E510" s="125" t="s">
        <v>164</v>
      </c>
      <c r="F510" s="125" t="s">
        <v>605</v>
      </c>
      <c r="I510" s="118"/>
      <c r="J510" s="126">
        <f>BK510</f>
        <v>0</v>
      </c>
      <c r="L510" s="115"/>
      <c r="M510" s="120"/>
      <c r="P510" s="121">
        <f>SUM(P511:P568)</f>
        <v>0</v>
      </c>
      <c r="R510" s="121">
        <f>SUM(R511:R568)</f>
        <v>0</v>
      </c>
      <c r="T510" s="122">
        <f>SUM(T511:T568)</f>
        <v>0</v>
      </c>
      <c r="AR510" s="116" t="s">
        <v>86</v>
      </c>
      <c r="AT510" s="123" t="s">
        <v>77</v>
      </c>
      <c r="AU510" s="123" t="s">
        <v>86</v>
      </c>
      <c r="AY510" s="116" t="s">
        <v>140</v>
      </c>
      <c r="BK510" s="124">
        <f>SUM(BK511:BK568)</f>
        <v>0</v>
      </c>
    </row>
    <row r="511" spans="2:65" s="1" customFormat="1" ht="16.5" customHeight="1">
      <c r="B511" s="32"/>
      <c r="C511" s="127" t="s">
        <v>385</v>
      </c>
      <c r="D511" s="127" t="s">
        <v>142</v>
      </c>
      <c r="E511" s="128" t="s">
        <v>606</v>
      </c>
      <c r="F511" s="129" t="s">
        <v>607</v>
      </c>
      <c r="G511" s="130" t="s">
        <v>221</v>
      </c>
      <c r="H511" s="131">
        <v>266.5</v>
      </c>
      <c r="I511" s="132"/>
      <c r="J511" s="133">
        <f>ROUND(I511*H511,2)</f>
        <v>0</v>
      </c>
      <c r="K511" s="129" t="s">
        <v>146</v>
      </c>
      <c r="L511" s="32"/>
      <c r="M511" s="134" t="s">
        <v>19</v>
      </c>
      <c r="N511" s="135" t="s">
        <v>49</v>
      </c>
      <c r="P511" s="136">
        <f>O511*H511</f>
        <v>0</v>
      </c>
      <c r="Q511" s="136">
        <v>0</v>
      </c>
      <c r="R511" s="136">
        <f>Q511*H511</f>
        <v>0</v>
      </c>
      <c r="S511" s="136">
        <v>0</v>
      </c>
      <c r="T511" s="137">
        <f>S511*H511</f>
        <v>0</v>
      </c>
      <c r="AR511" s="138" t="s">
        <v>147</v>
      </c>
      <c r="AT511" s="138" t="s">
        <v>142</v>
      </c>
      <c r="AU511" s="138" t="s">
        <v>88</v>
      </c>
      <c r="AY511" s="17" t="s">
        <v>140</v>
      </c>
      <c r="BE511" s="139">
        <f>IF(N511="základní",J511,0)</f>
        <v>0</v>
      </c>
      <c r="BF511" s="139">
        <f>IF(N511="snížená",J511,0)</f>
        <v>0</v>
      </c>
      <c r="BG511" s="139">
        <f>IF(N511="zákl. přenesená",J511,0)</f>
        <v>0</v>
      </c>
      <c r="BH511" s="139">
        <f>IF(N511="sníž. přenesená",J511,0)</f>
        <v>0</v>
      </c>
      <c r="BI511" s="139">
        <f>IF(N511="nulová",J511,0)</f>
        <v>0</v>
      </c>
      <c r="BJ511" s="17" t="s">
        <v>86</v>
      </c>
      <c r="BK511" s="139">
        <f>ROUND(I511*H511,2)</f>
        <v>0</v>
      </c>
      <c r="BL511" s="17" t="s">
        <v>147</v>
      </c>
      <c r="BM511" s="138" t="s">
        <v>608</v>
      </c>
    </row>
    <row r="512" spans="2:65" s="1" customFormat="1">
      <c r="B512" s="32"/>
      <c r="D512" s="140" t="s">
        <v>148</v>
      </c>
      <c r="F512" s="141" t="s">
        <v>609</v>
      </c>
      <c r="I512" s="142"/>
      <c r="L512" s="32"/>
      <c r="M512" s="143"/>
      <c r="T512" s="53"/>
      <c r="AT512" s="17" t="s">
        <v>148</v>
      </c>
      <c r="AU512" s="17" t="s">
        <v>88</v>
      </c>
    </row>
    <row r="513" spans="2:65" s="12" customFormat="1">
      <c r="B513" s="144"/>
      <c r="D513" s="145" t="s">
        <v>150</v>
      </c>
      <c r="E513" s="146" t="s">
        <v>19</v>
      </c>
      <c r="F513" s="147" t="s">
        <v>610</v>
      </c>
      <c r="H513" s="148">
        <v>266.5</v>
      </c>
      <c r="I513" s="149"/>
      <c r="L513" s="144"/>
      <c r="M513" s="150"/>
      <c r="T513" s="151"/>
      <c r="AT513" s="146" t="s">
        <v>150</v>
      </c>
      <c r="AU513" s="146" t="s">
        <v>88</v>
      </c>
      <c r="AV513" s="12" t="s">
        <v>88</v>
      </c>
      <c r="AW513" s="12" t="s">
        <v>37</v>
      </c>
      <c r="AX513" s="12" t="s">
        <v>78</v>
      </c>
      <c r="AY513" s="146" t="s">
        <v>140</v>
      </c>
    </row>
    <row r="514" spans="2:65" s="13" customFormat="1">
      <c r="B514" s="152"/>
      <c r="D514" s="145" t="s">
        <v>150</v>
      </c>
      <c r="E514" s="153" t="s">
        <v>19</v>
      </c>
      <c r="F514" s="154" t="s">
        <v>611</v>
      </c>
      <c r="H514" s="153" t="s">
        <v>19</v>
      </c>
      <c r="I514" s="155"/>
      <c r="L514" s="152"/>
      <c r="M514" s="156"/>
      <c r="T514" s="157"/>
      <c r="AT514" s="153" t="s">
        <v>150</v>
      </c>
      <c r="AU514" s="153" t="s">
        <v>88</v>
      </c>
      <c r="AV514" s="13" t="s">
        <v>86</v>
      </c>
      <c r="AW514" s="13" t="s">
        <v>37</v>
      </c>
      <c r="AX514" s="13" t="s">
        <v>78</v>
      </c>
      <c r="AY514" s="153" t="s">
        <v>140</v>
      </c>
    </row>
    <row r="515" spans="2:65" s="14" customFormat="1">
      <c r="B515" s="158"/>
      <c r="D515" s="145" t="s">
        <v>150</v>
      </c>
      <c r="E515" s="159" t="s">
        <v>19</v>
      </c>
      <c r="F515" s="160" t="s">
        <v>153</v>
      </c>
      <c r="H515" s="161">
        <v>266.5</v>
      </c>
      <c r="I515" s="162"/>
      <c r="L515" s="158"/>
      <c r="M515" s="163"/>
      <c r="T515" s="164"/>
      <c r="AT515" s="159" t="s">
        <v>150</v>
      </c>
      <c r="AU515" s="159" t="s">
        <v>88</v>
      </c>
      <c r="AV515" s="14" t="s">
        <v>147</v>
      </c>
      <c r="AW515" s="14" t="s">
        <v>37</v>
      </c>
      <c r="AX515" s="14" t="s">
        <v>86</v>
      </c>
      <c r="AY515" s="159" t="s">
        <v>140</v>
      </c>
    </row>
    <row r="516" spans="2:65" s="1" customFormat="1" ht="16.5" customHeight="1">
      <c r="B516" s="32"/>
      <c r="C516" s="165" t="s">
        <v>612</v>
      </c>
      <c r="D516" s="165" t="s">
        <v>290</v>
      </c>
      <c r="E516" s="166" t="s">
        <v>613</v>
      </c>
      <c r="F516" s="167" t="s">
        <v>614</v>
      </c>
      <c r="G516" s="168" t="s">
        <v>221</v>
      </c>
      <c r="H516" s="169">
        <v>274.495</v>
      </c>
      <c r="I516" s="170"/>
      <c r="J516" s="171">
        <f>ROUND(I516*H516,2)</f>
        <v>0</v>
      </c>
      <c r="K516" s="167" t="s">
        <v>146</v>
      </c>
      <c r="L516" s="172"/>
      <c r="M516" s="173" t="s">
        <v>19</v>
      </c>
      <c r="N516" s="174" t="s">
        <v>49</v>
      </c>
      <c r="P516" s="136">
        <f>O516*H516</f>
        <v>0</v>
      </c>
      <c r="Q516" s="136">
        <v>0</v>
      </c>
      <c r="R516" s="136">
        <f>Q516*H516</f>
        <v>0</v>
      </c>
      <c r="S516" s="136">
        <v>0</v>
      </c>
      <c r="T516" s="137">
        <f>S516*H516</f>
        <v>0</v>
      </c>
      <c r="AR516" s="138" t="s">
        <v>164</v>
      </c>
      <c r="AT516" s="138" t="s">
        <v>290</v>
      </c>
      <c r="AU516" s="138" t="s">
        <v>88</v>
      </c>
      <c r="AY516" s="17" t="s">
        <v>140</v>
      </c>
      <c r="BE516" s="139">
        <f>IF(N516="základní",J516,0)</f>
        <v>0</v>
      </c>
      <c r="BF516" s="139">
        <f>IF(N516="snížená",J516,0)</f>
        <v>0</v>
      </c>
      <c r="BG516" s="139">
        <f>IF(N516="zákl. přenesená",J516,0)</f>
        <v>0</v>
      </c>
      <c r="BH516" s="139">
        <f>IF(N516="sníž. přenesená",J516,0)</f>
        <v>0</v>
      </c>
      <c r="BI516" s="139">
        <f>IF(N516="nulová",J516,0)</f>
        <v>0</v>
      </c>
      <c r="BJ516" s="17" t="s">
        <v>86</v>
      </c>
      <c r="BK516" s="139">
        <f>ROUND(I516*H516,2)</f>
        <v>0</v>
      </c>
      <c r="BL516" s="17" t="s">
        <v>147</v>
      </c>
      <c r="BM516" s="138" t="s">
        <v>615</v>
      </c>
    </row>
    <row r="517" spans="2:65" s="12" customFormat="1">
      <c r="B517" s="144"/>
      <c r="D517" s="145" t="s">
        <v>150</v>
      </c>
      <c r="E517" s="146" t="s">
        <v>19</v>
      </c>
      <c r="F517" s="147" t="s">
        <v>616</v>
      </c>
      <c r="H517" s="148">
        <v>274.495</v>
      </c>
      <c r="I517" s="149"/>
      <c r="L517" s="144"/>
      <c r="M517" s="150"/>
      <c r="T517" s="151"/>
      <c r="AT517" s="146" t="s">
        <v>150</v>
      </c>
      <c r="AU517" s="146" t="s">
        <v>88</v>
      </c>
      <c r="AV517" s="12" t="s">
        <v>88</v>
      </c>
      <c r="AW517" s="12" t="s">
        <v>37</v>
      </c>
      <c r="AX517" s="12" t="s">
        <v>78</v>
      </c>
      <c r="AY517" s="146" t="s">
        <v>140</v>
      </c>
    </row>
    <row r="518" spans="2:65" s="14" customFormat="1">
      <c r="B518" s="158"/>
      <c r="D518" s="145" t="s">
        <v>150</v>
      </c>
      <c r="E518" s="159" t="s">
        <v>19</v>
      </c>
      <c r="F518" s="160" t="s">
        <v>153</v>
      </c>
      <c r="H518" s="161">
        <v>274.495</v>
      </c>
      <c r="I518" s="162"/>
      <c r="L518" s="158"/>
      <c r="M518" s="163"/>
      <c r="T518" s="164"/>
      <c r="AT518" s="159" t="s">
        <v>150</v>
      </c>
      <c r="AU518" s="159" t="s">
        <v>88</v>
      </c>
      <c r="AV518" s="14" t="s">
        <v>147</v>
      </c>
      <c r="AW518" s="14" t="s">
        <v>37</v>
      </c>
      <c r="AX518" s="14" t="s">
        <v>86</v>
      </c>
      <c r="AY518" s="159" t="s">
        <v>140</v>
      </c>
    </row>
    <row r="519" spans="2:65" s="1" customFormat="1" ht="16.5" customHeight="1">
      <c r="B519" s="32"/>
      <c r="C519" s="127" t="s">
        <v>391</v>
      </c>
      <c r="D519" s="127" t="s">
        <v>142</v>
      </c>
      <c r="E519" s="128" t="s">
        <v>617</v>
      </c>
      <c r="F519" s="129" t="s">
        <v>618</v>
      </c>
      <c r="G519" s="130" t="s">
        <v>619</v>
      </c>
      <c r="H519" s="131">
        <v>32</v>
      </c>
      <c r="I519" s="132"/>
      <c r="J519" s="133">
        <f>ROUND(I519*H519,2)</f>
        <v>0</v>
      </c>
      <c r="K519" s="129" t="s">
        <v>146</v>
      </c>
      <c r="L519" s="32"/>
      <c r="M519" s="134" t="s">
        <v>19</v>
      </c>
      <c r="N519" s="135" t="s">
        <v>49</v>
      </c>
      <c r="P519" s="136">
        <f>O519*H519</f>
        <v>0</v>
      </c>
      <c r="Q519" s="136">
        <v>0</v>
      </c>
      <c r="R519" s="136">
        <f>Q519*H519</f>
        <v>0</v>
      </c>
      <c r="S519" s="136">
        <v>0</v>
      </c>
      <c r="T519" s="137">
        <f>S519*H519</f>
        <v>0</v>
      </c>
      <c r="AR519" s="138" t="s">
        <v>147</v>
      </c>
      <c r="AT519" s="138" t="s">
        <v>142</v>
      </c>
      <c r="AU519" s="138" t="s">
        <v>88</v>
      </c>
      <c r="AY519" s="17" t="s">
        <v>140</v>
      </c>
      <c r="BE519" s="139">
        <f>IF(N519="základní",J519,0)</f>
        <v>0</v>
      </c>
      <c r="BF519" s="139">
        <f>IF(N519="snížená",J519,0)</f>
        <v>0</v>
      </c>
      <c r="BG519" s="139">
        <f>IF(N519="zákl. přenesená",J519,0)</f>
        <v>0</v>
      </c>
      <c r="BH519" s="139">
        <f>IF(N519="sníž. přenesená",J519,0)</f>
        <v>0</v>
      </c>
      <c r="BI519" s="139">
        <f>IF(N519="nulová",J519,0)</f>
        <v>0</v>
      </c>
      <c r="BJ519" s="17" t="s">
        <v>86</v>
      </c>
      <c r="BK519" s="139">
        <f>ROUND(I519*H519,2)</f>
        <v>0</v>
      </c>
      <c r="BL519" s="17" t="s">
        <v>147</v>
      </c>
      <c r="BM519" s="138" t="s">
        <v>620</v>
      </c>
    </row>
    <row r="520" spans="2:65" s="1" customFormat="1">
      <c r="B520" s="32"/>
      <c r="D520" s="140" t="s">
        <v>148</v>
      </c>
      <c r="F520" s="141" t="s">
        <v>621</v>
      </c>
      <c r="I520" s="142"/>
      <c r="L520" s="32"/>
      <c r="M520" s="143"/>
      <c r="T520" s="53"/>
      <c r="AT520" s="17" t="s">
        <v>148</v>
      </c>
      <c r="AU520" s="17" t="s">
        <v>88</v>
      </c>
    </row>
    <row r="521" spans="2:65" s="12" customFormat="1">
      <c r="B521" s="144"/>
      <c r="D521" s="145" t="s">
        <v>150</v>
      </c>
      <c r="E521" s="146" t="s">
        <v>19</v>
      </c>
      <c r="F521" s="147" t="s">
        <v>234</v>
      </c>
      <c r="H521" s="148">
        <v>32</v>
      </c>
      <c r="I521" s="149"/>
      <c r="L521" s="144"/>
      <c r="M521" s="150"/>
      <c r="T521" s="151"/>
      <c r="AT521" s="146" t="s">
        <v>150</v>
      </c>
      <c r="AU521" s="146" t="s">
        <v>88</v>
      </c>
      <c r="AV521" s="12" t="s">
        <v>88</v>
      </c>
      <c r="AW521" s="12" t="s">
        <v>37</v>
      </c>
      <c r="AX521" s="12" t="s">
        <v>78</v>
      </c>
      <c r="AY521" s="146" t="s">
        <v>140</v>
      </c>
    </row>
    <row r="522" spans="2:65" s="13" customFormat="1">
      <c r="B522" s="152"/>
      <c r="D522" s="145" t="s">
        <v>150</v>
      </c>
      <c r="E522" s="153" t="s">
        <v>19</v>
      </c>
      <c r="F522" s="154" t="s">
        <v>152</v>
      </c>
      <c r="H522" s="153" t="s">
        <v>19</v>
      </c>
      <c r="I522" s="155"/>
      <c r="L522" s="152"/>
      <c r="M522" s="156"/>
      <c r="T522" s="157"/>
      <c r="AT522" s="153" t="s">
        <v>150</v>
      </c>
      <c r="AU522" s="153" t="s">
        <v>88</v>
      </c>
      <c r="AV522" s="13" t="s">
        <v>86</v>
      </c>
      <c r="AW522" s="13" t="s">
        <v>37</v>
      </c>
      <c r="AX522" s="13" t="s">
        <v>78</v>
      </c>
      <c r="AY522" s="153" t="s">
        <v>140</v>
      </c>
    </row>
    <row r="523" spans="2:65" s="14" customFormat="1">
      <c r="B523" s="158"/>
      <c r="D523" s="145" t="s">
        <v>150</v>
      </c>
      <c r="E523" s="159" t="s">
        <v>19</v>
      </c>
      <c r="F523" s="160" t="s">
        <v>153</v>
      </c>
      <c r="H523" s="161">
        <v>32</v>
      </c>
      <c r="I523" s="162"/>
      <c r="L523" s="158"/>
      <c r="M523" s="163"/>
      <c r="T523" s="164"/>
      <c r="AT523" s="159" t="s">
        <v>150</v>
      </c>
      <c r="AU523" s="159" t="s">
        <v>88</v>
      </c>
      <c r="AV523" s="14" t="s">
        <v>147</v>
      </c>
      <c r="AW523" s="14" t="s">
        <v>37</v>
      </c>
      <c r="AX523" s="14" t="s">
        <v>86</v>
      </c>
      <c r="AY523" s="159" t="s">
        <v>140</v>
      </c>
    </row>
    <row r="524" spans="2:65" s="1" customFormat="1" ht="16.5" customHeight="1">
      <c r="B524" s="32"/>
      <c r="C524" s="165" t="s">
        <v>622</v>
      </c>
      <c r="D524" s="165" t="s">
        <v>290</v>
      </c>
      <c r="E524" s="166" t="s">
        <v>623</v>
      </c>
      <c r="F524" s="167" t="s">
        <v>624</v>
      </c>
      <c r="G524" s="168" t="s">
        <v>619</v>
      </c>
      <c r="H524" s="169">
        <v>32</v>
      </c>
      <c r="I524" s="170"/>
      <c r="J524" s="171">
        <f>ROUND(I524*H524,2)</f>
        <v>0</v>
      </c>
      <c r="K524" s="167" t="s">
        <v>19</v>
      </c>
      <c r="L524" s="172"/>
      <c r="M524" s="173" t="s">
        <v>19</v>
      </c>
      <c r="N524" s="174" t="s">
        <v>49</v>
      </c>
      <c r="P524" s="136">
        <f>O524*H524</f>
        <v>0</v>
      </c>
      <c r="Q524" s="136">
        <v>0</v>
      </c>
      <c r="R524" s="136">
        <f>Q524*H524</f>
        <v>0</v>
      </c>
      <c r="S524" s="136">
        <v>0</v>
      </c>
      <c r="T524" s="137">
        <f>S524*H524</f>
        <v>0</v>
      </c>
      <c r="AR524" s="138" t="s">
        <v>164</v>
      </c>
      <c r="AT524" s="138" t="s">
        <v>290</v>
      </c>
      <c r="AU524" s="138" t="s">
        <v>88</v>
      </c>
      <c r="AY524" s="17" t="s">
        <v>140</v>
      </c>
      <c r="BE524" s="139">
        <f>IF(N524="základní",J524,0)</f>
        <v>0</v>
      </c>
      <c r="BF524" s="139">
        <f>IF(N524="snížená",J524,0)</f>
        <v>0</v>
      </c>
      <c r="BG524" s="139">
        <f>IF(N524="zákl. přenesená",J524,0)</f>
        <v>0</v>
      </c>
      <c r="BH524" s="139">
        <f>IF(N524="sníž. přenesená",J524,0)</f>
        <v>0</v>
      </c>
      <c r="BI524" s="139">
        <f>IF(N524="nulová",J524,0)</f>
        <v>0</v>
      </c>
      <c r="BJ524" s="17" t="s">
        <v>86</v>
      </c>
      <c r="BK524" s="139">
        <f>ROUND(I524*H524,2)</f>
        <v>0</v>
      </c>
      <c r="BL524" s="17" t="s">
        <v>147</v>
      </c>
      <c r="BM524" s="138" t="s">
        <v>625</v>
      </c>
    </row>
    <row r="525" spans="2:65" s="1" customFormat="1" ht="16.5" customHeight="1">
      <c r="B525" s="32"/>
      <c r="C525" s="127" t="s">
        <v>404</v>
      </c>
      <c r="D525" s="127" t="s">
        <v>142</v>
      </c>
      <c r="E525" s="128" t="s">
        <v>626</v>
      </c>
      <c r="F525" s="129" t="s">
        <v>627</v>
      </c>
      <c r="G525" s="130" t="s">
        <v>619</v>
      </c>
      <c r="H525" s="131">
        <v>2</v>
      </c>
      <c r="I525" s="132"/>
      <c r="J525" s="133">
        <f>ROUND(I525*H525,2)</f>
        <v>0</v>
      </c>
      <c r="K525" s="129" t="s">
        <v>19</v>
      </c>
      <c r="L525" s="32"/>
      <c r="M525" s="134" t="s">
        <v>19</v>
      </c>
      <c r="N525" s="135" t="s">
        <v>49</v>
      </c>
      <c r="P525" s="136">
        <f>O525*H525</f>
        <v>0</v>
      </c>
      <c r="Q525" s="136">
        <v>0</v>
      </c>
      <c r="R525" s="136">
        <f>Q525*H525</f>
        <v>0</v>
      </c>
      <c r="S525" s="136">
        <v>0</v>
      </c>
      <c r="T525" s="137">
        <f>S525*H525</f>
        <v>0</v>
      </c>
      <c r="AR525" s="138" t="s">
        <v>147</v>
      </c>
      <c r="AT525" s="138" t="s">
        <v>142</v>
      </c>
      <c r="AU525" s="138" t="s">
        <v>88</v>
      </c>
      <c r="AY525" s="17" t="s">
        <v>140</v>
      </c>
      <c r="BE525" s="139">
        <f>IF(N525="základní",J525,0)</f>
        <v>0</v>
      </c>
      <c r="BF525" s="139">
        <f>IF(N525="snížená",J525,0)</f>
        <v>0</v>
      </c>
      <c r="BG525" s="139">
        <f>IF(N525="zákl. přenesená",J525,0)</f>
        <v>0</v>
      </c>
      <c r="BH525" s="139">
        <f>IF(N525="sníž. přenesená",J525,0)</f>
        <v>0</v>
      </c>
      <c r="BI525" s="139">
        <f>IF(N525="nulová",J525,0)</f>
        <v>0</v>
      </c>
      <c r="BJ525" s="17" t="s">
        <v>86</v>
      </c>
      <c r="BK525" s="139">
        <f>ROUND(I525*H525,2)</f>
        <v>0</v>
      </c>
      <c r="BL525" s="17" t="s">
        <v>147</v>
      </c>
      <c r="BM525" s="138" t="s">
        <v>628</v>
      </c>
    </row>
    <row r="526" spans="2:65" s="12" customFormat="1">
      <c r="B526" s="144"/>
      <c r="D526" s="145" t="s">
        <v>150</v>
      </c>
      <c r="E526" s="146" t="s">
        <v>19</v>
      </c>
      <c r="F526" s="147" t="s">
        <v>88</v>
      </c>
      <c r="H526" s="148">
        <v>2</v>
      </c>
      <c r="I526" s="149"/>
      <c r="L526" s="144"/>
      <c r="M526" s="150"/>
      <c r="T526" s="151"/>
      <c r="AT526" s="146" t="s">
        <v>150</v>
      </c>
      <c r="AU526" s="146" t="s">
        <v>88</v>
      </c>
      <c r="AV526" s="12" t="s">
        <v>88</v>
      </c>
      <c r="AW526" s="12" t="s">
        <v>37</v>
      </c>
      <c r="AX526" s="12" t="s">
        <v>78</v>
      </c>
      <c r="AY526" s="146" t="s">
        <v>140</v>
      </c>
    </row>
    <row r="527" spans="2:65" s="13" customFormat="1">
      <c r="B527" s="152"/>
      <c r="D527" s="145" t="s">
        <v>150</v>
      </c>
      <c r="E527" s="153" t="s">
        <v>19</v>
      </c>
      <c r="F527" s="154" t="s">
        <v>152</v>
      </c>
      <c r="H527" s="153" t="s">
        <v>19</v>
      </c>
      <c r="I527" s="155"/>
      <c r="L527" s="152"/>
      <c r="M527" s="156"/>
      <c r="T527" s="157"/>
      <c r="AT527" s="153" t="s">
        <v>150</v>
      </c>
      <c r="AU527" s="153" t="s">
        <v>88</v>
      </c>
      <c r="AV527" s="13" t="s">
        <v>86</v>
      </c>
      <c r="AW527" s="13" t="s">
        <v>37</v>
      </c>
      <c r="AX527" s="13" t="s">
        <v>78</v>
      </c>
      <c r="AY527" s="153" t="s">
        <v>140</v>
      </c>
    </row>
    <row r="528" spans="2:65" s="14" customFormat="1">
      <c r="B528" s="158"/>
      <c r="D528" s="145" t="s">
        <v>150</v>
      </c>
      <c r="E528" s="159" t="s">
        <v>19</v>
      </c>
      <c r="F528" s="160" t="s">
        <v>153</v>
      </c>
      <c r="H528" s="161">
        <v>2</v>
      </c>
      <c r="I528" s="162"/>
      <c r="L528" s="158"/>
      <c r="M528" s="163"/>
      <c r="T528" s="164"/>
      <c r="AT528" s="159" t="s">
        <v>150</v>
      </c>
      <c r="AU528" s="159" t="s">
        <v>88</v>
      </c>
      <c r="AV528" s="14" t="s">
        <v>147</v>
      </c>
      <c r="AW528" s="14" t="s">
        <v>37</v>
      </c>
      <c r="AX528" s="14" t="s">
        <v>86</v>
      </c>
      <c r="AY528" s="159" t="s">
        <v>140</v>
      </c>
    </row>
    <row r="529" spans="2:65" s="1" customFormat="1" ht="16.5" customHeight="1">
      <c r="B529" s="32"/>
      <c r="C529" s="127" t="s">
        <v>629</v>
      </c>
      <c r="D529" s="127" t="s">
        <v>142</v>
      </c>
      <c r="E529" s="128" t="s">
        <v>630</v>
      </c>
      <c r="F529" s="129" t="s">
        <v>631</v>
      </c>
      <c r="G529" s="130" t="s">
        <v>619</v>
      </c>
      <c r="H529" s="131">
        <v>20</v>
      </c>
      <c r="I529" s="132"/>
      <c r="J529" s="133">
        <f>ROUND(I529*H529,2)</f>
        <v>0</v>
      </c>
      <c r="K529" s="129" t="s">
        <v>19</v>
      </c>
      <c r="L529" s="32"/>
      <c r="M529" s="134" t="s">
        <v>19</v>
      </c>
      <c r="N529" s="135" t="s">
        <v>49</v>
      </c>
      <c r="P529" s="136">
        <f>O529*H529</f>
        <v>0</v>
      </c>
      <c r="Q529" s="136">
        <v>0</v>
      </c>
      <c r="R529" s="136">
        <f>Q529*H529</f>
        <v>0</v>
      </c>
      <c r="S529" s="136">
        <v>0</v>
      </c>
      <c r="T529" s="137">
        <f>S529*H529</f>
        <v>0</v>
      </c>
      <c r="AR529" s="138" t="s">
        <v>147</v>
      </c>
      <c r="AT529" s="138" t="s">
        <v>142</v>
      </c>
      <c r="AU529" s="138" t="s">
        <v>88</v>
      </c>
      <c r="AY529" s="17" t="s">
        <v>140</v>
      </c>
      <c r="BE529" s="139">
        <f>IF(N529="základní",J529,0)</f>
        <v>0</v>
      </c>
      <c r="BF529" s="139">
        <f>IF(N529="snížená",J529,0)</f>
        <v>0</v>
      </c>
      <c r="BG529" s="139">
        <f>IF(N529="zákl. přenesená",J529,0)</f>
        <v>0</v>
      </c>
      <c r="BH529" s="139">
        <f>IF(N529="sníž. přenesená",J529,0)</f>
        <v>0</v>
      </c>
      <c r="BI529" s="139">
        <f>IF(N529="nulová",J529,0)</f>
        <v>0</v>
      </c>
      <c r="BJ529" s="17" t="s">
        <v>86</v>
      </c>
      <c r="BK529" s="139">
        <f>ROUND(I529*H529,2)</f>
        <v>0</v>
      </c>
      <c r="BL529" s="17" t="s">
        <v>147</v>
      </c>
      <c r="BM529" s="138" t="s">
        <v>632</v>
      </c>
    </row>
    <row r="530" spans="2:65" s="12" customFormat="1">
      <c r="B530" s="144"/>
      <c r="D530" s="145" t="s">
        <v>150</v>
      </c>
      <c r="E530" s="146" t="s">
        <v>19</v>
      </c>
      <c r="F530" s="147" t="s">
        <v>198</v>
      </c>
      <c r="H530" s="148">
        <v>20</v>
      </c>
      <c r="I530" s="149"/>
      <c r="L530" s="144"/>
      <c r="M530" s="150"/>
      <c r="T530" s="151"/>
      <c r="AT530" s="146" t="s">
        <v>150</v>
      </c>
      <c r="AU530" s="146" t="s">
        <v>88</v>
      </c>
      <c r="AV530" s="12" t="s">
        <v>88</v>
      </c>
      <c r="AW530" s="12" t="s">
        <v>37</v>
      </c>
      <c r="AX530" s="12" t="s">
        <v>78</v>
      </c>
      <c r="AY530" s="146" t="s">
        <v>140</v>
      </c>
    </row>
    <row r="531" spans="2:65" s="13" customFormat="1">
      <c r="B531" s="152"/>
      <c r="D531" s="145" t="s">
        <v>150</v>
      </c>
      <c r="E531" s="153" t="s">
        <v>19</v>
      </c>
      <c r="F531" s="154" t="s">
        <v>152</v>
      </c>
      <c r="H531" s="153" t="s">
        <v>19</v>
      </c>
      <c r="I531" s="155"/>
      <c r="L531" s="152"/>
      <c r="M531" s="156"/>
      <c r="T531" s="157"/>
      <c r="AT531" s="153" t="s">
        <v>150</v>
      </c>
      <c r="AU531" s="153" t="s">
        <v>88</v>
      </c>
      <c r="AV531" s="13" t="s">
        <v>86</v>
      </c>
      <c r="AW531" s="13" t="s">
        <v>37</v>
      </c>
      <c r="AX531" s="13" t="s">
        <v>78</v>
      </c>
      <c r="AY531" s="153" t="s">
        <v>140</v>
      </c>
    </row>
    <row r="532" spans="2:65" s="14" customFormat="1">
      <c r="B532" s="158"/>
      <c r="D532" s="145" t="s">
        <v>150</v>
      </c>
      <c r="E532" s="159" t="s">
        <v>19</v>
      </c>
      <c r="F532" s="160" t="s">
        <v>153</v>
      </c>
      <c r="H532" s="161">
        <v>20</v>
      </c>
      <c r="I532" s="162"/>
      <c r="L532" s="158"/>
      <c r="M532" s="163"/>
      <c r="T532" s="164"/>
      <c r="AT532" s="159" t="s">
        <v>150</v>
      </c>
      <c r="AU532" s="159" t="s">
        <v>88</v>
      </c>
      <c r="AV532" s="14" t="s">
        <v>147</v>
      </c>
      <c r="AW532" s="14" t="s">
        <v>37</v>
      </c>
      <c r="AX532" s="14" t="s">
        <v>86</v>
      </c>
      <c r="AY532" s="159" t="s">
        <v>140</v>
      </c>
    </row>
    <row r="533" spans="2:65" s="1" customFormat="1" ht="16.5" customHeight="1">
      <c r="B533" s="32"/>
      <c r="C533" s="127" t="s">
        <v>409</v>
      </c>
      <c r="D533" s="127" t="s">
        <v>142</v>
      </c>
      <c r="E533" s="128" t="s">
        <v>633</v>
      </c>
      <c r="F533" s="129" t="s">
        <v>634</v>
      </c>
      <c r="G533" s="130" t="s">
        <v>619</v>
      </c>
      <c r="H533" s="131">
        <v>2</v>
      </c>
      <c r="I533" s="132"/>
      <c r="J533" s="133">
        <f>ROUND(I533*H533,2)</f>
        <v>0</v>
      </c>
      <c r="K533" s="129" t="s">
        <v>19</v>
      </c>
      <c r="L533" s="32"/>
      <c r="M533" s="134" t="s">
        <v>19</v>
      </c>
      <c r="N533" s="135" t="s">
        <v>49</v>
      </c>
      <c r="P533" s="136">
        <f>O533*H533</f>
        <v>0</v>
      </c>
      <c r="Q533" s="136">
        <v>0</v>
      </c>
      <c r="R533" s="136">
        <f>Q533*H533</f>
        <v>0</v>
      </c>
      <c r="S533" s="136">
        <v>0</v>
      </c>
      <c r="T533" s="137">
        <f>S533*H533</f>
        <v>0</v>
      </c>
      <c r="AR533" s="138" t="s">
        <v>147</v>
      </c>
      <c r="AT533" s="138" t="s">
        <v>142</v>
      </c>
      <c r="AU533" s="138" t="s">
        <v>88</v>
      </c>
      <c r="AY533" s="17" t="s">
        <v>140</v>
      </c>
      <c r="BE533" s="139">
        <f>IF(N533="základní",J533,0)</f>
        <v>0</v>
      </c>
      <c r="BF533" s="139">
        <f>IF(N533="snížená",J533,0)</f>
        <v>0</v>
      </c>
      <c r="BG533" s="139">
        <f>IF(N533="zákl. přenesená",J533,0)</f>
        <v>0</v>
      </c>
      <c r="BH533" s="139">
        <f>IF(N533="sníž. přenesená",J533,0)</f>
        <v>0</v>
      </c>
      <c r="BI533" s="139">
        <f>IF(N533="nulová",J533,0)</f>
        <v>0</v>
      </c>
      <c r="BJ533" s="17" t="s">
        <v>86</v>
      </c>
      <c r="BK533" s="139">
        <f>ROUND(I533*H533,2)</f>
        <v>0</v>
      </c>
      <c r="BL533" s="17" t="s">
        <v>147</v>
      </c>
      <c r="BM533" s="138" t="s">
        <v>635</v>
      </c>
    </row>
    <row r="534" spans="2:65" s="12" customFormat="1">
      <c r="B534" s="144"/>
      <c r="D534" s="145" t="s">
        <v>150</v>
      </c>
      <c r="E534" s="146" t="s">
        <v>19</v>
      </c>
      <c r="F534" s="147" t="s">
        <v>88</v>
      </c>
      <c r="H534" s="148">
        <v>2</v>
      </c>
      <c r="I534" s="149"/>
      <c r="L534" s="144"/>
      <c r="M534" s="150"/>
      <c r="T534" s="151"/>
      <c r="AT534" s="146" t="s">
        <v>150</v>
      </c>
      <c r="AU534" s="146" t="s">
        <v>88</v>
      </c>
      <c r="AV534" s="12" t="s">
        <v>88</v>
      </c>
      <c r="AW534" s="12" t="s">
        <v>37</v>
      </c>
      <c r="AX534" s="12" t="s">
        <v>78</v>
      </c>
      <c r="AY534" s="146" t="s">
        <v>140</v>
      </c>
    </row>
    <row r="535" spans="2:65" s="13" customFormat="1">
      <c r="B535" s="152"/>
      <c r="D535" s="145" t="s">
        <v>150</v>
      </c>
      <c r="E535" s="153" t="s">
        <v>19</v>
      </c>
      <c r="F535" s="154" t="s">
        <v>152</v>
      </c>
      <c r="H535" s="153" t="s">
        <v>19</v>
      </c>
      <c r="I535" s="155"/>
      <c r="L535" s="152"/>
      <c r="M535" s="156"/>
      <c r="T535" s="157"/>
      <c r="AT535" s="153" t="s">
        <v>150</v>
      </c>
      <c r="AU535" s="153" t="s">
        <v>88</v>
      </c>
      <c r="AV535" s="13" t="s">
        <v>86</v>
      </c>
      <c r="AW535" s="13" t="s">
        <v>37</v>
      </c>
      <c r="AX535" s="13" t="s">
        <v>78</v>
      </c>
      <c r="AY535" s="153" t="s">
        <v>140</v>
      </c>
    </row>
    <row r="536" spans="2:65" s="14" customFormat="1">
      <c r="B536" s="158"/>
      <c r="D536" s="145" t="s">
        <v>150</v>
      </c>
      <c r="E536" s="159" t="s">
        <v>19</v>
      </c>
      <c r="F536" s="160" t="s">
        <v>153</v>
      </c>
      <c r="H536" s="161">
        <v>2</v>
      </c>
      <c r="I536" s="162"/>
      <c r="L536" s="158"/>
      <c r="M536" s="163"/>
      <c r="T536" s="164"/>
      <c r="AT536" s="159" t="s">
        <v>150</v>
      </c>
      <c r="AU536" s="159" t="s">
        <v>88</v>
      </c>
      <c r="AV536" s="14" t="s">
        <v>147</v>
      </c>
      <c r="AW536" s="14" t="s">
        <v>37</v>
      </c>
      <c r="AX536" s="14" t="s">
        <v>86</v>
      </c>
      <c r="AY536" s="159" t="s">
        <v>140</v>
      </c>
    </row>
    <row r="537" spans="2:65" s="1" customFormat="1" ht="16.5" customHeight="1">
      <c r="B537" s="32"/>
      <c r="C537" s="165" t="s">
        <v>636</v>
      </c>
      <c r="D537" s="165" t="s">
        <v>290</v>
      </c>
      <c r="E537" s="166" t="s">
        <v>637</v>
      </c>
      <c r="F537" s="167" t="s">
        <v>638</v>
      </c>
      <c r="G537" s="168" t="s">
        <v>619</v>
      </c>
      <c r="H537" s="169">
        <v>2</v>
      </c>
      <c r="I537" s="170"/>
      <c r="J537" s="171">
        <f>ROUND(I537*H537,2)</f>
        <v>0</v>
      </c>
      <c r="K537" s="167" t="s">
        <v>19</v>
      </c>
      <c r="L537" s="172"/>
      <c r="M537" s="173" t="s">
        <v>19</v>
      </c>
      <c r="N537" s="174" t="s">
        <v>49</v>
      </c>
      <c r="P537" s="136">
        <f>O537*H537</f>
        <v>0</v>
      </c>
      <c r="Q537" s="136">
        <v>0</v>
      </c>
      <c r="R537" s="136">
        <f>Q537*H537</f>
        <v>0</v>
      </c>
      <c r="S537" s="136">
        <v>0</v>
      </c>
      <c r="T537" s="137">
        <f>S537*H537</f>
        <v>0</v>
      </c>
      <c r="AR537" s="138" t="s">
        <v>164</v>
      </c>
      <c r="AT537" s="138" t="s">
        <v>290</v>
      </c>
      <c r="AU537" s="138" t="s">
        <v>88</v>
      </c>
      <c r="AY537" s="17" t="s">
        <v>140</v>
      </c>
      <c r="BE537" s="139">
        <f>IF(N537="základní",J537,0)</f>
        <v>0</v>
      </c>
      <c r="BF537" s="139">
        <f>IF(N537="snížená",J537,0)</f>
        <v>0</v>
      </c>
      <c r="BG537" s="139">
        <f>IF(N537="zákl. přenesená",J537,0)</f>
        <v>0</v>
      </c>
      <c r="BH537" s="139">
        <f>IF(N537="sníž. přenesená",J537,0)</f>
        <v>0</v>
      </c>
      <c r="BI537" s="139">
        <f>IF(N537="nulová",J537,0)</f>
        <v>0</v>
      </c>
      <c r="BJ537" s="17" t="s">
        <v>86</v>
      </c>
      <c r="BK537" s="139">
        <f>ROUND(I537*H537,2)</f>
        <v>0</v>
      </c>
      <c r="BL537" s="17" t="s">
        <v>147</v>
      </c>
      <c r="BM537" s="138" t="s">
        <v>639</v>
      </c>
    </row>
    <row r="538" spans="2:65" s="1" customFormat="1" ht="16.5" customHeight="1">
      <c r="B538" s="32"/>
      <c r="C538" s="127" t="s">
        <v>414</v>
      </c>
      <c r="D538" s="127" t="s">
        <v>142</v>
      </c>
      <c r="E538" s="128" t="s">
        <v>640</v>
      </c>
      <c r="F538" s="129" t="s">
        <v>641</v>
      </c>
      <c r="G538" s="130" t="s">
        <v>619</v>
      </c>
      <c r="H538" s="131">
        <v>32</v>
      </c>
      <c r="I538" s="132"/>
      <c r="J538" s="133">
        <f>ROUND(I538*H538,2)</f>
        <v>0</v>
      </c>
      <c r="K538" s="129" t="s">
        <v>146</v>
      </c>
      <c r="L538" s="32"/>
      <c r="M538" s="134" t="s">
        <v>19</v>
      </c>
      <c r="N538" s="135" t="s">
        <v>49</v>
      </c>
      <c r="P538" s="136">
        <f>O538*H538</f>
        <v>0</v>
      </c>
      <c r="Q538" s="136">
        <v>0</v>
      </c>
      <c r="R538" s="136">
        <f>Q538*H538</f>
        <v>0</v>
      </c>
      <c r="S538" s="136">
        <v>0</v>
      </c>
      <c r="T538" s="137">
        <f>S538*H538</f>
        <v>0</v>
      </c>
      <c r="AR538" s="138" t="s">
        <v>147</v>
      </c>
      <c r="AT538" s="138" t="s">
        <v>142</v>
      </c>
      <c r="AU538" s="138" t="s">
        <v>88</v>
      </c>
      <c r="AY538" s="17" t="s">
        <v>140</v>
      </c>
      <c r="BE538" s="139">
        <f>IF(N538="základní",J538,0)</f>
        <v>0</v>
      </c>
      <c r="BF538" s="139">
        <f>IF(N538="snížená",J538,0)</f>
        <v>0</v>
      </c>
      <c r="BG538" s="139">
        <f>IF(N538="zákl. přenesená",J538,0)</f>
        <v>0</v>
      </c>
      <c r="BH538" s="139">
        <f>IF(N538="sníž. přenesená",J538,0)</f>
        <v>0</v>
      </c>
      <c r="BI538" s="139">
        <f>IF(N538="nulová",J538,0)</f>
        <v>0</v>
      </c>
      <c r="BJ538" s="17" t="s">
        <v>86</v>
      </c>
      <c r="BK538" s="139">
        <f>ROUND(I538*H538,2)</f>
        <v>0</v>
      </c>
      <c r="BL538" s="17" t="s">
        <v>147</v>
      </c>
      <c r="BM538" s="138" t="s">
        <v>642</v>
      </c>
    </row>
    <row r="539" spans="2:65" s="1" customFormat="1">
      <c r="B539" s="32"/>
      <c r="D539" s="140" t="s">
        <v>148</v>
      </c>
      <c r="F539" s="141" t="s">
        <v>643</v>
      </c>
      <c r="I539" s="142"/>
      <c r="L539" s="32"/>
      <c r="M539" s="143"/>
      <c r="T539" s="53"/>
      <c r="AT539" s="17" t="s">
        <v>148</v>
      </c>
      <c r="AU539" s="17" t="s">
        <v>88</v>
      </c>
    </row>
    <row r="540" spans="2:65" s="12" customFormat="1">
      <c r="B540" s="144"/>
      <c r="D540" s="145" t="s">
        <v>150</v>
      </c>
      <c r="E540" s="146" t="s">
        <v>19</v>
      </c>
      <c r="F540" s="147" t="s">
        <v>234</v>
      </c>
      <c r="H540" s="148">
        <v>32</v>
      </c>
      <c r="I540" s="149"/>
      <c r="L540" s="144"/>
      <c r="M540" s="150"/>
      <c r="T540" s="151"/>
      <c r="AT540" s="146" t="s">
        <v>150</v>
      </c>
      <c r="AU540" s="146" t="s">
        <v>88</v>
      </c>
      <c r="AV540" s="12" t="s">
        <v>88</v>
      </c>
      <c r="AW540" s="12" t="s">
        <v>37</v>
      </c>
      <c r="AX540" s="12" t="s">
        <v>78</v>
      </c>
      <c r="AY540" s="146" t="s">
        <v>140</v>
      </c>
    </row>
    <row r="541" spans="2:65" s="13" customFormat="1">
      <c r="B541" s="152"/>
      <c r="D541" s="145" t="s">
        <v>150</v>
      </c>
      <c r="E541" s="153" t="s">
        <v>19</v>
      </c>
      <c r="F541" s="154" t="s">
        <v>152</v>
      </c>
      <c r="H541" s="153" t="s">
        <v>19</v>
      </c>
      <c r="I541" s="155"/>
      <c r="L541" s="152"/>
      <c r="M541" s="156"/>
      <c r="T541" s="157"/>
      <c r="AT541" s="153" t="s">
        <v>150</v>
      </c>
      <c r="AU541" s="153" t="s">
        <v>88</v>
      </c>
      <c r="AV541" s="13" t="s">
        <v>86</v>
      </c>
      <c r="AW541" s="13" t="s">
        <v>37</v>
      </c>
      <c r="AX541" s="13" t="s">
        <v>78</v>
      </c>
      <c r="AY541" s="153" t="s">
        <v>140</v>
      </c>
    </row>
    <row r="542" spans="2:65" s="14" customFormat="1">
      <c r="B542" s="158"/>
      <c r="D542" s="145" t="s">
        <v>150</v>
      </c>
      <c r="E542" s="159" t="s">
        <v>19</v>
      </c>
      <c r="F542" s="160" t="s">
        <v>153</v>
      </c>
      <c r="H542" s="161">
        <v>32</v>
      </c>
      <c r="I542" s="162"/>
      <c r="L542" s="158"/>
      <c r="M542" s="163"/>
      <c r="T542" s="164"/>
      <c r="AT542" s="159" t="s">
        <v>150</v>
      </c>
      <c r="AU542" s="159" t="s">
        <v>88</v>
      </c>
      <c r="AV542" s="14" t="s">
        <v>147</v>
      </c>
      <c r="AW542" s="14" t="s">
        <v>37</v>
      </c>
      <c r="AX542" s="14" t="s">
        <v>86</v>
      </c>
      <c r="AY542" s="159" t="s">
        <v>140</v>
      </c>
    </row>
    <row r="543" spans="2:65" s="1" customFormat="1" ht="16.5" customHeight="1">
      <c r="B543" s="32"/>
      <c r="C543" s="165" t="s">
        <v>644</v>
      </c>
      <c r="D543" s="165" t="s">
        <v>290</v>
      </c>
      <c r="E543" s="166" t="s">
        <v>645</v>
      </c>
      <c r="F543" s="167" t="s">
        <v>646</v>
      </c>
      <c r="G543" s="168" t="s">
        <v>619</v>
      </c>
      <c r="H543" s="169">
        <v>32</v>
      </c>
      <c r="I543" s="170"/>
      <c r="J543" s="171">
        <f>ROUND(I543*H543,2)</f>
        <v>0</v>
      </c>
      <c r="K543" s="167" t="s">
        <v>146</v>
      </c>
      <c r="L543" s="172"/>
      <c r="M543" s="173" t="s">
        <v>19</v>
      </c>
      <c r="N543" s="174" t="s">
        <v>49</v>
      </c>
      <c r="P543" s="136">
        <f>O543*H543</f>
        <v>0</v>
      </c>
      <c r="Q543" s="136">
        <v>0</v>
      </c>
      <c r="R543" s="136">
        <f>Q543*H543</f>
        <v>0</v>
      </c>
      <c r="S543" s="136">
        <v>0</v>
      </c>
      <c r="T543" s="137">
        <f>S543*H543</f>
        <v>0</v>
      </c>
      <c r="AR543" s="138" t="s">
        <v>164</v>
      </c>
      <c r="AT543" s="138" t="s">
        <v>290</v>
      </c>
      <c r="AU543" s="138" t="s">
        <v>88</v>
      </c>
      <c r="AY543" s="17" t="s">
        <v>140</v>
      </c>
      <c r="BE543" s="139">
        <f>IF(N543="základní",J543,0)</f>
        <v>0</v>
      </c>
      <c r="BF543" s="139">
        <f>IF(N543="snížená",J543,0)</f>
        <v>0</v>
      </c>
      <c r="BG543" s="139">
        <f>IF(N543="zákl. přenesená",J543,0)</f>
        <v>0</v>
      </c>
      <c r="BH543" s="139">
        <f>IF(N543="sníž. přenesená",J543,0)</f>
        <v>0</v>
      </c>
      <c r="BI543" s="139">
        <f>IF(N543="nulová",J543,0)</f>
        <v>0</v>
      </c>
      <c r="BJ543" s="17" t="s">
        <v>86</v>
      </c>
      <c r="BK543" s="139">
        <f>ROUND(I543*H543,2)</f>
        <v>0</v>
      </c>
      <c r="BL543" s="17" t="s">
        <v>147</v>
      </c>
      <c r="BM543" s="138" t="s">
        <v>181</v>
      </c>
    </row>
    <row r="544" spans="2:65" s="1" customFormat="1" ht="16.5" customHeight="1">
      <c r="B544" s="32"/>
      <c r="C544" s="127" t="s">
        <v>420</v>
      </c>
      <c r="D544" s="127" t="s">
        <v>142</v>
      </c>
      <c r="E544" s="128" t="s">
        <v>647</v>
      </c>
      <c r="F544" s="129" t="s">
        <v>648</v>
      </c>
      <c r="G544" s="130" t="s">
        <v>619</v>
      </c>
      <c r="H544" s="131">
        <v>32</v>
      </c>
      <c r="I544" s="132"/>
      <c r="J544" s="133">
        <f>ROUND(I544*H544,2)</f>
        <v>0</v>
      </c>
      <c r="K544" s="129" t="s">
        <v>146</v>
      </c>
      <c r="L544" s="32"/>
      <c r="M544" s="134" t="s">
        <v>19</v>
      </c>
      <c r="N544" s="135" t="s">
        <v>49</v>
      </c>
      <c r="P544" s="136">
        <f>O544*H544</f>
        <v>0</v>
      </c>
      <c r="Q544" s="136">
        <v>0</v>
      </c>
      <c r="R544" s="136">
        <f>Q544*H544</f>
        <v>0</v>
      </c>
      <c r="S544" s="136">
        <v>0</v>
      </c>
      <c r="T544" s="137">
        <f>S544*H544</f>
        <v>0</v>
      </c>
      <c r="AR544" s="138" t="s">
        <v>147</v>
      </c>
      <c r="AT544" s="138" t="s">
        <v>142</v>
      </c>
      <c r="AU544" s="138" t="s">
        <v>88</v>
      </c>
      <c r="AY544" s="17" t="s">
        <v>140</v>
      </c>
      <c r="BE544" s="139">
        <f>IF(N544="základní",J544,0)</f>
        <v>0</v>
      </c>
      <c r="BF544" s="139">
        <f>IF(N544="snížená",J544,0)</f>
        <v>0</v>
      </c>
      <c r="BG544" s="139">
        <f>IF(N544="zákl. přenesená",J544,0)</f>
        <v>0</v>
      </c>
      <c r="BH544" s="139">
        <f>IF(N544="sníž. přenesená",J544,0)</f>
        <v>0</v>
      </c>
      <c r="BI544" s="139">
        <f>IF(N544="nulová",J544,0)</f>
        <v>0</v>
      </c>
      <c r="BJ544" s="17" t="s">
        <v>86</v>
      </c>
      <c r="BK544" s="139">
        <f>ROUND(I544*H544,2)</f>
        <v>0</v>
      </c>
      <c r="BL544" s="17" t="s">
        <v>147</v>
      </c>
      <c r="BM544" s="138" t="s">
        <v>649</v>
      </c>
    </row>
    <row r="545" spans="2:65" s="1" customFormat="1">
      <c r="B545" s="32"/>
      <c r="D545" s="140" t="s">
        <v>148</v>
      </c>
      <c r="F545" s="141" t="s">
        <v>650</v>
      </c>
      <c r="I545" s="142"/>
      <c r="L545" s="32"/>
      <c r="M545" s="143"/>
      <c r="T545" s="53"/>
      <c r="AT545" s="17" t="s">
        <v>148</v>
      </c>
      <c r="AU545" s="17" t="s">
        <v>88</v>
      </c>
    </row>
    <row r="546" spans="2:65" s="1" customFormat="1" ht="16.5" customHeight="1">
      <c r="B546" s="32"/>
      <c r="C546" s="165" t="s">
        <v>651</v>
      </c>
      <c r="D546" s="165" t="s">
        <v>290</v>
      </c>
      <c r="E546" s="166" t="s">
        <v>652</v>
      </c>
      <c r="F546" s="167" t="s">
        <v>653</v>
      </c>
      <c r="G546" s="168" t="s">
        <v>619</v>
      </c>
      <c r="H546" s="169">
        <v>32</v>
      </c>
      <c r="I546" s="170"/>
      <c r="J546" s="171">
        <f>ROUND(I546*H546,2)</f>
        <v>0</v>
      </c>
      <c r="K546" s="167" t="s">
        <v>146</v>
      </c>
      <c r="L546" s="172"/>
      <c r="M546" s="173" t="s">
        <v>19</v>
      </c>
      <c r="N546" s="174" t="s">
        <v>49</v>
      </c>
      <c r="P546" s="136">
        <f>O546*H546</f>
        <v>0</v>
      </c>
      <c r="Q546" s="136">
        <v>0</v>
      </c>
      <c r="R546" s="136">
        <f>Q546*H546</f>
        <v>0</v>
      </c>
      <c r="S546" s="136">
        <v>0</v>
      </c>
      <c r="T546" s="137">
        <f>S546*H546</f>
        <v>0</v>
      </c>
      <c r="AR546" s="138" t="s">
        <v>164</v>
      </c>
      <c r="AT546" s="138" t="s">
        <v>290</v>
      </c>
      <c r="AU546" s="138" t="s">
        <v>88</v>
      </c>
      <c r="AY546" s="17" t="s">
        <v>140</v>
      </c>
      <c r="BE546" s="139">
        <f>IF(N546="základní",J546,0)</f>
        <v>0</v>
      </c>
      <c r="BF546" s="139">
        <f>IF(N546="snížená",J546,0)</f>
        <v>0</v>
      </c>
      <c r="BG546" s="139">
        <f>IF(N546="zákl. přenesená",J546,0)</f>
        <v>0</v>
      </c>
      <c r="BH546" s="139">
        <f>IF(N546="sníž. přenesená",J546,0)</f>
        <v>0</v>
      </c>
      <c r="BI546" s="139">
        <f>IF(N546="nulová",J546,0)</f>
        <v>0</v>
      </c>
      <c r="BJ546" s="17" t="s">
        <v>86</v>
      </c>
      <c r="BK546" s="139">
        <f>ROUND(I546*H546,2)</f>
        <v>0</v>
      </c>
      <c r="BL546" s="17" t="s">
        <v>147</v>
      </c>
      <c r="BM546" s="138" t="s">
        <v>186</v>
      </c>
    </row>
    <row r="547" spans="2:65" s="1" customFormat="1" ht="16.5" customHeight="1">
      <c r="B547" s="32"/>
      <c r="C547" s="127" t="s">
        <v>427</v>
      </c>
      <c r="D547" s="127" t="s">
        <v>142</v>
      </c>
      <c r="E547" s="128" t="s">
        <v>654</v>
      </c>
      <c r="F547" s="129" t="s">
        <v>655</v>
      </c>
      <c r="G547" s="130" t="s">
        <v>619</v>
      </c>
      <c r="H547" s="131">
        <v>32</v>
      </c>
      <c r="I547" s="132"/>
      <c r="J547" s="133">
        <f>ROUND(I547*H547,2)</f>
        <v>0</v>
      </c>
      <c r="K547" s="129" t="s">
        <v>146</v>
      </c>
      <c r="L547" s="32"/>
      <c r="M547" s="134" t="s">
        <v>19</v>
      </c>
      <c r="N547" s="135" t="s">
        <v>49</v>
      </c>
      <c r="P547" s="136">
        <f>O547*H547</f>
        <v>0</v>
      </c>
      <c r="Q547" s="136">
        <v>0</v>
      </c>
      <c r="R547" s="136">
        <f>Q547*H547</f>
        <v>0</v>
      </c>
      <c r="S547" s="136">
        <v>0</v>
      </c>
      <c r="T547" s="137">
        <f>S547*H547</f>
        <v>0</v>
      </c>
      <c r="AR547" s="138" t="s">
        <v>147</v>
      </c>
      <c r="AT547" s="138" t="s">
        <v>142</v>
      </c>
      <c r="AU547" s="138" t="s">
        <v>88</v>
      </c>
      <c r="AY547" s="17" t="s">
        <v>140</v>
      </c>
      <c r="BE547" s="139">
        <f>IF(N547="základní",J547,0)</f>
        <v>0</v>
      </c>
      <c r="BF547" s="139">
        <f>IF(N547="snížená",J547,0)</f>
        <v>0</v>
      </c>
      <c r="BG547" s="139">
        <f>IF(N547="zákl. přenesená",J547,0)</f>
        <v>0</v>
      </c>
      <c r="BH547" s="139">
        <f>IF(N547="sníž. přenesená",J547,0)</f>
        <v>0</v>
      </c>
      <c r="BI547" s="139">
        <f>IF(N547="nulová",J547,0)</f>
        <v>0</v>
      </c>
      <c r="BJ547" s="17" t="s">
        <v>86</v>
      </c>
      <c r="BK547" s="139">
        <f>ROUND(I547*H547,2)</f>
        <v>0</v>
      </c>
      <c r="BL547" s="17" t="s">
        <v>147</v>
      </c>
      <c r="BM547" s="138" t="s">
        <v>656</v>
      </c>
    </row>
    <row r="548" spans="2:65" s="1" customFormat="1">
      <c r="B548" s="32"/>
      <c r="D548" s="140" t="s">
        <v>148</v>
      </c>
      <c r="F548" s="141" t="s">
        <v>657</v>
      </c>
      <c r="I548" s="142"/>
      <c r="L548" s="32"/>
      <c r="M548" s="143"/>
      <c r="T548" s="53"/>
      <c r="AT548" s="17" t="s">
        <v>148</v>
      </c>
      <c r="AU548" s="17" t="s">
        <v>88</v>
      </c>
    </row>
    <row r="549" spans="2:65" s="1" customFormat="1" ht="16.5" customHeight="1">
      <c r="B549" s="32"/>
      <c r="C549" s="165" t="s">
        <v>658</v>
      </c>
      <c r="D549" s="165" t="s">
        <v>290</v>
      </c>
      <c r="E549" s="166" t="s">
        <v>659</v>
      </c>
      <c r="F549" s="167" t="s">
        <v>660</v>
      </c>
      <c r="G549" s="168" t="s">
        <v>619</v>
      </c>
      <c r="H549" s="169">
        <v>32</v>
      </c>
      <c r="I549" s="170"/>
      <c r="J549" s="171">
        <f>ROUND(I549*H549,2)</f>
        <v>0</v>
      </c>
      <c r="K549" s="167" t="s">
        <v>146</v>
      </c>
      <c r="L549" s="172"/>
      <c r="M549" s="173" t="s">
        <v>19</v>
      </c>
      <c r="N549" s="174" t="s">
        <v>49</v>
      </c>
      <c r="P549" s="136">
        <f>O549*H549</f>
        <v>0</v>
      </c>
      <c r="Q549" s="136">
        <v>0</v>
      </c>
      <c r="R549" s="136">
        <f>Q549*H549</f>
        <v>0</v>
      </c>
      <c r="S549" s="136">
        <v>0</v>
      </c>
      <c r="T549" s="137">
        <f>S549*H549</f>
        <v>0</v>
      </c>
      <c r="AR549" s="138" t="s">
        <v>164</v>
      </c>
      <c r="AT549" s="138" t="s">
        <v>290</v>
      </c>
      <c r="AU549" s="138" t="s">
        <v>88</v>
      </c>
      <c r="AY549" s="17" t="s">
        <v>140</v>
      </c>
      <c r="BE549" s="139">
        <f>IF(N549="základní",J549,0)</f>
        <v>0</v>
      </c>
      <c r="BF549" s="139">
        <f>IF(N549="snížená",J549,0)</f>
        <v>0</v>
      </c>
      <c r="BG549" s="139">
        <f>IF(N549="zákl. přenesená",J549,0)</f>
        <v>0</v>
      </c>
      <c r="BH549" s="139">
        <f>IF(N549="sníž. přenesená",J549,0)</f>
        <v>0</v>
      </c>
      <c r="BI549" s="139">
        <f>IF(N549="nulová",J549,0)</f>
        <v>0</v>
      </c>
      <c r="BJ549" s="17" t="s">
        <v>86</v>
      </c>
      <c r="BK549" s="139">
        <f>ROUND(I549*H549,2)</f>
        <v>0</v>
      </c>
      <c r="BL549" s="17" t="s">
        <v>147</v>
      </c>
      <c r="BM549" s="138" t="s">
        <v>661</v>
      </c>
    </row>
    <row r="550" spans="2:65" s="1" customFormat="1" ht="16.5" customHeight="1">
      <c r="B550" s="32"/>
      <c r="C550" s="127" t="s">
        <v>433</v>
      </c>
      <c r="D550" s="127" t="s">
        <v>142</v>
      </c>
      <c r="E550" s="128" t="s">
        <v>662</v>
      </c>
      <c r="F550" s="129" t="s">
        <v>663</v>
      </c>
      <c r="G550" s="130" t="s">
        <v>619</v>
      </c>
      <c r="H550" s="131">
        <v>32</v>
      </c>
      <c r="I550" s="132"/>
      <c r="J550" s="133">
        <f>ROUND(I550*H550,2)</f>
        <v>0</v>
      </c>
      <c r="K550" s="129" t="s">
        <v>146</v>
      </c>
      <c r="L550" s="32"/>
      <c r="M550" s="134" t="s">
        <v>19</v>
      </c>
      <c r="N550" s="135" t="s">
        <v>49</v>
      </c>
      <c r="P550" s="136">
        <f>O550*H550</f>
        <v>0</v>
      </c>
      <c r="Q550" s="136">
        <v>0</v>
      </c>
      <c r="R550" s="136">
        <f>Q550*H550</f>
        <v>0</v>
      </c>
      <c r="S550" s="136">
        <v>0</v>
      </c>
      <c r="T550" s="137">
        <f>S550*H550</f>
        <v>0</v>
      </c>
      <c r="AR550" s="138" t="s">
        <v>147</v>
      </c>
      <c r="AT550" s="138" t="s">
        <v>142</v>
      </c>
      <c r="AU550" s="138" t="s">
        <v>88</v>
      </c>
      <c r="AY550" s="17" t="s">
        <v>140</v>
      </c>
      <c r="BE550" s="139">
        <f>IF(N550="základní",J550,0)</f>
        <v>0</v>
      </c>
      <c r="BF550" s="139">
        <f>IF(N550="snížená",J550,0)</f>
        <v>0</v>
      </c>
      <c r="BG550" s="139">
        <f>IF(N550="zákl. přenesená",J550,0)</f>
        <v>0</v>
      </c>
      <c r="BH550" s="139">
        <f>IF(N550="sníž. přenesená",J550,0)</f>
        <v>0</v>
      </c>
      <c r="BI550" s="139">
        <f>IF(N550="nulová",J550,0)</f>
        <v>0</v>
      </c>
      <c r="BJ550" s="17" t="s">
        <v>86</v>
      </c>
      <c r="BK550" s="139">
        <f>ROUND(I550*H550,2)</f>
        <v>0</v>
      </c>
      <c r="BL550" s="17" t="s">
        <v>147</v>
      </c>
      <c r="BM550" s="138" t="s">
        <v>664</v>
      </c>
    </row>
    <row r="551" spans="2:65" s="1" customFormat="1">
      <c r="B551" s="32"/>
      <c r="D551" s="140" t="s">
        <v>148</v>
      </c>
      <c r="F551" s="141" t="s">
        <v>665</v>
      </c>
      <c r="I551" s="142"/>
      <c r="L551" s="32"/>
      <c r="M551" s="143"/>
      <c r="T551" s="53"/>
      <c r="AT551" s="17" t="s">
        <v>148</v>
      </c>
      <c r="AU551" s="17" t="s">
        <v>88</v>
      </c>
    </row>
    <row r="552" spans="2:65" s="1" customFormat="1" ht="21.75" customHeight="1">
      <c r="B552" s="32"/>
      <c r="C552" s="165" t="s">
        <v>666</v>
      </c>
      <c r="D552" s="165" t="s">
        <v>290</v>
      </c>
      <c r="E552" s="166" t="s">
        <v>667</v>
      </c>
      <c r="F552" s="167" t="s">
        <v>668</v>
      </c>
      <c r="G552" s="168" t="s">
        <v>619</v>
      </c>
      <c r="H552" s="169">
        <v>32</v>
      </c>
      <c r="I552" s="170"/>
      <c r="J552" s="171">
        <f>ROUND(I552*H552,2)</f>
        <v>0</v>
      </c>
      <c r="K552" s="167" t="s">
        <v>146</v>
      </c>
      <c r="L552" s="172"/>
      <c r="M552" s="173" t="s">
        <v>19</v>
      </c>
      <c r="N552" s="174" t="s">
        <v>49</v>
      </c>
      <c r="P552" s="136">
        <f>O552*H552</f>
        <v>0</v>
      </c>
      <c r="Q552" s="136">
        <v>0</v>
      </c>
      <c r="R552" s="136">
        <f>Q552*H552</f>
        <v>0</v>
      </c>
      <c r="S552" s="136">
        <v>0</v>
      </c>
      <c r="T552" s="137">
        <f>S552*H552</f>
        <v>0</v>
      </c>
      <c r="AR552" s="138" t="s">
        <v>164</v>
      </c>
      <c r="AT552" s="138" t="s">
        <v>290</v>
      </c>
      <c r="AU552" s="138" t="s">
        <v>88</v>
      </c>
      <c r="AY552" s="17" t="s">
        <v>140</v>
      </c>
      <c r="BE552" s="139">
        <f>IF(N552="základní",J552,0)</f>
        <v>0</v>
      </c>
      <c r="BF552" s="139">
        <f>IF(N552="snížená",J552,0)</f>
        <v>0</v>
      </c>
      <c r="BG552" s="139">
        <f>IF(N552="zákl. přenesená",J552,0)</f>
        <v>0</v>
      </c>
      <c r="BH552" s="139">
        <f>IF(N552="sníž. přenesená",J552,0)</f>
        <v>0</v>
      </c>
      <c r="BI552" s="139">
        <f>IF(N552="nulová",J552,0)</f>
        <v>0</v>
      </c>
      <c r="BJ552" s="17" t="s">
        <v>86</v>
      </c>
      <c r="BK552" s="139">
        <f>ROUND(I552*H552,2)</f>
        <v>0</v>
      </c>
      <c r="BL552" s="17" t="s">
        <v>147</v>
      </c>
      <c r="BM552" s="138" t="s">
        <v>669</v>
      </c>
    </row>
    <row r="553" spans="2:65" s="1" customFormat="1" ht="16.5" customHeight="1">
      <c r="B553" s="32"/>
      <c r="C553" s="127" t="s">
        <v>437</v>
      </c>
      <c r="D553" s="127" t="s">
        <v>142</v>
      </c>
      <c r="E553" s="128" t="s">
        <v>670</v>
      </c>
      <c r="F553" s="129" t="s">
        <v>671</v>
      </c>
      <c r="G553" s="130" t="s">
        <v>619</v>
      </c>
      <c r="H553" s="131">
        <v>37</v>
      </c>
      <c r="I553" s="132"/>
      <c r="J553" s="133">
        <f>ROUND(I553*H553,2)</f>
        <v>0</v>
      </c>
      <c r="K553" s="129" t="s">
        <v>146</v>
      </c>
      <c r="L553" s="32"/>
      <c r="M553" s="134" t="s">
        <v>19</v>
      </c>
      <c r="N553" s="135" t="s">
        <v>49</v>
      </c>
      <c r="P553" s="136">
        <f>O553*H553</f>
        <v>0</v>
      </c>
      <c r="Q553" s="136">
        <v>0</v>
      </c>
      <c r="R553" s="136">
        <f>Q553*H553</f>
        <v>0</v>
      </c>
      <c r="S553" s="136">
        <v>0</v>
      </c>
      <c r="T553" s="137">
        <f>S553*H553</f>
        <v>0</v>
      </c>
      <c r="AR553" s="138" t="s">
        <v>147</v>
      </c>
      <c r="AT553" s="138" t="s">
        <v>142</v>
      </c>
      <c r="AU553" s="138" t="s">
        <v>88</v>
      </c>
      <c r="AY553" s="17" t="s">
        <v>140</v>
      </c>
      <c r="BE553" s="139">
        <f>IF(N553="základní",J553,0)</f>
        <v>0</v>
      </c>
      <c r="BF553" s="139">
        <f>IF(N553="snížená",J553,0)</f>
        <v>0</v>
      </c>
      <c r="BG553" s="139">
        <f>IF(N553="zákl. přenesená",J553,0)</f>
        <v>0</v>
      </c>
      <c r="BH553" s="139">
        <f>IF(N553="sníž. přenesená",J553,0)</f>
        <v>0</v>
      </c>
      <c r="BI553" s="139">
        <f>IF(N553="nulová",J553,0)</f>
        <v>0</v>
      </c>
      <c r="BJ553" s="17" t="s">
        <v>86</v>
      </c>
      <c r="BK553" s="139">
        <f>ROUND(I553*H553,2)</f>
        <v>0</v>
      </c>
      <c r="BL553" s="17" t="s">
        <v>147</v>
      </c>
      <c r="BM553" s="138" t="s">
        <v>672</v>
      </c>
    </row>
    <row r="554" spans="2:65" s="1" customFormat="1">
      <c r="B554" s="32"/>
      <c r="D554" s="140" t="s">
        <v>148</v>
      </c>
      <c r="F554" s="141" t="s">
        <v>673</v>
      </c>
      <c r="I554" s="142"/>
      <c r="L554" s="32"/>
      <c r="M554" s="143"/>
      <c r="T554" s="53"/>
      <c r="AT554" s="17" t="s">
        <v>148</v>
      </c>
      <c r="AU554" s="17" t="s">
        <v>88</v>
      </c>
    </row>
    <row r="555" spans="2:65" s="12" customFormat="1">
      <c r="B555" s="144"/>
      <c r="D555" s="145" t="s">
        <v>150</v>
      </c>
      <c r="E555" s="146" t="s">
        <v>19</v>
      </c>
      <c r="F555" s="147" t="s">
        <v>173</v>
      </c>
      <c r="H555" s="148">
        <v>37</v>
      </c>
      <c r="I555" s="149"/>
      <c r="L555" s="144"/>
      <c r="M555" s="150"/>
      <c r="T555" s="151"/>
      <c r="AT555" s="146" t="s">
        <v>150</v>
      </c>
      <c r="AU555" s="146" t="s">
        <v>88</v>
      </c>
      <c r="AV555" s="12" t="s">
        <v>88</v>
      </c>
      <c r="AW555" s="12" t="s">
        <v>37</v>
      </c>
      <c r="AX555" s="12" t="s">
        <v>78</v>
      </c>
      <c r="AY555" s="146" t="s">
        <v>140</v>
      </c>
    </row>
    <row r="556" spans="2:65" s="13" customFormat="1">
      <c r="B556" s="152"/>
      <c r="D556" s="145" t="s">
        <v>150</v>
      </c>
      <c r="E556" s="153" t="s">
        <v>19</v>
      </c>
      <c r="F556" s="154" t="s">
        <v>152</v>
      </c>
      <c r="H556" s="153" t="s">
        <v>19</v>
      </c>
      <c r="I556" s="155"/>
      <c r="L556" s="152"/>
      <c r="M556" s="156"/>
      <c r="T556" s="157"/>
      <c r="AT556" s="153" t="s">
        <v>150</v>
      </c>
      <c r="AU556" s="153" t="s">
        <v>88</v>
      </c>
      <c r="AV556" s="13" t="s">
        <v>86</v>
      </c>
      <c r="AW556" s="13" t="s">
        <v>37</v>
      </c>
      <c r="AX556" s="13" t="s">
        <v>78</v>
      </c>
      <c r="AY556" s="153" t="s">
        <v>140</v>
      </c>
    </row>
    <row r="557" spans="2:65" s="14" customFormat="1">
      <c r="B557" s="158"/>
      <c r="D557" s="145" t="s">
        <v>150</v>
      </c>
      <c r="E557" s="159" t="s">
        <v>19</v>
      </c>
      <c r="F557" s="160" t="s">
        <v>153</v>
      </c>
      <c r="H557" s="161">
        <v>37</v>
      </c>
      <c r="I557" s="162"/>
      <c r="L557" s="158"/>
      <c r="M557" s="163"/>
      <c r="T557" s="164"/>
      <c r="AT557" s="159" t="s">
        <v>150</v>
      </c>
      <c r="AU557" s="159" t="s">
        <v>88</v>
      </c>
      <c r="AV557" s="14" t="s">
        <v>147</v>
      </c>
      <c r="AW557" s="14" t="s">
        <v>37</v>
      </c>
      <c r="AX557" s="14" t="s">
        <v>86</v>
      </c>
      <c r="AY557" s="159" t="s">
        <v>140</v>
      </c>
    </row>
    <row r="558" spans="2:65" s="1" customFormat="1" ht="24.15" customHeight="1">
      <c r="B558" s="32"/>
      <c r="C558" s="127" t="s">
        <v>674</v>
      </c>
      <c r="D558" s="127" t="s">
        <v>142</v>
      </c>
      <c r="E558" s="128" t="s">
        <v>675</v>
      </c>
      <c r="F558" s="129" t="s">
        <v>676</v>
      </c>
      <c r="G558" s="130" t="s">
        <v>619</v>
      </c>
      <c r="H558" s="131">
        <v>5</v>
      </c>
      <c r="I558" s="132"/>
      <c r="J558" s="133">
        <f>ROUND(I558*H558,2)</f>
        <v>0</v>
      </c>
      <c r="K558" s="129" t="s">
        <v>19</v>
      </c>
      <c r="L558" s="32"/>
      <c r="M558" s="134" t="s">
        <v>19</v>
      </c>
      <c r="N558" s="135" t="s">
        <v>49</v>
      </c>
      <c r="P558" s="136">
        <f>O558*H558</f>
        <v>0</v>
      </c>
      <c r="Q558" s="136">
        <v>0</v>
      </c>
      <c r="R558" s="136">
        <f>Q558*H558</f>
        <v>0</v>
      </c>
      <c r="S558" s="136">
        <v>0</v>
      </c>
      <c r="T558" s="137">
        <f>S558*H558</f>
        <v>0</v>
      </c>
      <c r="AR558" s="138" t="s">
        <v>147</v>
      </c>
      <c r="AT558" s="138" t="s">
        <v>142</v>
      </c>
      <c r="AU558" s="138" t="s">
        <v>88</v>
      </c>
      <c r="AY558" s="17" t="s">
        <v>140</v>
      </c>
      <c r="BE558" s="139">
        <f>IF(N558="základní",J558,0)</f>
        <v>0</v>
      </c>
      <c r="BF558" s="139">
        <f>IF(N558="snížená",J558,0)</f>
        <v>0</v>
      </c>
      <c r="BG558" s="139">
        <f>IF(N558="zákl. přenesená",J558,0)</f>
        <v>0</v>
      </c>
      <c r="BH558" s="139">
        <f>IF(N558="sníž. přenesená",J558,0)</f>
        <v>0</v>
      </c>
      <c r="BI558" s="139">
        <f>IF(N558="nulová",J558,0)</f>
        <v>0</v>
      </c>
      <c r="BJ558" s="17" t="s">
        <v>86</v>
      </c>
      <c r="BK558" s="139">
        <f>ROUND(I558*H558,2)</f>
        <v>0</v>
      </c>
      <c r="BL558" s="17" t="s">
        <v>147</v>
      </c>
      <c r="BM558" s="138" t="s">
        <v>677</v>
      </c>
    </row>
    <row r="559" spans="2:65" s="12" customFormat="1">
      <c r="B559" s="144"/>
      <c r="D559" s="145" t="s">
        <v>150</v>
      </c>
      <c r="E559" s="146" t="s">
        <v>19</v>
      </c>
      <c r="F559" s="147" t="s">
        <v>168</v>
      </c>
      <c r="H559" s="148">
        <v>5</v>
      </c>
      <c r="I559" s="149"/>
      <c r="L559" s="144"/>
      <c r="M559" s="150"/>
      <c r="T559" s="151"/>
      <c r="AT559" s="146" t="s">
        <v>150</v>
      </c>
      <c r="AU559" s="146" t="s">
        <v>88</v>
      </c>
      <c r="AV559" s="12" t="s">
        <v>88</v>
      </c>
      <c r="AW559" s="12" t="s">
        <v>37</v>
      </c>
      <c r="AX559" s="12" t="s">
        <v>78</v>
      </c>
      <c r="AY559" s="146" t="s">
        <v>140</v>
      </c>
    </row>
    <row r="560" spans="2:65" s="13" customFormat="1">
      <c r="B560" s="152"/>
      <c r="D560" s="145" t="s">
        <v>150</v>
      </c>
      <c r="E560" s="153" t="s">
        <v>19</v>
      </c>
      <c r="F560" s="154" t="s">
        <v>678</v>
      </c>
      <c r="H560" s="153" t="s">
        <v>19</v>
      </c>
      <c r="I560" s="155"/>
      <c r="L560" s="152"/>
      <c r="M560" s="156"/>
      <c r="T560" s="157"/>
      <c r="AT560" s="153" t="s">
        <v>150</v>
      </c>
      <c r="AU560" s="153" t="s">
        <v>88</v>
      </c>
      <c r="AV560" s="13" t="s">
        <v>86</v>
      </c>
      <c r="AW560" s="13" t="s">
        <v>37</v>
      </c>
      <c r="AX560" s="13" t="s">
        <v>78</v>
      </c>
      <c r="AY560" s="153" t="s">
        <v>140</v>
      </c>
    </row>
    <row r="561" spans="2:65" s="14" customFormat="1">
      <c r="B561" s="158"/>
      <c r="D561" s="145" t="s">
        <v>150</v>
      </c>
      <c r="E561" s="159" t="s">
        <v>19</v>
      </c>
      <c r="F561" s="160" t="s">
        <v>153</v>
      </c>
      <c r="H561" s="161">
        <v>5</v>
      </c>
      <c r="I561" s="162"/>
      <c r="L561" s="158"/>
      <c r="M561" s="163"/>
      <c r="T561" s="164"/>
      <c r="AT561" s="159" t="s">
        <v>150</v>
      </c>
      <c r="AU561" s="159" t="s">
        <v>88</v>
      </c>
      <c r="AV561" s="14" t="s">
        <v>147</v>
      </c>
      <c r="AW561" s="14" t="s">
        <v>37</v>
      </c>
      <c r="AX561" s="14" t="s">
        <v>86</v>
      </c>
      <c r="AY561" s="159" t="s">
        <v>140</v>
      </c>
    </row>
    <row r="562" spans="2:65" s="1" customFormat="1" ht="16.5" customHeight="1">
      <c r="B562" s="32"/>
      <c r="C562" s="127" t="s">
        <v>443</v>
      </c>
      <c r="D562" s="127" t="s">
        <v>142</v>
      </c>
      <c r="E562" s="128" t="s">
        <v>679</v>
      </c>
      <c r="F562" s="129" t="s">
        <v>680</v>
      </c>
      <c r="G562" s="130" t="s">
        <v>619</v>
      </c>
      <c r="H562" s="131">
        <v>32</v>
      </c>
      <c r="I562" s="132"/>
      <c r="J562" s="133">
        <f>ROUND(I562*H562,2)</f>
        <v>0</v>
      </c>
      <c r="K562" s="129" t="s">
        <v>146</v>
      </c>
      <c r="L562" s="32"/>
      <c r="M562" s="134" t="s">
        <v>19</v>
      </c>
      <c r="N562" s="135" t="s">
        <v>49</v>
      </c>
      <c r="P562" s="136">
        <f>O562*H562</f>
        <v>0</v>
      </c>
      <c r="Q562" s="136">
        <v>0</v>
      </c>
      <c r="R562" s="136">
        <f>Q562*H562</f>
        <v>0</v>
      </c>
      <c r="S562" s="136">
        <v>0</v>
      </c>
      <c r="T562" s="137">
        <f>S562*H562</f>
        <v>0</v>
      </c>
      <c r="AR562" s="138" t="s">
        <v>147</v>
      </c>
      <c r="AT562" s="138" t="s">
        <v>142</v>
      </c>
      <c r="AU562" s="138" t="s">
        <v>88</v>
      </c>
      <c r="AY562" s="17" t="s">
        <v>140</v>
      </c>
      <c r="BE562" s="139">
        <f>IF(N562="základní",J562,0)</f>
        <v>0</v>
      </c>
      <c r="BF562" s="139">
        <f>IF(N562="snížená",J562,0)</f>
        <v>0</v>
      </c>
      <c r="BG562" s="139">
        <f>IF(N562="zákl. přenesená",J562,0)</f>
        <v>0</v>
      </c>
      <c r="BH562" s="139">
        <f>IF(N562="sníž. přenesená",J562,0)</f>
        <v>0</v>
      </c>
      <c r="BI562" s="139">
        <f>IF(N562="nulová",J562,0)</f>
        <v>0</v>
      </c>
      <c r="BJ562" s="17" t="s">
        <v>86</v>
      </c>
      <c r="BK562" s="139">
        <f>ROUND(I562*H562,2)</f>
        <v>0</v>
      </c>
      <c r="BL562" s="17" t="s">
        <v>147</v>
      </c>
      <c r="BM562" s="138" t="s">
        <v>681</v>
      </c>
    </row>
    <row r="563" spans="2:65" s="1" customFormat="1">
      <c r="B563" s="32"/>
      <c r="D563" s="140" t="s">
        <v>148</v>
      </c>
      <c r="F563" s="141" t="s">
        <v>682</v>
      </c>
      <c r="I563" s="142"/>
      <c r="L563" s="32"/>
      <c r="M563" s="143"/>
      <c r="T563" s="53"/>
      <c r="AT563" s="17" t="s">
        <v>148</v>
      </c>
      <c r="AU563" s="17" t="s">
        <v>88</v>
      </c>
    </row>
    <row r="564" spans="2:65" s="12" customFormat="1">
      <c r="B564" s="144"/>
      <c r="D564" s="145" t="s">
        <v>150</v>
      </c>
      <c r="E564" s="146" t="s">
        <v>19</v>
      </c>
      <c r="F564" s="147" t="s">
        <v>234</v>
      </c>
      <c r="H564" s="148">
        <v>32</v>
      </c>
      <c r="I564" s="149"/>
      <c r="L564" s="144"/>
      <c r="M564" s="150"/>
      <c r="T564" s="151"/>
      <c r="AT564" s="146" t="s">
        <v>150</v>
      </c>
      <c r="AU564" s="146" t="s">
        <v>88</v>
      </c>
      <c r="AV564" s="12" t="s">
        <v>88</v>
      </c>
      <c r="AW564" s="12" t="s">
        <v>37</v>
      </c>
      <c r="AX564" s="12" t="s">
        <v>78</v>
      </c>
      <c r="AY564" s="146" t="s">
        <v>140</v>
      </c>
    </row>
    <row r="565" spans="2:65" s="13" customFormat="1">
      <c r="B565" s="152"/>
      <c r="D565" s="145" t="s">
        <v>150</v>
      </c>
      <c r="E565" s="153" t="s">
        <v>19</v>
      </c>
      <c r="F565" s="154" t="s">
        <v>152</v>
      </c>
      <c r="H565" s="153" t="s">
        <v>19</v>
      </c>
      <c r="I565" s="155"/>
      <c r="L565" s="152"/>
      <c r="M565" s="156"/>
      <c r="T565" s="157"/>
      <c r="AT565" s="153" t="s">
        <v>150</v>
      </c>
      <c r="AU565" s="153" t="s">
        <v>88</v>
      </c>
      <c r="AV565" s="13" t="s">
        <v>86</v>
      </c>
      <c r="AW565" s="13" t="s">
        <v>37</v>
      </c>
      <c r="AX565" s="13" t="s">
        <v>78</v>
      </c>
      <c r="AY565" s="153" t="s">
        <v>140</v>
      </c>
    </row>
    <row r="566" spans="2:65" s="14" customFormat="1">
      <c r="B566" s="158"/>
      <c r="D566" s="145" t="s">
        <v>150</v>
      </c>
      <c r="E566" s="159" t="s">
        <v>19</v>
      </c>
      <c r="F566" s="160" t="s">
        <v>153</v>
      </c>
      <c r="H566" s="161">
        <v>32</v>
      </c>
      <c r="I566" s="162"/>
      <c r="L566" s="158"/>
      <c r="M566" s="163"/>
      <c r="T566" s="164"/>
      <c r="AT566" s="159" t="s">
        <v>150</v>
      </c>
      <c r="AU566" s="159" t="s">
        <v>88</v>
      </c>
      <c r="AV566" s="14" t="s">
        <v>147</v>
      </c>
      <c r="AW566" s="14" t="s">
        <v>37</v>
      </c>
      <c r="AX566" s="14" t="s">
        <v>86</v>
      </c>
      <c r="AY566" s="159" t="s">
        <v>140</v>
      </c>
    </row>
    <row r="567" spans="2:65" s="1" customFormat="1" ht="16.5" customHeight="1">
      <c r="B567" s="32"/>
      <c r="C567" s="165" t="s">
        <v>683</v>
      </c>
      <c r="D567" s="165" t="s">
        <v>290</v>
      </c>
      <c r="E567" s="166" t="s">
        <v>684</v>
      </c>
      <c r="F567" s="167" t="s">
        <v>685</v>
      </c>
      <c r="G567" s="168" t="s">
        <v>619</v>
      </c>
      <c r="H567" s="169">
        <v>32</v>
      </c>
      <c r="I567" s="170"/>
      <c r="J567" s="171">
        <f>ROUND(I567*H567,2)</f>
        <v>0</v>
      </c>
      <c r="K567" s="167" t="s">
        <v>146</v>
      </c>
      <c r="L567" s="172"/>
      <c r="M567" s="173" t="s">
        <v>19</v>
      </c>
      <c r="N567" s="174" t="s">
        <v>49</v>
      </c>
      <c r="P567" s="136">
        <f>O567*H567</f>
        <v>0</v>
      </c>
      <c r="Q567" s="136">
        <v>0</v>
      </c>
      <c r="R567" s="136">
        <f>Q567*H567</f>
        <v>0</v>
      </c>
      <c r="S567" s="136">
        <v>0</v>
      </c>
      <c r="T567" s="137">
        <f>S567*H567</f>
        <v>0</v>
      </c>
      <c r="AR567" s="138" t="s">
        <v>164</v>
      </c>
      <c r="AT567" s="138" t="s">
        <v>290</v>
      </c>
      <c r="AU567" s="138" t="s">
        <v>88</v>
      </c>
      <c r="AY567" s="17" t="s">
        <v>140</v>
      </c>
      <c r="BE567" s="139">
        <f>IF(N567="základní",J567,0)</f>
        <v>0</v>
      </c>
      <c r="BF567" s="139">
        <f>IF(N567="snížená",J567,0)</f>
        <v>0</v>
      </c>
      <c r="BG567" s="139">
        <f>IF(N567="zákl. přenesená",J567,0)</f>
        <v>0</v>
      </c>
      <c r="BH567" s="139">
        <f>IF(N567="sníž. přenesená",J567,0)</f>
        <v>0</v>
      </c>
      <c r="BI567" s="139">
        <f>IF(N567="nulová",J567,0)</f>
        <v>0</v>
      </c>
      <c r="BJ567" s="17" t="s">
        <v>86</v>
      </c>
      <c r="BK567" s="139">
        <f>ROUND(I567*H567,2)</f>
        <v>0</v>
      </c>
      <c r="BL567" s="17" t="s">
        <v>147</v>
      </c>
      <c r="BM567" s="138" t="s">
        <v>686</v>
      </c>
    </row>
    <row r="568" spans="2:65" s="1" customFormat="1" ht="16.5" customHeight="1">
      <c r="B568" s="32"/>
      <c r="C568" s="165" t="s">
        <v>447</v>
      </c>
      <c r="D568" s="165" t="s">
        <v>290</v>
      </c>
      <c r="E568" s="166" t="s">
        <v>687</v>
      </c>
      <c r="F568" s="167" t="s">
        <v>688</v>
      </c>
      <c r="G568" s="168" t="s">
        <v>619</v>
      </c>
      <c r="H568" s="169">
        <v>32</v>
      </c>
      <c r="I568" s="170"/>
      <c r="J568" s="171">
        <f>ROUND(I568*H568,2)</f>
        <v>0</v>
      </c>
      <c r="K568" s="167" t="s">
        <v>146</v>
      </c>
      <c r="L568" s="172"/>
      <c r="M568" s="173" t="s">
        <v>19</v>
      </c>
      <c r="N568" s="174" t="s">
        <v>49</v>
      </c>
      <c r="P568" s="136">
        <f>O568*H568</f>
        <v>0</v>
      </c>
      <c r="Q568" s="136">
        <v>0</v>
      </c>
      <c r="R568" s="136">
        <f>Q568*H568</f>
        <v>0</v>
      </c>
      <c r="S568" s="136">
        <v>0</v>
      </c>
      <c r="T568" s="137">
        <f>S568*H568</f>
        <v>0</v>
      </c>
      <c r="AR568" s="138" t="s">
        <v>164</v>
      </c>
      <c r="AT568" s="138" t="s">
        <v>290</v>
      </c>
      <c r="AU568" s="138" t="s">
        <v>88</v>
      </c>
      <c r="AY568" s="17" t="s">
        <v>140</v>
      </c>
      <c r="BE568" s="139">
        <f>IF(N568="základní",J568,0)</f>
        <v>0</v>
      </c>
      <c r="BF568" s="139">
        <f>IF(N568="snížená",J568,0)</f>
        <v>0</v>
      </c>
      <c r="BG568" s="139">
        <f>IF(N568="zákl. přenesená",J568,0)</f>
        <v>0</v>
      </c>
      <c r="BH568" s="139">
        <f>IF(N568="sníž. přenesená",J568,0)</f>
        <v>0</v>
      </c>
      <c r="BI568" s="139">
        <f>IF(N568="nulová",J568,0)</f>
        <v>0</v>
      </c>
      <c r="BJ568" s="17" t="s">
        <v>86</v>
      </c>
      <c r="BK568" s="139">
        <f>ROUND(I568*H568,2)</f>
        <v>0</v>
      </c>
      <c r="BL568" s="17" t="s">
        <v>147</v>
      </c>
      <c r="BM568" s="138" t="s">
        <v>689</v>
      </c>
    </row>
    <row r="569" spans="2:65" s="11" customFormat="1" ht="22.8" customHeight="1">
      <c r="B569" s="115"/>
      <c r="D569" s="116" t="s">
        <v>77</v>
      </c>
      <c r="E569" s="125" t="s">
        <v>188</v>
      </c>
      <c r="F569" s="125" t="s">
        <v>690</v>
      </c>
      <c r="I569" s="118"/>
      <c r="J569" s="126">
        <f>BK569</f>
        <v>0</v>
      </c>
      <c r="L569" s="115"/>
      <c r="M569" s="120"/>
      <c r="P569" s="121">
        <f>SUM(P570:P741)</f>
        <v>0</v>
      </c>
      <c r="R569" s="121">
        <f>SUM(R570:R741)</f>
        <v>0</v>
      </c>
      <c r="T569" s="122">
        <f>SUM(T570:T741)</f>
        <v>0</v>
      </c>
      <c r="AR569" s="116" t="s">
        <v>86</v>
      </c>
      <c r="AT569" s="123" t="s">
        <v>77</v>
      </c>
      <c r="AU569" s="123" t="s">
        <v>86</v>
      </c>
      <c r="AY569" s="116" t="s">
        <v>140</v>
      </c>
      <c r="BK569" s="124">
        <f>SUM(BK570:BK741)</f>
        <v>0</v>
      </c>
    </row>
    <row r="570" spans="2:65" s="1" customFormat="1" ht="16.5" customHeight="1">
      <c r="B570" s="32"/>
      <c r="C570" s="127" t="s">
        <v>691</v>
      </c>
      <c r="D570" s="127" t="s">
        <v>142</v>
      </c>
      <c r="E570" s="128" t="s">
        <v>692</v>
      </c>
      <c r="F570" s="129" t="s">
        <v>693</v>
      </c>
      <c r="G570" s="130" t="s">
        <v>619</v>
      </c>
      <c r="H570" s="131">
        <v>4</v>
      </c>
      <c r="I570" s="132"/>
      <c r="J570" s="133">
        <f>ROUND(I570*H570,2)</f>
        <v>0</v>
      </c>
      <c r="K570" s="129" t="s">
        <v>146</v>
      </c>
      <c r="L570" s="32"/>
      <c r="M570" s="134" t="s">
        <v>19</v>
      </c>
      <c r="N570" s="135" t="s">
        <v>49</v>
      </c>
      <c r="P570" s="136">
        <f>O570*H570</f>
        <v>0</v>
      </c>
      <c r="Q570" s="136">
        <v>0</v>
      </c>
      <c r="R570" s="136">
        <f>Q570*H570</f>
        <v>0</v>
      </c>
      <c r="S570" s="136">
        <v>0</v>
      </c>
      <c r="T570" s="137">
        <f>S570*H570</f>
        <v>0</v>
      </c>
      <c r="AR570" s="138" t="s">
        <v>147</v>
      </c>
      <c r="AT570" s="138" t="s">
        <v>142</v>
      </c>
      <c r="AU570" s="138" t="s">
        <v>88</v>
      </c>
      <c r="AY570" s="17" t="s">
        <v>140</v>
      </c>
      <c r="BE570" s="139">
        <f>IF(N570="základní",J570,0)</f>
        <v>0</v>
      </c>
      <c r="BF570" s="139">
        <f>IF(N570="snížená",J570,0)</f>
        <v>0</v>
      </c>
      <c r="BG570" s="139">
        <f>IF(N570="zákl. přenesená",J570,0)</f>
        <v>0</v>
      </c>
      <c r="BH570" s="139">
        <f>IF(N570="sníž. přenesená",J570,0)</f>
        <v>0</v>
      </c>
      <c r="BI570" s="139">
        <f>IF(N570="nulová",J570,0)</f>
        <v>0</v>
      </c>
      <c r="BJ570" s="17" t="s">
        <v>86</v>
      </c>
      <c r="BK570" s="139">
        <f>ROUND(I570*H570,2)</f>
        <v>0</v>
      </c>
      <c r="BL570" s="17" t="s">
        <v>147</v>
      </c>
      <c r="BM570" s="138" t="s">
        <v>694</v>
      </c>
    </row>
    <row r="571" spans="2:65" s="1" customFormat="1">
      <c r="B571" s="32"/>
      <c r="D571" s="140" t="s">
        <v>148</v>
      </c>
      <c r="F571" s="141" t="s">
        <v>695</v>
      </c>
      <c r="I571" s="142"/>
      <c r="L571" s="32"/>
      <c r="M571" s="143"/>
      <c r="T571" s="53"/>
      <c r="AT571" s="17" t="s">
        <v>148</v>
      </c>
      <c r="AU571" s="17" t="s">
        <v>88</v>
      </c>
    </row>
    <row r="572" spans="2:65" s="12" customFormat="1">
      <c r="B572" s="144"/>
      <c r="D572" s="145" t="s">
        <v>150</v>
      </c>
      <c r="E572" s="146" t="s">
        <v>19</v>
      </c>
      <c r="F572" s="147" t="s">
        <v>147</v>
      </c>
      <c r="H572" s="148">
        <v>4</v>
      </c>
      <c r="I572" s="149"/>
      <c r="L572" s="144"/>
      <c r="M572" s="150"/>
      <c r="T572" s="151"/>
      <c r="AT572" s="146" t="s">
        <v>150</v>
      </c>
      <c r="AU572" s="146" t="s">
        <v>88</v>
      </c>
      <c r="AV572" s="12" t="s">
        <v>88</v>
      </c>
      <c r="AW572" s="12" t="s">
        <v>37</v>
      </c>
      <c r="AX572" s="12" t="s">
        <v>78</v>
      </c>
      <c r="AY572" s="146" t="s">
        <v>140</v>
      </c>
    </row>
    <row r="573" spans="2:65" s="13" customFormat="1">
      <c r="B573" s="152"/>
      <c r="D573" s="145" t="s">
        <v>150</v>
      </c>
      <c r="E573" s="153" t="s">
        <v>19</v>
      </c>
      <c r="F573" s="154" t="s">
        <v>696</v>
      </c>
      <c r="H573" s="153" t="s">
        <v>19</v>
      </c>
      <c r="I573" s="155"/>
      <c r="L573" s="152"/>
      <c r="M573" s="156"/>
      <c r="T573" s="157"/>
      <c r="AT573" s="153" t="s">
        <v>150</v>
      </c>
      <c r="AU573" s="153" t="s">
        <v>88</v>
      </c>
      <c r="AV573" s="13" t="s">
        <v>86</v>
      </c>
      <c r="AW573" s="13" t="s">
        <v>37</v>
      </c>
      <c r="AX573" s="13" t="s">
        <v>78</v>
      </c>
      <c r="AY573" s="153" t="s">
        <v>140</v>
      </c>
    </row>
    <row r="574" spans="2:65" s="14" customFormat="1">
      <c r="B574" s="158"/>
      <c r="D574" s="145" t="s">
        <v>150</v>
      </c>
      <c r="E574" s="159" t="s">
        <v>19</v>
      </c>
      <c r="F574" s="160" t="s">
        <v>153</v>
      </c>
      <c r="H574" s="161">
        <v>4</v>
      </c>
      <c r="I574" s="162"/>
      <c r="L574" s="158"/>
      <c r="M574" s="163"/>
      <c r="T574" s="164"/>
      <c r="AT574" s="159" t="s">
        <v>150</v>
      </c>
      <c r="AU574" s="159" t="s">
        <v>88</v>
      </c>
      <c r="AV574" s="14" t="s">
        <v>147</v>
      </c>
      <c r="AW574" s="14" t="s">
        <v>37</v>
      </c>
      <c r="AX574" s="14" t="s">
        <v>86</v>
      </c>
      <c r="AY574" s="159" t="s">
        <v>140</v>
      </c>
    </row>
    <row r="575" spans="2:65" s="1" customFormat="1" ht="16.5" customHeight="1">
      <c r="B575" s="32"/>
      <c r="C575" s="127" t="s">
        <v>453</v>
      </c>
      <c r="D575" s="127" t="s">
        <v>142</v>
      </c>
      <c r="E575" s="128" t="s">
        <v>692</v>
      </c>
      <c r="F575" s="129" t="s">
        <v>693</v>
      </c>
      <c r="G575" s="130" t="s">
        <v>619</v>
      </c>
      <c r="H575" s="131">
        <v>16</v>
      </c>
      <c r="I575" s="132"/>
      <c r="J575" s="133">
        <f>ROUND(I575*H575,2)</f>
        <v>0</v>
      </c>
      <c r="K575" s="129" t="s">
        <v>146</v>
      </c>
      <c r="L575" s="32"/>
      <c r="M575" s="134" t="s">
        <v>19</v>
      </c>
      <c r="N575" s="135" t="s">
        <v>49</v>
      </c>
      <c r="P575" s="136">
        <f>O575*H575</f>
        <v>0</v>
      </c>
      <c r="Q575" s="136">
        <v>0</v>
      </c>
      <c r="R575" s="136">
        <f>Q575*H575</f>
        <v>0</v>
      </c>
      <c r="S575" s="136">
        <v>0</v>
      </c>
      <c r="T575" s="137">
        <f>S575*H575</f>
        <v>0</v>
      </c>
      <c r="AR575" s="138" t="s">
        <v>147</v>
      </c>
      <c r="AT575" s="138" t="s">
        <v>142</v>
      </c>
      <c r="AU575" s="138" t="s">
        <v>88</v>
      </c>
      <c r="AY575" s="17" t="s">
        <v>140</v>
      </c>
      <c r="BE575" s="139">
        <f>IF(N575="základní",J575,0)</f>
        <v>0</v>
      </c>
      <c r="BF575" s="139">
        <f>IF(N575="snížená",J575,0)</f>
        <v>0</v>
      </c>
      <c r="BG575" s="139">
        <f>IF(N575="zákl. přenesená",J575,0)</f>
        <v>0</v>
      </c>
      <c r="BH575" s="139">
        <f>IF(N575="sníž. přenesená",J575,0)</f>
        <v>0</v>
      </c>
      <c r="BI575" s="139">
        <f>IF(N575="nulová",J575,0)</f>
        <v>0</v>
      </c>
      <c r="BJ575" s="17" t="s">
        <v>86</v>
      </c>
      <c r="BK575" s="139">
        <f>ROUND(I575*H575,2)</f>
        <v>0</v>
      </c>
      <c r="BL575" s="17" t="s">
        <v>147</v>
      </c>
      <c r="BM575" s="138" t="s">
        <v>697</v>
      </c>
    </row>
    <row r="576" spans="2:65" s="1" customFormat="1">
      <c r="B576" s="32"/>
      <c r="D576" s="140" t="s">
        <v>148</v>
      </c>
      <c r="F576" s="141" t="s">
        <v>695</v>
      </c>
      <c r="I576" s="142"/>
      <c r="L576" s="32"/>
      <c r="M576" s="143"/>
      <c r="T576" s="53"/>
      <c r="AT576" s="17" t="s">
        <v>148</v>
      </c>
      <c r="AU576" s="17" t="s">
        <v>88</v>
      </c>
    </row>
    <row r="577" spans="2:65" s="13" customFormat="1">
      <c r="B577" s="152"/>
      <c r="D577" s="145" t="s">
        <v>150</v>
      </c>
      <c r="E577" s="153" t="s">
        <v>19</v>
      </c>
      <c r="F577" s="154" t="s">
        <v>698</v>
      </c>
      <c r="H577" s="153" t="s">
        <v>19</v>
      </c>
      <c r="I577" s="155"/>
      <c r="L577" s="152"/>
      <c r="M577" s="156"/>
      <c r="T577" s="157"/>
      <c r="AT577" s="153" t="s">
        <v>150</v>
      </c>
      <c r="AU577" s="153" t="s">
        <v>88</v>
      </c>
      <c r="AV577" s="13" t="s">
        <v>86</v>
      </c>
      <c r="AW577" s="13" t="s">
        <v>37</v>
      </c>
      <c r="AX577" s="13" t="s">
        <v>78</v>
      </c>
      <c r="AY577" s="153" t="s">
        <v>140</v>
      </c>
    </row>
    <row r="578" spans="2:65" s="12" customFormat="1">
      <c r="B578" s="144"/>
      <c r="D578" s="145" t="s">
        <v>150</v>
      </c>
      <c r="E578" s="146" t="s">
        <v>19</v>
      </c>
      <c r="F578" s="147" t="s">
        <v>184</v>
      </c>
      <c r="H578" s="148">
        <v>16</v>
      </c>
      <c r="I578" s="149"/>
      <c r="L578" s="144"/>
      <c r="M578" s="150"/>
      <c r="T578" s="151"/>
      <c r="AT578" s="146" t="s">
        <v>150</v>
      </c>
      <c r="AU578" s="146" t="s">
        <v>88</v>
      </c>
      <c r="AV578" s="12" t="s">
        <v>88</v>
      </c>
      <c r="AW578" s="12" t="s">
        <v>37</v>
      </c>
      <c r="AX578" s="12" t="s">
        <v>78</v>
      </c>
      <c r="AY578" s="146" t="s">
        <v>140</v>
      </c>
    </row>
    <row r="579" spans="2:65" s="14" customFormat="1">
      <c r="B579" s="158"/>
      <c r="D579" s="145" t="s">
        <v>150</v>
      </c>
      <c r="E579" s="159" t="s">
        <v>19</v>
      </c>
      <c r="F579" s="160" t="s">
        <v>153</v>
      </c>
      <c r="H579" s="161">
        <v>16</v>
      </c>
      <c r="I579" s="162"/>
      <c r="L579" s="158"/>
      <c r="M579" s="163"/>
      <c r="T579" s="164"/>
      <c r="AT579" s="159" t="s">
        <v>150</v>
      </c>
      <c r="AU579" s="159" t="s">
        <v>88</v>
      </c>
      <c r="AV579" s="14" t="s">
        <v>147</v>
      </c>
      <c r="AW579" s="14" t="s">
        <v>37</v>
      </c>
      <c r="AX579" s="14" t="s">
        <v>86</v>
      </c>
      <c r="AY579" s="159" t="s">
        <v>140</v>
      </c>
    </row>
    <row r="580" spans="2:65" s="1" customFormat="1" ht="16.5" customHeight="1">
      <c r="B580" s="32"/>
      <c r="C580" s="165" t="s">
        <v>699</v>
      </c>
      <c r="D580" s="165" t="s">
        <v>290</v>
      </c>
      <c r="E580" s="166" t="s">
        <v>700</v>
      </c>
      <c r="F580" s="167" t="s">
        <v>701</v>
      </c>
      <c r="G580" s="168" t="s">
        <v>619</v>
      </c>
      <c r="H580" s="169">
        <v>2</v>
      </c>
      <c r="I580" s="170"/>
      <c r="J580" s="171">
        <f t="shared" ref="J580:J585" si="0">ROUND(I580*H580,2)</f>
        <v>0</v>
      </c>
      <c r="K580" s="167" t="s">
        <v>146</v>
      </c>
      <c r="L580" s="172"/>
      <c r="M580" s="173" t="s">
        <v>19</v>
      </c>
      <c r="N580" s="174" t="s">
        <v>49</v>
      </c>
      <c r="P580" s="136">
        <f t="shared" ref="P580:P585" si="1">O580*H580</f>
        <v>0</v>
      </c>
      <c r="Q580" s="136">
        <v>0</v>
      </c>
      <c r="R580" s="136">
        <f t="shared" ref="R580:R585" si="2">Q580*H580</f>
        <v>0</v>
      </c>
      <c r="S580" s="136">
        <v>0</v>
      </c>
      <c r="T580" s="137">
        <f t="shared" ref="T580:T585" si="3">S580*H580</f>
        <v>0</v>
      </c>
      <c r="AR580" s="138" t="s">
        <v>164</v>
      </c>
      <c r="AT580" s="138" t="s">
        <v>290</v>
      </c>
      <c r="AU580" s="138" t="s">
        <v>88</v>
      </c>
      <c r="AY580" s="17" t="s">
        <v>140</v>
      </c>
      <c r="BE580" s="139">
        <f t="shared" ref="BE580:BE585" si="4">IF(N580="základní",J580,0)</f>
        <v>0</v>
      </c>
      <c r="BF580" s="139">
        <f t="shared" ref="BF580:BF585" si="5">IF(N580="snížená",J580,0)</f>
        <v>0</v>
      </c>
      <c r="BG580" s="139">
        <f t="shared" ref="BG580:BG585" si="6">IF(N580="zákl. přenesená",J580,0)</f>
        <v>0</v>
      </c>
      <c r="BH580" s="139">
        <f t="shared" ref="BH580:BH585" si="7">IF(N580="sníž. přenesená",J580,0)</f>
        <v>0</v>
      </c>
      <c r="BI580" s="139">
        <f t="shared" ref="BI580:BI585" si="8">IF(N580="nulová",J580,0)</f>
        <v>0</v>
      </c>
      <c r="BJ580" s="17" t="s">
        <v>86</v>
      </c>
      <c r="BK580" s="139">
        <f t="shared" ref="BK580:BK585" si="9">ROUND(I580*H580,2)</f>
        <v>0</v>
      </c>
      <c r="BL580" s="17" t="s">
        <v>147</v>
      </c>
      <c r="BM580" s="138" t="s">
        <v>702</v>
      </c>
    </row>
    <row r="581" spans="2:65" s="1" customFormat="1" ht="16.5" customHeight="1">
      <c r="B581" s="32"/>
      <c r="C581" s="165" t="s">
        <v>455</v>
      </c>
      <c r="D581" s="165" t="s">
        <v>290</v>
      </c>
      <c r="E581" s="166" t="s">
        <v>703</v>
      </c>
      <c r="F581" s="167" t="s">
        <v>704</v>
      </c>
      <c r="G581" s="168" t="s">
        <v>619</v>
      </c>
      <c r="H581" s="169">
        <v>3</v>
      </c>
      <c r="I581" s="170"/>
      <c r="J581" s="171">
        <f t="shared" si="0"/>
        <v>0</v>
      </c>
      <c r="K581" s="167" t="s">
        <v>19</v>
      </c>
      <c r="L581" s="172"/>
      <c r="M581" s="173" t="s">
        <v>19</v>
      </c>
      <c r="N581" s="174" t="s">
        <v>49</v>
      </c>
      <c r="P581" s="136">
        <f t="shared" si="1"/>
        <v>0</v>
      </c>
      <c r="Q581" s="136">
        <v>0</v>
      </c>
      <c r="R581" s="136">
        <f t="shared" si="2"/>
        <v>0</v>
      </c>
      <c r="S581" s="136">
        <v>0</v>
      </c>
      <c r="T581" s="137">
        <f t="shared" si="3"/>
        <v>0</v>
      </c>
      <c r="AR581" s="138" t="s">
        <v>164</v>
      </c>
      <c r="AT581" s="138" t="s">
        <v>290</v>
      </c>
      <c r="AU581" s="138" t="s">
        <v>88</v>
      </c>
      <c r="AY581" s="17" t="s">
        <v>140</v>
      </c>
      <c r="BE581" s="139">
        <f t="shared" si="4"/>
        <v>0</v>
      </c>
      <c r="BF581" s="139">
        <f t="shared" si="5"/>
        <v>0</v>
      </c>
      <c r="BG581" s="139">
        <f t="shared" si="6"/>
        <v>0</v>
      </c>
      <c r="BH581" s="139">
        <f t="shared" si="7"/>
        <v>0</v>
      </c>
      <c r="BI581" s="139">
        <f t="shared" si="8"/>
        <v>0</v>
      </c>
      <c r="BJ581" s="17" t="s">
        <v>86</v>
      </c>
      <c r="BK581" s="139">
        <f t="shared" si="9"/>
        <v>0</v>
      </c>
      <c r="BL581" s="17" t="s">
        <v>147</v>
      </c>
      <c r="BM581" s="138" t="s">
        <v>705</v>
      </c>
    </row>
    <row r="582" spans="2:65" s="1" customFormat="1" ht="16.5" customHeight="1">
      <c r="B582" s="32"/>
      <c r="C582" s="165" t="s">
        <v>706</v>
      </c>
      <c r="D582" s="165" t="s">
        <v>290</v>
      </c>
      <c r="E582" s="166" t="s">
        <v>707</v>
      </c>
      <c r="F582" s="167" t="s">
        <v>708</v>
      </c>
      <c r="G582" s="168" t="s">
        <v>619</v>
      </c>
      <c r="H582" s="169">
        <v>3</v>
      </c>
      <c r="I582" s="170"/>
      <c r="J582" s="171">
        <f t="shared" si="0"/>
        <v>0</v>
      </c>
      <c r="K582" s="167" t="s">
        <v>146</v>
      </c>
      <c r="L582" s="172"/>
      <c r="M582" s="173" t="s">
        <v>19</v>
      </c>
      <c r="N582" s="174" t="s">
        <v>49</v>
      </c>
      <c r="P582" s="136">
        <f t="shared" si="1"/>
        <v>0</v>
      </c>
      <c r="Q582" s="136">
        <v>0</v>
      </c>
      <c r="R582" s="136">
        <f t="shared" si="2"/>
        <v>0</v>
      </c>
      <c r="S582" s="136">
        <v>0</v>
      </c>
      <c r="T582" s="137">
        <f t="shared" si="3"/>
        <v>0</v>
      </c>
      <c r="AR582" s="138" t="s">
        <v>164</v>
      </c>
      <c r="AT582" s="138" t="s">
        <v>290</v>
      </c>
      <c r="AU582" s="138" t="s">
        <v>88</v>
      </c>
      <c r="AY582" s="17" t="s">
        <v>140</v>
      </c>
      <c r="BE582" s="139">
        <f t="shared" si="4"/>
        <v>0</v>
      </c>
      <c r="BF582" s="139">
        <f t="shared" si="5"/>
        <v>0</v>
      </c>
      <c r="BG582" s="139">
        <f t="shared" si="6"/>
        <v>0</v>
      </c>
      <c r="BH582" s="139">
        <f t="shared" si="7"/>
        <v>0</v>
      </c>
      <c r="BI582" s="139">
        <f t="shared" si="8"/>
        <v>0</v>
      </c>
      <c r="BJ582" s="17" t="s">
        <v>86</v>
      </c>
      <c r="BK582" s="139">
        <f t="shared" si="9"/>
        <v>0</v>
      </c>
      <c r="BL582" s="17" t="s">
        <v>147</v>
      </c>
      <c r="BM582" s="138" t="s">
        <v>709</v>
      </c>
    </row>
    <row r="583" spans="2:65" s="1" customFormat="1" ht="16.5" customHeight="1">
      <c r="B583" s="32"/>
      <c r="C583" s="165" t="s">
        <v>461</v>
      </c>
      <c r="D583" s="165" t="s">
        <v>290</v>
      </c>
      <c r="E583" s="166" t="s">
        <v>710</v>
      </c>
      <c r="F583" s="167" t="s">
        <v>711</v>
      </c>
      <c r="G583" s="168" t="s">
        <v>619</v>
      </c>
      <c r="H583" s="169">
        <v>4</v>
      </c>
      <c r="I583" s="170"/>
      <c r="J583" s="171">
        <f t="shared" si="0"/>
        <v>0</v>
      </c>
      <c r="K583" s="167" t="s">
        <v>146</v>
      </c>
      <c r="L583" s="172"/>
      <c r="M583" s="173" t="s">
        <v>19</v>
      </c>
      <c r="N583" s="174" t="s">
        <v>49</v>
      </c>
      <c r="P583" s="136">
        <f t="shared" si="1"/>
        <v>0</v>
      </c>
      <c r="Q583" s="136">
        <v>0</v>
      </c>
      <c r="R583" s="136">
        <f t="shared" si="2"/>
        <v>0</v>
      </c>
      <c r="S583" s="136">
        <v>0</v>
      </c>
      <c r="T583" s="137">
        <f t="shared" si="3"/>
        <v>0</v>
      </c>
      <c r="AR583" s="138" t="s">
        <v>164</v>
      </c>
      <c r="AT583" s="138" t="s">
        <v>290</v>
      </c>
      <c r="AU583" s="138" t="s">
        <v>88</v>
      </c>
      <c r="AY583" s="17" t="s">
        <v>140</v>
      </c>
      <c r="BE583" s="139">
        <f t="shared" si="4"/>
        <v>0</v>
      </c>
      <c r="BF583" s="139">
        <f t="shared" si="5"/>
        <v>0</v>
      </c>
      <c r="BG583" s="139">
        <f t="shared" si="6"/>
        <v>0</v>
      </c>
      <c r="BH583" s="139">
        <f t="shared" si="7"/>
        <v>0</v>
      </c>
      <c r="BI583" s="139">
        <f t="shared" si="8"/>
        <v>0</v>
      </c>
      <c r="BJ583" s="17" t="s">
        <v>86</v>
      </c>
      <c r="BK583" s="139">
        <f t="shared" si="9"/>
        <v>0</v>
      </c>
      <c r="BL583" s="17" t="s">
        <v>147</v>
      </c>
      <c r="BM583" s="138" t="s">
        <v>712</v>
      </c>
    </row>
    <row r="584" spans="2:65" s="1" customFormat="1" ht="16.5" customHeight="1">
      <c r="B584" s="32"/>
      <c r="C584" s="165" t="s">
        <v>713</v>
      </c>
      <c r="D584" s="165" t="s">
        <v>290</v>
      </c>
      <c r="E584" s="166" t="s">
        <v>714</v>
      </c>
      <c r="F584" s="167" t="s">
        <v>715</v>
      </c>
      <c r="G584" s="168" t="s">
        <v>619</v>
      </c>
      <c r="H584" s="169">
        <v>4</v>
      </c>
      <c r="I584" s="170"/>
      <c r="J584" s="171">
        <f t="shared" si="0"/>
        <v>0</v>
      </c>
      <c r="K584" s="167" t="s">
        <v>146</v>
      </c>
      <c r="L584" s="172"/>
      <c r="M584" s="173" t="s">
        <v>19</v>
      </c>
      <c r="N584" s="174" t="s">
        <v>49</v>
      </c>
      <c r="P584" s="136">
        <f t="shared" si="1"/>
        <v>0</v>
      </c>
      <c r="Q584" s="136">
        <v>0</v>
      </c>
      <c r="R584" s="136">
        <f t="shared" si="2"/>
        <v>0</v>
      </c>
      <c r="S584" s="136">
        <v>0</v>
      </c>
      <c r="T584" s="137">
        <f t="shared" si="3"/>
        <v>0</v>
      </c>
      <c r="AR584" s="138" t="s">
        <v>164</v>
      </c>
      <c r="AT584" s="138" t="s">
        <v>290</v>
      </c>
      <c r="AU584" s="138" t="s">
        <v>88</v>
      </c>
      <c r="AY584" s="17" t="s">
        <v>140</v>
      </c>
      <c r="BE584" s="139">
        <f t="shared" si="4"/>
        <v>0</v>
      </c>
      <c r="BF584" s="139">
        <f t="shared" si="5"/>
        <v>0</v>
      </c>
      <c r="BG584" s="139">
        <f t="shared" si="6"/>
        <v>0</v>
      </c>
      <c r="BH584" s="139">
        <f t="shared" si="7"/>
        <v>0</v>
      </c>
      <c r="BI584" s="139">
        <f t="shared" si="8"/>
        <v>0</v>
      </c>
      <c r="BJ584" s="17" t="s">
        <v>86</v>
      </c>
      <c r="BK584" s="139">
        <f t="shared" si="9"/>
        <v>0</v>
      </c>
      <c r="BL584" s="17" t="s">
        <v>147</v>
      </c>
      <c r="BM584" s="138" t="s">
        <v>716</v>
      </c>
    </row>
    <row r="585" spans="2:65" s="1" customFormat="1" ht="16.5" customHeight="1">
      <c r="B585" s="32"/>
      <c r="C585" s="127" t="s">
        <v>462</v>
      </c>
      <c r="D585" s="127" t="s">
        <v>142</v>
      </c>
      <c r="E585" s="128" t="s">
        <v>717</v>
      </c>
      <c r="F585" s="129" t="s">
        <v>718</v>
      </c>
      <c r="G585" s="130" t="s">
        <v>619</v>
      </c>
      <c r="H585" s="131">
        <v>9</v>
      </c>
      <c r="I585" s="132"/>
      <c r="J585" s="133">
        <f t="shared" si="0"/>
        <v>0</v>
      </c>
      <c r="K585" s="129" t="s">
        <v>146</v>
      </c>
      <c r="L585" s="32"/>
      <c r="M585" s="134" t="s">
        <v>19</v>
      </c>
      <c r="N585" s="135" t="s">
        <v>49</v>
      </c>
      <c r="P585" s="136">
        <f t="shared" si="1"/>
        <v>0</v>
      </c>
      <c r="Q585" s="136">
        <v>0</v>
      </c>
      <c r="R585" s="136">
        <f t="shared" si="2"/>
        <v>0</v>
      </c>
      <c r="S585" s="136">
        <v>0</v>
      </c>
      <c r="T585" s="137">
        <f t="shared" si="3"/>
        <v>0</v>
      </c>
      <c r="AR585" s="138" t="s">
        <v>147</v>
      </c>
      <c r="AT585" s="138" t="s">
        <v>142</v>
      </c>
      <c r="AU585" s="138" t="s">
        <v>88</v>
      </c>
      <c r="AY585" s="17" t="s">
        <v>140</v>
      </c>
      <c r="BE585" s="139">
        <f t="shared" si="4"/>
        <v>0</v>
      </c>
      <c r="BF585" s="139">
        <f t="shared" si="5"/>
        <v>0</v>
      </c>
      <c r="BG585" s="139">
        <f t="shared" si="6"/>
        <v>0</v>
      </c>
      <c r="BH585" s="139">
        <f t="shared" si="7"/>
        <v>0</v>
      </c>
      <c r="BI585" s="139">
        <f t="shared" si="8"/>
        <v>0</v>
      </c>
      <c r="BJ585" s="17" t="s">
        <v>86</v>
      </c>
      <c r="BK585" s="139">
        <f t="shared" si="9"/>
        <v>0</v>
      </c>
      <c r="BL585" s="17" t="s">
        <v>147</v>
      </c>
      <c r="BM585" s="138" t="s">
        <v>719</v>
      </c>
    </row>
    <row r="586" spans="2:65" s="1" customFormat="1">
      <c r="B586" s="32"/>
      <c r="D586" s="140" t="s">
        <v>148</v>
      </c>
      <c r="F586" s="141" t="s">
        <v>720</v>
      </c>
      <c r="I586" s="142"/>
      <c r="L586" s="32"/>
      <c r="M586" s="143"/>
      <c r="T586" s="53"/>
      <c r="AT586" s="17" t="s">
        <v>148</v>
      </c>
      <c r="AU586" s="17" t="s">
        <v>88</v>
      </c>
    </row>
    <row r="587" spans="2:65" s="12" customFormat="1">
      <c r="B587" s="144"/>
      <c r="D587" s="145" t="s">
        <v>150</v>
      </c>
      <c r="E587" s="146" t="s">
        <v>19</v>
      </c>
      <c r="F587" s="147" t="s">
        <v>188</v>
      </c>
      <c r="H587" s="148">
        <v>9</v>
      </c>
      <c r="I587" s="149"/>
      <c r="L587" s="144"/>
      <c r="M587" s="150"/>
      <c r="T587" s="151"/>
      <c r="AT587" s="146" t="s">
        <v>150</v>
      </c>
      <c r="AU587" s="146" t="s">
        <v>88</v>
      </c>
      <c r="AV587" s="12" t="s">
        <v>88</v>
      </c>
      <c r="AW587" s="12" t="s">
        <v>37</v>
      </c>
      <c r="AX587" s="12" t="s">
        <v>78</v>
      </c>
      <c r="AY587" s="146" t="s">
        <v>140</v>
      </c>
    </row>
    <row r="588" spans="2:65" s="13" customFormat="1">
      <c r="B588" s="152"/>
      <c r="D588" s="145" t="s">
        <v>150</v>
      </c>
      <c r="E588" s="153" t="s">
        <v>19</v>
      </c>
      <c r="F588" s="154" t="s">
        <v>152</v>
      </c>
      <c r="H588" s="153" t="s">
        <v>19</v>
      </c>
      <c r="I588" s="155"/>
      <c r="L588" s="152"/>
      <c r="M588" s="156"/>
      <c r="T588" s="157"/>
      <c r="AT588" s="153" t="s">
        <v>150</v>
      </c>
      <c r="AU588" s="153" t="s">
        <v>88</v>
      </c>
      <c r="AV588" s="13" t="s">
        <v>86</v>
      </c>
      <c r="AW588" s="13" t="s">
        <v>37</v>
      </c>
      <c r="AX588" s="13" t="s">
        <v>78</v>
      </c>
      <c r="AY588" s="153" t="s">
        <v>140</v>
      </c>
    </row>
    <row r="589" spans="2:65" s="14" customFormat="1">
      <c r="B589" s="158"/>
      <c r="D589" s="145" t="s">
        <v>150</v>
      </c>
      <c r="E589" s="159" t="s">
        <v>19</v>
      </c>
      <c r="F589" s="160" t="s">
        <v>153</v>
      </c>
      <c r="H589" s="161">
        <v>9</v>
      </c>
      <c r="I589" s="162"/>
      <c r="L589" s="158"/>
      <c r="M589" s="163"/>
      <c r="T589" s="164"/>
      <c r="AT589" s="159" t="s">
        <v>150</v>
      </c>
      <c r="AU589" s="159" t="s">
        <v>88</v>
      </c>
      <c r="AV589" s="14" t="s">
        <v>147</v>
      </c>
      <c r="AW589" s="14" t="s">
        <v>37</v>
      </c>
      <c r="AX589" s="14" t="s">
        <v>86</v>
      </c>
      <c r="AY589" s="159" t="s">
        <v>140</v>
      </c>
    </row>
    <row r="590" spans="2:65" s="1" customFormat="1" ht="16.5" customHeight="1">
      <c r="B590" s="32"/>
      <c r="C590" s="165" t="s">
        <v>721</v>
      </c>
      <c r="D590" s="165" t="s">
        <v>290</v>
      </c>
      <c r="E590" s="166" t="s">
        <v>722</v>
      </c>
      <c r="F590" s="167" t="s">
        <v>723</v>
      </c>
      <c r="G590" s="168" t="s">
        <v>619</v>
      </c>
      <c r="H590" s="169">
        <v>9</v>
      </c>
      <c r="I590" s="170"/>
      <c r="J590" s="171">
        <f>ROUND(I590*H590,2)</f>
        <v>0</v>
      </c>
      <c r="K590" s="167" t="s">
        <v>146</v>
      </c>
      <c r="L590" s="172"/>
      <c r="M590" s="173" t="s">
        <v>19</v>
      </c>
      <c r="N590" s="174" t="s">
        <v>49</v>
      </c>
      <c r="P590" s="136">
        <f>O590*H590</f>
        <v>0</v>
      </c>
      <c r="Q590" s="136">
        <v>0</v>
      </c>
      <c r="R590" s="136">
        <f>Q590*H590</f>
        <v>0</v>
      </c>
      <c r="S590" s="136">
        <v>0</v>
      </c>
      <c r="T590" s="137">
        <f>S590*H590</f>
        <v>0</v>
      </c>
      <c r="AR590" s="138" t="s">
        <v>164</v>
      </c>
      <c r="AT590" s="138" t="s">
        <v>290</v>
      </c>
      <c r="AU590" s="138" t="s">
        <v>88</v>
      </c>
      <c r="AY590" s="17" t="s">
        <v>140</v>
      </c>
      <c r="BE590" s="139">
        <f>IF(N590="základní",J590,0)</f>
        <v>0</v>
      </c>
      <c r="BF590" s="139">
        <f>IF(N590="snížená",J590,0)</f>
        <v>0</v>
      </c>
      <c r="BG590" s="139">
        <f>IF(N590="zákl. přenesená",J590,0)</f>
        <v>0</v>
      </c>
      <c r="BH590" s="139">
        <f>IF(N590="sníž. přenesená",J590,0)</f>
        <v>0</v>
      </c>
      <c r="BI590" s="139">
        <f>IF(N590="nulová",J590,0)</f>
        <v>0</v>
      </c>
      <c r="BJ590" s="17" t="s">
        <v>86</v>
      </c>
      <c r="BK590" s="139">
        <f>ROUND(I590*H590,2)</f>
        <v>0</v>
      </c>
      <c r="BL590" s="17" t="s">
        <v>147</v>
      </c>
      <c r="BM590" s="138" t="s">
        <v>724</v>
      </c>
    </row>
    <row r="591" spans="2:65" s="1" customFormat="1" ht="16.5" customHeight="1">
      <c r="B591" s="32"/>
      <c r="C591" s="165" t="s">
        <v>467</v>
      </c>
      <c r="D591" s="165" t="s">
        <v>290</v>
      </c>
      <c r="E591" s="166" t="s">
        <v>725</v>
      </c>
      <c r="F591" s="167" t="s">
        <v>726</v>
      </c>
      <c r="G591" s="168" t="s">
        <v>619</v>
      </c>
      <c r="H591" s="169">
        <v>9</v>
      </c>
      <c r="I591" s="170"/>
      <c r="J591" s="171">
        <f>ROUND(I591*H591,2)</f>
        <v>0</v>
      </c>
      <c r="K591" s="167" t="s">
        <v>146</v>
      </c>
      <c r="L591" s="172"/>
      <c r="M591" s="173" t="s">
        <v>19</v>
      </c>
      <c r="N591" s="174" t="s">
        <v>49</v>
      </c>
      <c r="P591" s="136">
        <f>O591*H591</f>
        <v>0</v>
      </c>
      <c r="Q591" s="136">
        <v>0</v>
      </c>
      <c r="R591" s="136">
        <f>Q591*H591</f>
        <v>0</v>
      </c>
      <c r="S591" s="136">
        <v>0</v>
      </c>
      <c r="T591" s="137">
        <f>S591*H591</f>
        <v>0</v>
      </c>
      <c r="AR591" s="138" t="s">
        <v>164</v>
      </c>
      <c r="AT591" s="138" t="s">
        <v>290</v>
      </c>
      <c r="AU591" s="138" t="s">
        <v>88</v>
      </c>
      <c r="AY591" s="17" t="s">
        <v>140</v>
      </c>
      <c r="BE591" s="139">
        <f>IF(N591="základní",J591,0)</f>
        <v>0</v>
      </c>
      <c r="BF591" s="139">
        <f>IF(N591="snížená",J591,0)</f>
        <v>0</v>
      </c>
      <c r="BG591" s="139">
        <f>IF(N591="zákl. přenesená",J591,0)</f>
        <v>0</v>
      </c>
      <c r="BH591" s="139">
        <f>IF(N591="sníž. přenesená",J591,0)</f>
        <v>0</v>
      </c>
      <c r="BI591" s="139">
        <f>IF(N591="nulová",J591,0)</f>
        <v>0</v>
      </c>
      <c r="BJ591" s="17" t="s">
        <v>86</v>
      </c>
      <c r="BK591" s="139">
        <f>ROUND(I591*H591,2)</f>
        <v>0</v>
      </c>
      <c r="BL591" s="17" t="s">
        <v>147</v>
      </c>
      <c r="BM591" s="138" t="s">
        <v>727</v>
      </c>
    </row>
    <row r="592" spans="2:65" s="1" customFormat="1" ht="16.5" customHeight="1">
      <c r="B592" s="32"/>
      <c r="C592" s="165" t="s">
        <v>728</v>
      </c>
      <c r="D592" s="165" t="s">
        <v>290</v>
      </c>
      <c r="E592" s="166" t="s">
        <v>729</v>
      </c>
      <c r="F592" s="167" t="s">
        <v>730</v>
      </c>
      <c r="G592" s="168" t="s">
        <v>619</v>
      </c>
      <c r="H592" s="169">
        <v>9</v>
      </c>
      <c r="I592" s="170"/>
      <c r="J592" s="171">
        <f>ROUND(I592*H592,2)</f>
        <v>0</v>
      </c>
      <c r="K592" s="167" t="s">
        <v>146</v>
      </c>
      <c r="L592" s="172"/>
      <c r="M592" s="173" t="s">
        <v>19</v>
      </c>
      <c r="N592" s="174" t="s">
        <v>49</v>
      </c>
      <c r="P592" s="136">
        <f>O592*H592</f>
        <v>0</v>
      </c>
      <c r="Q592" s="136">
        <v>0</v>
      </c>
      <c r="R592" s="136">
        <f>Q592*H592</f>
        <v>0</v>
      </c>
      <c r="S592" s="136">
        <v>0</v>
      </c>
      <c r="T592" s="137">
        <f>S592*H592</f>
        <v>0</v>
      </c>
      <c r="AR592" s="138" t="s">
        <v>164</v>
      </c>
      <c r="AT592" s="138" t="s">
        <v>290</v>
      </c>
      <c r="AU592" s="138" t="s">
        <v>88</v>
      </c>
      <c r="AY592" s="17" t="s">
        <v>140</v>
      </c>
      <c r="BE592" s="139">
        <f>IF(N592="základní",J592,0)</f>
        <v>0</v>
      </c>
      <c r="BF592" s="139">
        <f>IF(N592="snížená",J592,0)</f>
        <v>0</v>
      </c>
      <c r="BG592" s="139">
        <f>IF(N592="zákl. přenesená",J592,0)</f>
        <v>0</v>
      </c>
      <c r="BH592" s="139">
        <f>IF(N592="sníž. přenesená",J592,0)</f>
        <v>0</v>
      </c>
      <c r="BI592" s="139">
        <f>IF(N592="nulová",J592,0)</f>
        <v>0</v>
      </c>
      <c r="BJ592" s="17" t="s">
        <v>86</v>
      </c>
      <c r="BK592" s="139">
        <f>ROUND(I592*H592,2)</f>
        <v>0</v>
      </c>
      <c r="BL592" s="17" t="s">
        <v>147</v>
      </c>
      <c r="BM592" s="138" t="s">
        <v>731</v>
      </c>
    </row>
    <row r="593" spans="2:65" s="1" customFormat="1" ht="16.5" customHeight="1">
      <c r="B593" s="32"/>
      <c r="C593" s="165" t="s">
        <v>472</v>
      </c>
      <c r="D593" s="165" t="s">
        <v>290</v>
      </c>
      <c r="E593" s="166" t="s">
        <v>732</v>
      </c>
      <c r="F593" s="167" t="s">
        <v>733</v>
      </c>
      <c r="G593" s="168" t="s">
        <v>619</v>
      </c>
      <c r="H593" s="169">
        <v>9</v>
      </c>
      <c r="I593" s="170"/>
      <c r="J593" s="171">
        <f>ROUND(I593*H593,2)</f>
        <v>0</v>
      </c>
      <c r="K593" s="167" t="s">
        <v>146</v>
      </c>
      <c r="L593" s="172"/>
      <c r="M593" s="173" t="s">
        <v>19</v>
      </c>
      <c r="N593" s="174" t="s">
        <v>49</v>
      </c>
      <c r="P593" s="136">
        <f>O593*H593</f>
        <v>0</v>
      </c>
      <c r="Q593" s="136">
        <v>0</v>
      </c>
      <c r="R593" s="136">
        <f>Q593*H593</f>
        <v>0</v>
      </c>
      <c r="S593" s="136">
        <v>0</v>
      </c>
      <c r="T593" s="137">
        <f>S593*H593</f>
        <v>0</v>
      </c>
      <c r="AR593" s="138" t="s">
        <v>164</v>
      </c>
      <c r="AT593" s="138" t="s">
        <v>290</v>
      </c>
      <c r="AU593" s="138" t="s">
        <v>88</v>
      </c>
      <c r="AY593" s="17" t="s">
        <v>140</v>
      </c>
      <c r="BE593" s="139">
        <f>IF(N593="základní",J593,0)</f>
        <v>0</v>
      </c>
      <c r="BF593" s="139">
        <f>IF(N593="snížená",J593,0)</f>
        <v>0</v>
      </c>
      <c r="BG593" s="139">
        <f>IF(N593="zákl. přenesená",J593,0)</f>
        <v>0</v>
      </c>
      <c r="BH593" s="139">
        <f>IF(N593="sníž. přenesená",J593,0)</f>
        <v>0</v>
      </c>
      <c r="BI593" s="139">
        <f>IF(N593="nulová",J593,0)</f>
        <v>0</v>
      </c>
      <c r="BJ593" s="17" t="s">
        <v>86</v>
      </c>
      <c r="BK593" s="139">
        <f>ROUND(I593*H593,2)</f>
        <v>0</v>
      </c>
      <c r="BL593" s="17" t="s">
        <v>147</v>
      </c>
      <c r="BM593" s="138" t="s">
        <v>734</v>
      </c>
    </row>
    <row r="594" spans="2:65" s="1" customFormat="1" ht="16.5" customHeight="1">
      <c r="B594" s="32"/>
      <c r="C594" s="127" t="s">
        <v>735</v>
      </c>
      <c r="D594" s="127" t="s">
        <v>142</v>
      </c>
      <c r="E594" s="128" t="s">
        <v>736</v>
      </c>
      <c r="F594" s="129" t="s">
        <v>737</v>
      </c>
      <c r="G594" s="130" t="s">
        <v>221</v>
      </c>
      <c r="H594" s="131">
        <v>371.7</v>
      </c>
      <c r="I594" s="132"/>
      <c r="J594" s="133">
        <f>ROUND(I594*H594,2)</f>
        <v>0</v>
      </c>
      <c r="K594" s="129" t="s">
        <v>146</v>
      </c>
      <c r="L594" s="32"/>
      <c r="M594" s="134" t="s">
        <v>19</v>
      </c>
      <c r="N594" s="135" t="s">
        <v>49</v>
      </c>
      <c r="P594" s="136">
        <f>O594*H594</f>
        <v>0</v>
      </c>
      <c r="Q594" s="136">
        <v>0</v>
      </c>
      <c r="R594" s="136">
        <f>Q594*H594</f>
        <v>0</v>
      </c>
      <c r="S594" s="136">
        <v>0</v>
      </c>
      <c r="T594" s="137">
        <f>S594*H594</f>
        <v>0</v>
      </c>
      <c r="AR594" s="138" t="s">
        <v>147</v>
      </c>
      <c r="AT594" s="138" t="s">
        <v>142</v>
      </c>
      <c r="AU594" s="138" t="s">
        <v>88</v>
      </c>
      <c r="AY594" s="17" t="s">
        <v>140</v>
      </c>
      <c r="BE594" s="139">
        <f>IF(N594="základní",J594,0)</f>
        <v>0</v>
      </c>
      <c r="BF594" s="139">
        <f>IF(N594="snížená",J594,0)</f>
        <v>0</v>
      </c>
      <c r="BG594" s="139">
        <f>IF(N594="zákl. přenesená",J594,0)</f>
        <v>0</v>
      </c>
      <c r="BH594" s="139">
        <f>IF(N594="sníž. přenesená",J594,0)</f>
        <v>0</v>
      </c>
      <c r="BI594" s="139">
        <f>IF(N594="nulová",J594,0)</f>
        <v>0</v>
      </c>
      <c r="BJ594" s="17" t="s">
        <v>86</v>
      </c>
      <c r="BK594" s="139">
        <f>ROUND(I594*H594,2)</f>
        <v>0</v>
      </c>
      <c r="BL594" s="17" t="s">
        <v>147</v>
      </c>
      <c r="BM594" s="138" t="s">
        <v>738</v>
      </c>
    </row>
    <row r="595" spans="2:65" s="1" customFormat="1">
      <c r="B595" s="32"/>
      <c r="D595" s="140" t="s">
        <v>148</v>
      </c>
      <c r="F595" s="141" t="s">
        <v>739</v>
      </c>
      <c r="I595" s="142"/>
      <c r="L595" s="32"/>
      <c r="M595" s="143"/>
      <c r="T595" s="53"/>
      <c r="AT595" s="17" t="s">
        <v>148</v>
      </c>
      <c r="AU595" s="17" t="s">
        <v>88</v>
      </c>
    </row>
    <row r="596" spans="2:65" s="12" customFormat="1">
      <c r="B596" s="144"/>
      <c r="D596" s="145" t="s">
        <v>150</v>
      </c>
      <c r="E596" s="146" t="s">
        <v>19</v>
      </c>
      <c r="F596" s="147" t="s">
        <v>740</v>
      </c>
      <c r="H596" s="148">
        <v>371.7</v>
      </c>
      <c r="I596" s="149"/>
      <c r="L596" s="144"/>
      <c r="M596" s="150"/>
      <c r="T596" s="151"/>
      <c r="AT596" s="146" t="s">
        <v>150</v>
      </c>
      <c r="AU596" s="146" t="s">
        <v>88</v>
      </c>
      <c r="AV596" s="12" t="s">
        <v>88</v>
      </c>
      <c r="AW596" s="12" t="s">
        <v>37</v>
      </c>
      <c r="AX596" s="12" t="s">
        <v>78</v>
      </c>
      <c r="AY596" s="146" t="s">
        <v>140</v>
      </c>
    </row>
    <row r="597" spans="2:65" s="13" customFormat="1">
      <c r="B597" s="152"/>
      <c r="D597" s="145" t="s">
        <v>150</v>
      </c>
      <c r="E597" s="153" t="s">
        <v>19</v>
      </c>
      <c r="F597" s="154" t="s">
        <v>741</v>
      </c>
      <c r="H597" s="153" t="s">
        <v>19</v>
      </c>
      <c r="I597" s="155"/>
      <c r="L597" s="152"/>
      <c r="M597" s="156"/>
      <c r="T597" s="157"/>
      <c r="AT597" s="153" t="s">
        <v>150</v>
      </c>
      <c r="AU597" s="153" t="s">
        <v>88</v>
      </c>
      <c r="AV597" s="13" t="s">
        <v>86</v>
      </c>
      <c r="AW597" s="13" t="s">
        <v>37</v>
      </c>
      <c r="AX597" s="13" t="s">
        <v>78</v>
      </c>
      <c r="AY597" s="153" t="s">
        <v>140</v>
      </c>
    </row>
    <row r="598" spans="2:65" s="14" customFormat="1">
      <c r="B598" s="158"/>
      <c r="D598" s="145" t="s">
        <v>150</v>
      </c>
      <c r="E598" s="159" t="s">
        <v>19</v>
      </c>
      <c r="F598" s="160" t="s">
        <v>153</v>
      </c>
      <c r="H598" s="161">
        <v>371.7</v>
      </c>
      <c r="I598" s="162"/>
      <c r="L598" s="158"/>
      <c r="M598" s="163"/>
      <c r="T598" s="164"/>
      <c r="AT598" s="159" t="s">
        <v>150</v>
      </c>
      <c r="AU598" s="159" t="s">
        <v>88</v>
      </c>
      <c r="AV598" s="14" t="s">
        <v>147</v>
      </c>
      <c r="AW598" s="14" t="s">
        <v>37</v>
      </c>
      <c r="AX598" s="14" t="s">
        <v>86</v>
      </c>
      <c r="AY598" s="159" t="s">
        <v>140</v>
      </c>
    </row>
    <row r="599" spans="2:65" s="1" customFormat="1" ht="16.5" customHeight="1">
      <c r="B599" s="32"/>
      <c r="C599" s="127" t="s">
        <v>476</v>
      </c>
      <c r="D599" s="127" t="s">
        <v>142</v>
      </c>
      <c r="E599" s="128" t="s">
        <v>736</v>
      </c>
      <c r="F599" s="129" t="s">
        <v>737</v>
      </c>
      <c r="G599" s="130" t="s">
        <v>221</v>
      </c>
      <c r="H599" s="131">
        <v>443.08</v>
      </c>
      <c r="I599" s="132"/>
      <c r="J599" s="133">
        <f>ROUND(I599*H599,2)</f>
        <v>0</v>
      </c>
      <c r="K599" s="129" t="s">
        <v>146</v>
      </c>
      <c r="L599" s="32"/>
      <c r="M599" s="134" t="s">
        <v>19</v>
      </c>
      <c r="N599" s="135" t="s">
        <v>49</v>
      </c>
      <c r="P599" s="136">
        <f>O599*H599</f>
        <v>0</v>
      </c>
      <c r="Q599" s="136">
        <v>0</v>
      </c>
      <c r="R599" s="136">
        <f>Q599*H599</f>
        <v>0</v>
      </c>
      <c r="S599" s="136">
        <v>0</v>
      </c>
      <c r="T599" s="137">
        <f>S599*H599</f>
        <v>0</v>
      </c>
      <c r="AR599" s="138" t="s">
        <v>147</v>
      </c>
      <c r="AT599" s="138" t="s">
        <v>142</v>
      </c>
      <c r="AU599" s="138" t="s">
        <v>88</v>
      </c>
      <c r="AY599" s="17" t="s">
        <v>140</v>
      </c>
      <c r="BE599" s="139">
        <f>IF(N599="základní",J599,0)</f>
        <v>0</v>
      </c>
      <c r="BF599" s="139">
        <f>IF(N599="snížená",J599,0)</f>
        <v>0</v>
      </c>
      <c r="BG599" s="139">
        <f>IF(N599="zákl. přenesená",J599,0)</f>
        <v>0</v>
      </c>
      <c r="BH599" s="139">
        <f>IF(N599="sníž. přenesená",J599,0)</f>
        <v>0</v>
      </c>
      <c r="BI599" s="139">
        <f>IF(N599="nulová",J599,0)</f>
        <v>0</v>
      </c>
      <c r="BJ599" s="17" t="s">
        <v>86</v>
      </c>
      <c r="BK599" s="139">
        <f>ROUND(I599*H599,2)</f>
        <v>0</v>
      </c>
      <c r="BL599" s="17" t="s">
        <v>147</v>
      </c>
      <c r="BM599" s="138" t="s">
        <v>742</v>
      </c>
    </row>
    <row r="600" spans="2:65" s="1" customFormat="1">
      <c r="B600" s="32"/>
      <c r="D600" s="140" t="s">
        <v>148</v>
      </c>
      <c r="F600" s="141" t="s">
        <v>739</v>
      </c>
      <c r="I600" s="142"/>
      <c r="L600" s="32"/>
      <c r="M600" s="143"/>
      <c r="T600" s="53"/>
      <c r="AT600" s="17" t="s">
        <v>148</v>
      </c>
      <c r="AU600" s="17" t="s">
        <v>88</v>
      </c>
    </row>
    <row r="601" spans="2:65" s="1" customFormat="1" ht="16.5" customHeight="1">
      <c r="B601" s="32"/>
      <c r="C601" s="127" t="s">
        <v>743</v>
      </c>
      <c r="D601" s="127" t="s">
        <v>142</v>
      </c>
      <c r="E601" s="128" t="s">
        <v>744</v>
      </c>
      <c r="F601" s="129" t="s">
        <v>745</v>
      </c>
      <c r="G601" s="130" t="s">
        <v>221</v>
      </c>
      <c r="H601" s="131">
        <v>384</v>
      </c>
      <c r="I601" s="132"/>
      <c r="J601" s="133">
        <f>ROUND(I601*H601,2)</f>
        <v>0</v>
      </c>
      <c r="K601" s="129" t="s">
        <v>146</v>
      </c>
      <c r="L601" s="32"/>
      <c r="M601" s="134" t="s">
        <v>19</v>
      </c>
      <c r="N601" s="135" t="s">
        <v>49</v>
      </c>
      <c r="P601" s="136">
        <f>O601*H601</f>
        <v>0</v>
      </c>
      <c r="Q601" s="136">
        <v>0</v>
      </c>
      <c r="R601" s="136">
        <f>Q601*H601</f>
        <v>0</v>
      </c>
      <c r="S601" s="136">
        <v>0</v>
      </c>
      <c r="T601" s="137">
        <f>S601*H601</f>
        <v>0</v>
      </c>
      <c r="AR601" s="138" t="s">
        <v>147</v>
      </c>
      <c r="AT601" s="138" t="s">
        <v>142</v>
      </c>
      <c r="AU601" s="138" t="s">
        <v>88</v>
      </c>
      <c r="AY601" s="17" t="s">
        <v>140</v>
      </c>
      <c r="BE601" s="139">
        <f>IF(N601="základní",J601,0)</f>
        <v>0</v>
      </c>
      <c r="BF601" s="139">
        <f>IF(N601="snížená",J601,0)</f>
        <v>0</v>
      </c>
      <c r="BG601" s="139">
        <f>IF(N601="zákl. přenesená",J601,0)</f>
        <v>0</v>
      </c>
      <c r="BH601" s="139">
        <f>IF(N601="sníž. přenesená",J601,0)</f>
        <v>0</v>
      </c>
      <c r="BI601" s="139">
        <f>IF(N601="nulová",J601,0)</f>
        <v>0</v>
      </c>
      <c r="BJ601" s="17" t="s">
        <v>86</v>
      </c>
      <c r="BK601" s="139">
        <f>ROUND(I601*H601,2)</f>
        <v>0</v>
      </c>
      <c r="BL601" s="17" t="s">
        <v>147</v>
      </c>
      <c r="BM601" s="138" t="s">
        <v>746</v>
      </c>
    </row>
    <row r="602" spans="2:65" s="1" customFormat="1">
      <c r="B602" s="32"/>
      <c r="D602" s="140" t="s">
        <v>148</v>
      </c>
      <c r="F602" s="141" t="s">
        <v>747</v>
      </c>
      <c r="I602" s="142"/>
      <c r="L602" s="32"/>
      <c r="M602" s="143"/>
      <c r="T602" s="53"/>
      <c r="AT602" s="17" t="s">
        <v>148</v>
      </c>
      <c r="AU602" s="17" t="s">
        <v>88</v>
      </c>
    </row>
    <row r="603" spans="2:65" s="1" customFormat="1" ht="21.75" customHeight="1">
      <c r="B603" s="32"/>
      <c r="C603" s="127" t="s">
        <v>479</v>
      </c>
      <c r="D603" s="127" t="s">
        <v>142</v>
      </c>
      <c r="E603" s="128" t="s">
        <v>748</v>
      </c>
      <c r="F603" s="129" t="s">
        <v>749</v>
      </c>
      <c r="G603" s="130" t="s">
        <v>221</v>
      </c>
      <c r="H603" s="131">
        <v>133.25</v>
      </c>
      <c r="I603" s="132"/>
      <c r="J603" s="133">
        <f>ROUND(I603*H603,2)</f>
        <v>0</v>
      </c>
      <c r="K603" s="129" t="s">
        <v>146</v>
      </c>
      <c r="L603" s="32"/>
      <c r="M603" s="134" t="s">
        <v>19</v>
      </c>
      <c r="N603" s="135" t="s">
        <v>49</v>
      </c>
      <c r="P603" s="136">
        <f>O603*H603</f>
        <v>0</v>
      </c>
      <c r="Q603" s="136">
        <v>0</v>
      </c>
      <c r="R603" s="136">
        <f>Q603*H603</f>
        <v>0</v>
      </c>
      <c r="S603" s="136">
        <v>0</v>
      </c>
      <c r="T603" s="137">
        <f>S603*H603</f>
        <v>0</v>
      </c>
      <c r="AR603" s="138" t="s">
        <v>147</v>
      </c>
      <c r="AT603" s="138" t="s">
        <v>142</v>
      </c>
      <c r="AU603" s="138" t="s">
        <v>88</v>
      </c>
      <c r="AY603" s="17" t="s">
        <v>140</v>
      </c>
      <c r="BE603" s="139">
        <f>IF(N603="základní",J603,0)</f>
        <v>0</v>
      </c>
      <c r="BF603" s="139">
        <f>IF(N603="snížená",J603,0)</f>
        <v>0</v>
      </c>
      <c r="BG603" s="139">
        <f>IF(N603="zákl. přenesená",J603,0)</f>
        <v>0</v>
      </c>
      <c r="BH603" s="139">
        <f>IF(N603="sníž. přenesená",J603,0)</f>
        <v>0</v>
      </c>
      <c r="BI603" s="139">
        <f>IF(N603="nulová",J603,0)</f>
        <v>0</v>
      </c>
      <c r="BJ603" s="17" t="s">
        <v>86</v>
      </c>
      <c r="BK603" s="139">
        <f>ROUND(I603*H603,2)</f>
        <v>0</v>
      </c>
      <c r="BL603" s="17" t="s">
        <v>147</v>
      </c>
      <c r="BM603" s="138" t="s">
        <v>750</v>
      </c>
    </row>
    <row r="604" spans="2:65" s="1" customFormat="1">
      <c r="B604" s="32"/>
      <c r="D604" s="140" t="s">
        <v>148</v>
      </c>
      <c r="F604" s="141" t="s">
        <v>751</v>
      </c>
      <c r="I604" s="142"/>
      <c r="L604" s="32"/>
      <c r="M604" s="143"/>
      <c r="T604" s="53"/>
      <c r="AT604" s="17" t="s">
        <v>148</v>
      </c>
      <c r="AU604" s="17" t="s">
        <v>88</v>
      </c>
    </row>
    <row r="605" spans="2:65" s="1" customFormat="1" ht="16.5" customHeight="1">
      <c r="B605" s="32"/>
      <c r="C605" s="127" t="s">
        <v>752</v>
      </c>
      <c r="D605" s="127" t="s">
        <v>142</v>
      </c>
      <c r="E605" s="128" t="s">
        <v>753</v>
      </c>
      <c r="F605" s="129" t="s">
        <v>754</v>
      </c>
      <c r="G605" s="130" t="s">
        <v>145</v>
      </c>
      <c r="H605" s="131">
        <v>83</v>
      </c>
      <c r="I605" s="132"/>
      <c r="J605" s="133">
        <f>ROUND(I605*H605,2)</f>
        <v>0</v>
      </c>
      <c r="K605" s="129" t="s">
        <v>146</v>
      </c>
      <c r="L605" s="32"/>
      <c r="M605" s="134" t="s">
        <v>19</v>
      </c>
      <c r="N605" s="135" t="s">
        <v>49</v>
      </c>
      <c r="P605" s="136">
        <f>O605*H605</f>
        <v>0</v>
      </c>
      <c r="Q605" s="136">
        <v>0</v>
      </c>
      <c r="R605" s="136">
        <f>Q605*H605</f>
        <v>0</v>
      </c>
      <c r="S605" s="136">
        <v>0</v>
      </c>
      <c r="T605" s="137">
        <f>S605*H605</f>
        <v>0</v>
      </c>
      <c r="AR605" s="138" t="s">
        <v>147</v>
      </c>
      <c r="AT605" s="138" t="s">
        <v>142</v>
      </c>
      <c r="AU605" s="138" t="s">
        <v>88</v>
      </c>
      <c r="AY605" s="17" t="s">
        <v>140</v>
      </c>
      <c r="BE605" s="139">
        <f>IF(N605="základní",J605,0)</f>
        <v>0</v>
      </c>
      <c r="BF605" s="139">
        <f>IF(N605="snížená",J605,0)</f>
        <v>0</v>
      </c>
      <c r="BG605" s="139">
        <f>IF(N605="zákl. přenesená",J605,0)</f>
        <v>0</v>
      </c>
      <c r="BH605" s="139">
        <f>IF(N605="sníž. přenesená",J605,0)</f>
        <v>0</v>
      </c>
      <c r="BI605" s="139">
        <f>IF(N605="nulová",J605,0)</f>
        <v>0</v>
      </c>
      <c r="BJ605" s="17" t="s">
        <v>86</v>
      </c>
      <c r="BK605" s="139">
        <f>ROUND(I605*H605,2)</f>
        <v>0</v>
      </c>
      <c r="BL605" s="17" t="s">
        <v>147</v>
      </c>
      <c r="BM605" s="138" t="s">
        <v>755</v>
      </c>
    </row>
    <row r="606" spans="2:65" s="1" customFormat="1">
      <c r="B606" s="32"/>
      <c r="D606" s="140" t="s">
        <v>148</v>
      </c>
      <c r="F606" s="141" t="s">
        <v>756</v>
      </c>
      <c r="I606" s="142"/>
      <c r="L606" s="32"/>
      <c r="M606" s="143"/>
      <c r="T606" s="53"/>
      <c r="AT606" s="17" t="s">
        <v>148</v>
      </c>
      <c r="AU606" s="17" t="s">
        <v>88</v>
      </c>
    </row>
    <row r="607" spans="2:65" s="12" customFormat="1">
      <c r="B607" s="144"/>
      <c r="D607" s="145" t="s">
        <v>150</v>
      </c>
      <c r="E607" s="146" t="s">
        <v>19</v>
      </c>
      <c r="F607" s="147" t="s">
        <v>757</v>
      </c>
      <c r="H607" s="148">
        <v>56.2</v>
      </c>
      <c r="I607" s="149"/>
      <c r="L607" s="144"/>
      <c r="M607" s="150"/>
      <c r="T607" s="151"/>
      <c r="AT607" s="146" t="s">
        <v>150</v>
      </c>
      <c r="AU607" s="146" t="s">
        <v>88</v>
      </c>
      <c r="AV607" s="12" t="s">
        <v>88</v>
      </c>
      <c r="AW607" s="12" t="s">
        <v>37</v>
      </c>
      <c r="AX607" s="12" t="s">
        <v>78</v>
      </c>
      <c r="AY607" s="146" t="s">
        <v>140</v>
      </c>
    </row>
    <row r="608" spans="2:65" s="13" customFormat="1">
      <c r="B608" s="152"/>
      <c r="D608" s="145" t="s">
        <v>150</v>
      </c>
      <c r="E608" s="153" t="s">
        <v>19</v>
      </c>
      <c r="F608" s="154" t="s">
        <v>758</v>
      </c>
      <c r="H608" s="153" t="s">
        <v>19</v>
      </c>
      <c r="I608" s="155"/>
      <c r="L608" s="152"/>
      <c r="M608" s="156"/>
      <c r="T608" s="157"/>
      <c r="AT608" s="153" t="s">
        <v>150</v>
      </c>
      <c r="AU608" s="153" t="s">
        <v>88</v>
      </c>
      <c r="AV608" s="13" t="s">
        <v>86</v>
      </c>
      <c r="AW608" s="13" t="s">
        <v>37</v>
      </c>
      <c r="AX608" s="13" t="s">
        <v>78</v>
      </c>
      <c r="AY608" s="153" t="s">
        <v>140</v>
      </c>
    </row>
    <row r="609" spans="2:65" s="12" customFormat="1">
      <c r="B609" s="144"/>
      <c r="D609" s="145" t="s">
        <v>150</v>
      </c>
      <c r="E609" s="146" t="s">
        <v>19</v>
      </c>
      <c r="F609" s="147" t="s">
        <v>759</v>
      </c>
      <c r="H609" s="148">
        <v>2.7</v>
      </c>
      <c r="I609" s="149"/>
      <c r="L609" s="144"/>
      <c r="M609" s="150"/>
      <c r="T609" s="151"/>
      <c r="AT609" s="146" t="s">
        <v>150</v>
      </c>
      <c r="AU609" s="146" t="s">
        <v>88</v>
      </c>
      <c r="AV609" s="12" t="s">
        <v>88</v>
      </c>
      <c r="AW609" s="12" t="s">
        <v>37</v>
      </c>
      <c r="AX609" s="12" t="s">
        <v>78</v>
      </c>
      <c r="AY609" s="146" t="s">
        <v>140</v>
      </c>
    </row>
    <row r="610" spans="2:65" s="13" customFormat="1">
      <c r="B610" s="152"/>
      <c r="D610" s="145" t="s">
        <v>150</v>
      </c>
      <c r="E610" s="153" t="s">
        <v>19</v>
      </c>
      <c r="F610" s="154" t="s">
        <v>760</v>
      </c>
      <c r="H610" s="153" t="s">
        <v>19</v>
      </c>
      <c r="I610" s="155"/>
      <c r="L610" s="152"/>
      <c r="M610" s="156"/>
      <c r="T610" s="157"/>
      <c r="AT610" s="153" t="s">
        <v>150</v>
      </c>
      <c r="AU610" s="153" t="s">
        <v>88</v>
      </c>
      <c r="AV610" s="13" t="s">
        <v>86</v>
      </c>
      <c r="AW610" s="13" t="s">
        <v>37</v>
      </c>
      <c r="AX610" s="13" t="s">
        <v>78</v>
      </c>
      <c r="AY610" s="153" t="s">
        <v>140</v>
      </c>
    </row>
    <row r="611" spans="2:65" s="12" customFormat="1">
      <c r="B611" s="144"/>
      <c r="D611" s="145" t="s">
        <v>150</v>
      </c>
      <c r="E611" s="146" t="s">
        <v>19</v>
      </c>
      <c r="F611" s="147" t="s">
        <v>761</v>
      </c>
      <c r="H611" s="148">
        <v>24.1</v>
      </c>
      <c r="I611" s="149"/>
      <c r="L611" s="144"/>
      <c r="M611" s="150"/>
      <c r="T611" s="151"/>
      <c r="AT611" s="146" t="s">
        <v>150</v>
      </c>
      <c r="AU611" s="146" t="s">
        <v>88</v>
      </c>
      <c r="AV611" s="12" t="s">
        <v>88</v>
      </c>
      <c r="AW611" s="12" t="s">
        <v>37</v>
      </c>
      <c r="AX611" s="12" t="s">
        <v>78</v>
      </c>
      <c r="AY611" s="146" t="s">
        <v>140</v>
      </c>
    </row>
    <row r="612" spans="2:65" s="13" customFormat="1">
      <c r="B612" s="152"/>
      <c r="D612" s="145" t="s">
        <v>150</v>
      </c>
      <c r="E612" s="153" t="s">
        <v>19</v>
      </c>
      <c r="F612" s="154" t="s">
        <v>762</v>
      </c>
      <c r="H612" s="153" t="s">
        <v>19</v>
      </c>
      <c r="I612" s="155"/>
      <c r="L612" s="152"/>
      <c r="M612" s="156"/>
      <c r="T612" s="157"/>
      <c r="AT612" s="153" t="s">
        <v>150</v>
      </c>
      <c r="AU612" s="153" t="s">
        <v>88</v>
      </c>
      <c r="AV612" s="13" t="s">
        <v>86</v>
      </c>
      <c r="AW612" s="13" t="s">
        <v>37</v>
      </c>
      <c r="AX612" s="13" t="s">
        <v>78</v>
      </c>
      <c r="AY612" s="153" t="s">
        <v>140</v>
      </c>
    </row>
    <row r="613" spans="2:65" s="13" customFormat="1">
      <c r="B613" s="152"/>
      <c r="D613" s="145" t="s">
        <v>150</v>
      </c>
      <c r="E613" s="153" t="s">
        <v>19</v>
      </c>
      <c r="F613" s="154" t="s">
        <v>152</v>
      </c>
      <c r="H613" s="153" t="s">
        <v>19</v>
      </c>
      <c r="I613" s="155"/>
      <c r="L613" s="152"/>
      <c r="M613" s="156"/>
      <c r="T613" s="157"/>
      <c r="AT613" s="153" t="s">
        <v>150</v>
      </c>
      <c r="AU613" s="153" t="s">
        <v>88</v>
      </c>
      <c r="AV613" s="13" t="s">
        <v>86</v>
      </c>
      <c r="AW613" s="13" t="s">
        <v>37</v>
      </c>
      <c r="AX613" s="13" t="s">
        <v>78</v>
      </c>
      <c r="AY613" s="153" t="s">
        <v>140</v>
      </c>
    </row>
    <row r="614" spans="2:65" s="14" customFormat="1">
      <c r="B614" s="158"/>
      <c r="D614" s="145" t="s">
        <v>150</v>
      </c>
      <c r="E614" s="159" t="s">
        <v>19</v>
      </c>
      <c r="F614" s="160" t="s">
        <v>153</v>
      </c>
      <c r="H614" s="161">
        <v>83</v>
      </c>
      <c r="I614" s="162"/>
      <c r="L614" s="158"/>
      <c r="M614" s="163"/>
      <c r="T614" s="164"/>
      <c r="AT614" s="159" t="s">
        <v>150</v>
      </c>
      <c r="AU614" s="159" t="s">
        <v>88</v>
      </c>
      <c r="AV614" s="14" t="s">
        <v>147</v>
      </c>
      <c r="AW614" s="14" t="s">
        <v>37</v>
      </c>
      <c r="AX614" s="14" t="s">
        <v>86</v>
      </c>
      <c r="AY614" s="159" t="s">
        <v>140</v>
      </c>
    </row>
    <row r="615" spans="2:65" s="1" customFormat="1" ht="16.5" customHeight="1">
      <c r="B615" s="32"/>
      <c r="C615" s="127" t="s">
        <v>485</v>
      </c>
      <c r="D615" s="127" t="s">
        <v>142</v>
      </c>
      <c r="E615" s="128" t="s">
        <v>763</v>
      </c>
      <c r="F615" s="129" t="s">
        <v>764</v>
      </c>
      <c r="G615" s="130" t="s">
        <v>221</v>
      </c>
      <c r="H615" s="131">
        <v>371.7</v>
      </c>
      <c r="I615" s="132"/>
      <c r="J615" s="133">
        <f>ROUND(I615*H615,2)</f>
        <v>0</v>
      </c>
      <c r="K615" s="129" t="s">
        <v>146</v>
      </c>
      <c r="L615" s="32"/>
      <c r="M615" s="134" t="s">
        <v>19</v>
      </c>
      <c r="N615" s="135" t="s">
        <v>49</v>
      </c>
      <c r="P615" s="136">
        <f>O615*H615</f>
        <v>0</v>
      </c>
      <c r="Q615" s="136">
        <v>0</v>
      </c>
      <c r="R615" s="136">
        <f>Q615*H615</f>
        <v>0</v>
      </c>
      <c r="S615" s="136">
        <v>0</v>
      </c>
      <c r="T615" s="137">
        <f>S615*H615</f>
        <v>0</v>
      </c>
      <c r="AR615" s="138" t="s">
        <v>147</v>
      </c>
      <c r="AT615" s="138" t="s">
        <v>142</v>
      </c>
      <c r="AU615" s="138" t="s">
        <v>88</v>
      </c>
      <c r="AY615" s="17" t="s">
        <v>140</v>
      </c>
      <c r="BE615" s="139">
        <f>IF(N615="základní",J615,0)</f>
        <v>0</v>
      </c>
      <c r="BF615" s="139">
        <f>IF(N615="snížená",J615,0)</f>
        <v>0</v>
      </c>
      <c r="BG615" s="139">
        <f>IF(N615="zákl. přenesená",J615,0)</f>
        <v>0</v>
      </c>
      <c r="BH615" s="139">
        <f>IF(N615="sníž. přenesená",J615,0)</f>
        <v>0</v>
      </c>
      <c r="BI615" s="139">
        <f>IF(N615="nulová",J615,0)</f>
        <v>0</v>
      </c>
      <c r="BJ615" s="17" t="s">
        <v>86</v>
      </c>
      <c r="BK615" s="139">
        <f>ROUND(I615*H615,2)</f>
        <v>0</v>
      </c>
      <c r="BL615" s="17" t="s">
        <v>147</v>
      </c>
      <c r="BM615" s="138" t="s">
        <v>765</v>
      </c>
    </row>
    <row r="616" spans="2:65" s="1" customFormat="1">
      <c r="B616" s="32"/>
      <c r="D616" s="140" t="s">
        <v>148</v>
      </c>
      <c r="F616" s="141" t="s">
        <v>766</v>
      </c>
      <c r="I616" s="142"/>
      <c r="L616" s="32"/>
      <c r="M616" s="143"/>
      <c r="T616" s="53"/>
      <c r="AT616" s="17" t="s">
        <v>148</v>
      </c>
      <c r="AU616" s="17" t="s">
        <v>88</v>
      </c>
    </row>
    <row r="617" spans="2:65" s="12" customFormat="1">
      <c r="B617" s="144"/>
      <c r="D617" s="145" t="s">
        <v>150</v>
      </c>
      <c r="E617" s="146" t="s">
        <v>19</v>
      </c>
      <c r="F617" s="147" t="s">
        <v>740</v>
      </c>
      <c r="H617" s="148">
        <v>371.7</v>
      </c>
      <c r="I617" s="149"/>
      <c r="L617" s="144"/>
      <c r="M617" s="150"/>
      <c r="T617" s="151"/>
      <c r="AT617" s="146" t="s">
        <v>150</v>
      </c>
      <c r="AU617" s="146" t="s">
        <v>88</v>
      </c>
      <c r="AV617" s="12" t="s">
        <v>88</v>
      </c>
      <c r="AW617" s="12" t="s">
        <v>37</v>
      </c>
      <c r="AX617" s="12" t="s">
        <v>78</v>
      </c>
      <c r="AY617" s="146" t="s">
        <v>140</v>
      </c>
    </row>
    <row r="618" spans="2:65" s="13" customFormat="1">
      <c r="B618" s="152"/>
      <c r="D618" s="145" t="s">
        <v>150</v>
      </c>
      <c r="E618" s="153" t="s">
        <v>19</v>
      </c>
      <c r="F618" s="154" t="s">
        <v>741</v>
      </c>
      <c r="H618" s="153" t="s">
        <v>19</v>
      </c>
      <c r="I618" s="155"/>
      <c r="L618" s="152"/>
      <c r="M618" s="156"/>
      <c r="T618" s="157"/>
      <c r="AT618" s="153" t="s">
        <v>150</v>
      </c>
      <c r="AU618" s="153" t="s">
        <v>88</v>
      </c>
      <c r="AV618" s="13" t="s">
        <v>86</v>
      </c>
      <c r="AW618" s="13" t="s">
        <v>37</v>
      </c>
      <c r="AX618" s="13" t="s">
        <v>78</v>
      </c>
      <c r="AY618" s="153" t="s">
        <v>140</v>
      </c>
    </row>
    <row r="619" spans="2:65" s="14" customFormat="1">
      <c r="B619" s="158"/>
      <c r="D619" s="145" t="s">
        <v>150</v>
      </c>
      <c r="E619" s="159" t="s">
        <v>19</v>
      </c>
      <c r="F619" s="160" t="s">
        <v>153</v>
      </c>
      <c r="H619" s="161">
        <v>371.7</v>
      </c>
      <c r="I619" s="162"/>
      <c r="L619" s="158"/>
      <c r="M619" s="163"/>
      <c r="T619" s="164"/>
      <c r="AT619" s="159" t="s">
        <v>150</v>
      </c>
      <c r="AU619" s="159" t="s">
        <v>88</v>
      </c>
      <c r="AV619" s="14" t="s">
        <v>147</v>
      </c>
      <c r="AW619" s="14" t="s">
        <v>37</v>
      </c>
      <c r="AX619" s="14" t="s">
        <v>86</v>
      </c>
      <c r="AY619" s="159" t="s">
        <v>140</v>
      </c>
    </row>
    <row r="620" spans="2:65" s="1" customFormat="1" ht="16.5" customHeight="1">
      <c r="B620" s="32"/>
      <c r="C620" s="127" t="s">
        <v>767</v>
      </c>
      <c r="D620" s="127" t="s">
        <v>142</v>
      </c>
      <c r="E620" s="128" t="s">
        <v>763</v>
      </c>
      <c r="F620" s="129" t="s">
        <v>764</v>
      </c>
      <c r="G620" s="130" t="s">
        <v>221</v>
      </c>
      <c r="H620" s="131">
        <v>443.08</v>
      </c>
      <c r="I620" s="132"/>
      <c r="J620" s="133">
        <f>ROUND(I620*H620,2)</f>
        <v>0</v>
      </c>
      <c r="K620" s="129" t="s">
        <v>146</v>
      </c>
      <c r="L620" s="32"/>
      <c r="M620" s="134" t="s">
        <v>19</v>
      </c>
      <c r="N620" s="135" t="s">
        <v>49</v>
      </c>
      <c r="P620" s="136">
        <f>O620*H620</f>
        <v>0</v>
      </c>
      <c r="Q620" s="136">
        <v>0</v>
      </c>
      <c r="R620" s="136">
        <f>Q620*H620</f>
        <v>0</v>
      </c>
      <c r="S620" s="136">
        <v>0</v>
      </c>
      <c r="T620" s="137">
        <f>S620*H620</f>
        <v>0</v>
      </c>
      <c r="AR620" s="138" t="s">
        <v>147</v>
      </c>
      <c r="AT620" s="138" t="s">
        <v>142</v>
      </c>
      <c r="AU620" s="138" t="s">
        <v>88</v>
      </c>
      <c r="AY620" s="17" t="s">
        <v>140</v>
      </c>
      <c r="BE620" s="139">
        <f>IF(N620="základní",J620,0)</f>
        <v>0</v>
      </c>
      <c r="BF620" s="139">
        <f>IF(N620="snížená",J620,0)</f>
        <v>0</v>
      </c>
      <c r="BG620" s="139">
        <f>IF(N620="zákl. přenesená",J620,0)</f>
        <v>0</v>
      </c>
      <c r="BH620" s="139">
        <f>IF(N620="sníž. přenesená",J620,0)</f>
        <v>0</v>
      </c>
      <c r="BI620" s="139">
        <f>IF(N620="nulová",J620,0)</f>
        <v>0</v>
      </c>
      <c r="BJ620" s="17" t="s">
        <v>86</v>
      </c>
      <c r="BK620" s="139">
        <f>ROUND(I620*H620,2)</f>
        <v>0</v>
      </c>
      <c r="BL620" s="17" t="s">
        <v>147</v>
      </c>
      <c r="BM620" s="138" t="s">
        <v>768</v>
      </c>
    </row>
    <row r="621" spans="2:65" s="1" customFormat="1">
      <c r="B621" s="32"/>
      <c r="D621" s="140" t="s">
        <v>148</v>
      </c>
      <c r="F621" s="141" t="s">
        <v>766</v>
      </c>
      <c r="I621" s="142"/>
      <c r="L621" s="32"/>
      <c r="M621" s="143"/>
      <c r="T621" s="53"/>
      <c r="AT621" s="17" t="s">
        <v>148</v>
      </c>
      <c r="AU621" s="17" t="s">
        <v>88</v>
      </c>
    </row>
    <row r="622" spans="2:65" s="12" customFormat="1">
      <c r="B622" s="144"/>
      <c r="D622" s="145" t="s">
        <v>150</v>
      </c>
      <c r="E622" s="146" t="s">
        <v>19</v>
      </c>
      <c r="F622" s="147" t="s">
        <v>769</v>
      </c>
      <c r="H622" s="148">
        <v>443.08</v>
      </c>
      <c r="I622" s="149"/>
      <c r="L622" s="144"/>
      <c r="M622" s="150"/>
      <c r="T622" s="151"/>
      <c r="AT622" s="146" t="s">
        <v>150</v>
      </c>
      <c r="AU622" s="146" t="s">
        <v>88</v>
      </c>
      <c r="AV622" s="12" t="s">
        <v>88</v>
      </c>
      <c r="AW622" s="12" t="s">
        <v>37</v>
      </c>
      <c r="AX622" s="12" t="s">
        <v>78</v>
      </c>
      <c r="AY622" s="146" t="s">
        <v>140</v>
      </c>
    </row>
    <row r="623" spans="2:65" s="13" customFormat="1">
      <c r="B623" s="152"/>
      <c r="D623" s="145" t="s">
        <v>150</v>
      </c>
      <c r="E623" s="153" t="s">
        <v>19</v>
      </c>
      <c r="F623" s="154" t="s">
        <v>770</v>
      </c>
      <c r="H623" s="153" t="s">
        <v>19</v>
      </c>
      <c r="I623" s="155"/>
      <c r="L623" s="152"/>
      <c r="M623" s="156"/>
      <c r="T623" s="157"/>
      <c r="AT623" s="153" t="s">
        <v>150</v>
      </c>
      <c r="AU623" s="153" t="s">
        <v>88</v>
      </c>
      <c r="AV623" s="13" t="s">
        <v>86</v>
      </c>
      <c r="AW623" s="13" t="s">
        <v>37</v>
      </c>
      <c r="AX623" s="13" t="s">
        <v>78</v>
      </c>
      <c r="AY623" s="153" t="s">
        <v>140</v>
      </c>
    </row>
    <row r="624" spans="2:65" s="14" customFormat="1">
      <c r="B624" s="158"/>
      <c r="D624" s="145" t="s">
        <v>150</v>
      </c>
      <c r="E624" s="159" t="s">
        <v>19</v>
      </c>
      <c r="F624" s="160" t="s">
        <v>153</v>
      </c>
      <c r="H624" s="161">
        <v>443.08</v>
      </c>
      <c r="I624" s="162"/>
      <c r="L624" s="158"/>
      <c r="M624" s="163"/>
      <c r="T624" s="164"/>
      <c r="AT624" s="159" t="s">
        <v>150</v>
      </c>
      <c r="AU624" s="159" t="s">
        <v>88</v>
      </c>
      <c r="AV624" s="14" t="s">
        <v>147</v>
      </c>
      <c r="AW624" s="14" t="s">
        <v>37</v>
      </c>
      <c r="AX624" s="14" t="s">
        <v>86</v>
      </c>
      <c r="AY624" s="159" t="s">
        <v>140</v>
      </c>
    </row>
    <row r="625" spans="2:65" s="1" customFormat="1" ht="16.5" customHeight="1">
      <c r="B625" s="32"/>
      <c r="C625" s="127" t="s">
        <v>489</v>
      </c>
      <c r="D625" s="127" t="s">
        <v>142</v>
      </c>
      <c r="E625" s="128" t="s">
        <v>771</v>
      </c>
      <c r="F625" s="129" t="s">
        <v>772</v>
      </c>
      <c r="G625" s="130" t="s">
        <v>221</v>
      </c>
      <c r="H625" s="131">
        <v>384</v>
      </c>
      <c r="I625" s="132"/>
      <c r="J625" s="133">
        <f>ROUND(I625*H625,2)</f>
        <v>0</v>
      </c>
      <c r="K625" s="129" t="s">
        <v>146</v>
      </c>
      <c r="L625" s="32"/>
      <c r="M625" s="134" t="s">
        <v>19</v>
      </c>
      <c r="N625" s="135" t="s">
        <v>49</v>
      </c>
      <c r="P625" s="136">
        <f>O625*H625</f>
        <v>0</v>
      </c>
      <c r="Q625" s="136">
        <v>0</v>
      </c>
      <c r="R625" s="136">
        <f>Q625*H625</f>
        <v>0</v>
      </c>
      <c r="S625" s="136">
        <v>0</v>
      </c>
      <c r="T625" s="137">
        <f>S625*H625</f>
        <v>0</v>
      </c>
      <c r="AR625" s="138" t="s">
        <v>147</v>
      </c>
      <c r="AT625" s="138" t="s">
        <v>142</v>
      </c>
      <c r="AU625" s="138" t="s">
        <v>88</v>
      </c>
      <c r="AY625" s="17" t="s">
        <v>140</v>
      </c>
      <c r="BE625" s="139">
        <f>IF(N625="základní",J625,0)</f>
        <v>0</v>
      </c>
      <c r="BF625" s="139">
        <f>IF(N625="snížená",J625,0)</f>
        <v>0</v>
      </c>
      <c r="BG625" s="139">
        <f>IF(N625="zákl. přenesená",J625,0)</f>
        <v>0</v>
      </c>
      <c r="BH625" s="139">
        <f>IF(N625="sníž. přenesená",J625,0)</f>
        <v>0</v>
      </c>
      <c r="BI625" s="139">
        <f>IF(N625="nulová",J625,0)</f>
        <v>0</v>
      </c>
      <c r="BJ625" s="17" t="s">
        <v>86</v>
      </c>
      <c r="BK625" s="139">
        <f>ROUND(I625*H625,2)</f>
        <v>0</v>
      </c>
      <c r="BL625" s="17" t="s">
        <v>147</v>
      </c>
      <c r="BM625" s="138" t="s">
        <v>773</v>
      </c>
    </row>
    <row r="626" spans="2:65" s="1" customFormat="1">
      <c r="B626" s="32"/>
      <c r="D626" s="140" t="s">
        <v>148</v>
      </c>
      <c r="F626" s="141" t="s">
        <v>774</v>
      </c>
      <c r="I626" s="142"/>
      <c r="L626" s="32"/>
      <c r="M626" s="143"/>
      <c r="T626" s="53"/>
      <c r="AT626" s="17" t="s">
        <v>148</v>
      </c>
      <c r="AU626" s="17" t="s">
        <v>88</v>
      </c>
    </row>
    <row r="627" spans="2:65" s="12" customFormat="1">
      <c r="B627" s="144"/>
      <c r="D627" s="145" t="s">
        <v>150</v>
      </c>
      <c r="E627" s="146" t="s">
        <v>19</v>
      </c>
      <c r="F627" s="147" t="s">
        <v>775</v>
      </c>
      <c r="H627" s="148">
        <v>49.9</v>
      </c>
      <c r="I627" s="149"/>
      <c r="L627" s="144"/>
      <c r="M627" s="150"/>
      <c r="T627" s="151"/>
      <c r="AT627" s="146" t="s">
        <v>150</v>
      </c>
      <c r="AU627" s="146" t="s">
        <v>88</v>
      </c>
      <c r="AV627" s="12" t="s">
        <v>88</v>
      </c>
      <c r="AW627" s="12" t="s">
        <v>37</v>
      </c>
      <c r="AX627" s="12" t="s">
        <v>78</v>
      </c>
      <c r="AY627" s="146" t="s">
        <v>140</v>
      </c>
    </row>
    <row r="628" spans="2:65" s="13" customFormat="1">
      <c r="B628" s="152"/>
      <c r="D628" s="145" t="s">
        <v>150</v>
      </c>
      <c r="E628" s="153" t="s">
        <v>19</v>
      </c>
      <c r="F628" s="154" t="s">
        <v>770</v>
      </c>
      <c r="H628" s="153" t="s">
        <v>19</v>
      </c>
      <c r="I628" s="155"/>
      <c r="L628" s="152"/>
      <c r="M628" s="156"/>
      <c r="T628" s="157"/>
      <c r="AT628" s="153" t="s">
        <v>150</v>
      </c>
      <c r="AU628" s="153" t="s">
        <v>88</v>
      </c>
      <c r="AV628" s="13" t="s">
        <v>86</v>
      </c>
      <c r="AW628" s="13" t="s">
        <v>37</v>
      </c>
      <c r="AX628" s="13" t="s">
        <v>78</v>
      </c>
      <c r="AY628" s="153" t="s">
        <v>140</v>
      </c>
    </row>
    <row r="629" spans="2:65" s="12" customFormat="1">
      <c r="B629" s="144"/>
      <c r="D629" s="145" t="s">
        <v>150</v>
      </c>
      <c r="E629" s="146" t="s">
        <v>19</v>
      </c>
      <c r="F629" s="147" t="s">
        <v>776</v>
      </c>
      <c r="H629" s="148">
        <v>334.1</v>
      </c>
      <c r="I629" s="149"/>
      <c r="L629" s="144"/>
      <c r="M629" s="150"/>
      <c r="T629" s="151"/>
      <c r="AT629" s="146" t="s">
        <v>150</v>
      </c>
      <c r="AU629" s="146" t="s">
        <v>88</v>
      </c>
      <c r="AV629" s="12" t="s">
        <v>88</v>
      </c>
      <c r="AW629" s="12" t="s">
        <v>37</v>
      </c>
      <c r="AX629" s="12" t="s">
        <v>78</v>
      </c>
      <c r="AY629" s="146" t="s">
        <v>140</v>
      </c>
    </row>
    <row r="630" spans="2:65" s="13" customFormat="1">
      <c r="B630" s="152"/>
      <c r="D630" s="145" t="s">
        <v>150</v>
      </c>
      <c r="E630" s="153" t="s">
        <v>19</v>
      </c>
      <c r="F630" s="154" t="s">
        <v>777</v>
      </c>
      <c r="H630" s="153" t="s">
        <v>19</v>
      </c>
      <c r="I630" s="155"/>
      <c r="L630" s="152"/>
      <c r="M630" s="156"/>
      <c r="T630" s="157"/>
      <c r="AT630" s="153" t="s">
        <v>150</v>
      </c>
      <c r="AU630" s="153" t="s">
        <v>88</v>
      </c>
      <c r="AV630" s="13" t="s">
        <v>86</v>
      </c>
      <c r="AW630" s="13" t="s">
        <v>37</v>
      </c>
      <c r="AX630" s="13" t="s">
        <v>78</v>
      </c>
      <c r="AY630" s="153" t="s">
        <v>140</v>
      </c>
    </row>
    <row r="631" spans="2:65" s="14" customFormat="1">
      <c r="B631" s="158"/>
      <c r="D631" s="145" t="s">
        <v>150</v>
      </c>
      <c r="E631" s="159" t="s">
        <v>19</v>
      </c>
      <c r="F631" s="160" t="s">
        <v>153</v>
      </c>
      <c r="H631" s="161">
        <v>384</v>
      </c>
      <c r="I631" s="162"/>
      <c r="L631" s="158"/>
      <c r="M631" s="163"/>
      <c r="T631" s="164"/>
      <c r="AT631" s="159" t="s">
        <v>150</v>
      </c>
      <c r="AU631" s="159" t="s">
        <v>88</v>
      </c>
      <c r="AV631" s="14" t="s">
        <v>147</v>
      </c>
      <c r="AW631" s="14" t="s">
        <v>37</v>
      </c>
      <c r="AX631" s="14" t="s">
        <v>86</v>
      </c>
      <c r="AY631" s="159" t="s">
        <v>140</v>
      </c>
    </row>
    <row r="632" spans="2:65" s="1" customFormat="1" ht="21.75" customHeight="1">
      <c r="B632" s="32"/>
      <c r="C632" s="127" t="s">
        <v>778</v>
      </c>
      <c r="D632" s="127" t="s">
        <v>142</v>
      </c>
      <c r="E632" s="128" t="s">
        <v>779</v>
      </c>
      <c r="F632" s="129" t="s">
        <v>780</v>
      </c>
      <c r="G632" s="130" t="s">
        <v>221</v>
      </c>
      <c r="H632" s="131">
        <v>133.25</v>
      </c>
      <c r="I632" s="132"/>
      <c r="J632" s="133">
        <f>ROUND(I632*H632,2)</f>
        <v>0</v>
      </c>
      <c r="K632" s="129" t="s">
        <v>146</v>
      </c>
      <c r="L632" s="32"/>
      <c r="M632" s="134" t="s">
        <v>19</v>
      </c>
      <c r="N632" s="135" t="s">
        <v>49</v>
      </c>
      <c r="P632" s="136">
        <f>O632*H632</f>
        <v>0</v>
      </c>
      <c r="Q632" s="136">
        <v>0</v>
      </c>
      <c r="R632" s="136">
        <f>Q632*H632</f>
        <v>0</v>
      </c>
      <c r="S632" s="136">
        <v>0</v>
      </c>
      <c r="T632" s="137">
        <f>S632*H632</f>
        <v>0</v>
      </c>
      <c r="AR632" s="138" t="s">
        <v>147</v>
      </c>
      <c r="AT632" s="138" t="s">
        <v>142</v>
      </c>
      <c r="AU632" s="138" t="s">
        <v>88</v>
      </c>
      <c r="AY632" s="17" t="s">
        <v>140</v>
      </c>
      <c r="BE632" s="139">
        <f>IF(N632="základní",J632,0)</f>
        <v>0</v>
      </c>
      <c r="BF632" s="139">
        <f>IF(N632="snížená",J632,0)</f>
        <v>0</v>
      </c>
      <c r="BG632" s="139">
        <f>IF(N632="zákl. přenesená",J632,0)</f>
        <v>0</v>
      </c>
      <c r="BH632" s="139">
        <f>IF(N632="sníž. přenesená",J632,0)</f>
        <v>0</v>
      </c>
      <c r="BI632" s="139">
        <f>IF(N632="nulová",J632,0)</f>
        <v>0</v>
      </c>
      <c r="BJ632" s="17" t="s">
        <v>86</v>
      </c>
      <c r="BK632" s="139">
        <f>ROUND(I632*H632,2)</f>
        <v>0</v>
      </c>
      <c r="BL632" s="17" t="s">
        <v>147</v>
      </c>
      <c r="BM632" s="138" t="s">
        <v>781</v>
      </c>
    </row>
    <row r="633" spans="2:65" s="1" customFormat="1">
      <c r="B633" s="32"/>
      <c r="D633" s="140" t="s">
        <v>148</v>
      </c>
      <c r="F633" s="141" t="s">
        <v>782</v>
      </c>
      <c r="I633" s="142"/>
      <c r="L633" s="32"/>
      <c r="M633" s="143"/>
      <c r="T633" s="53"/>
      <c r="AT633" s="17" t="s">
        <v>148</v>
      </c>
      <c r="AU633" s="17" t="s">
        <v>88</v>
      </c>
    </row>
    <row r="634" spans="2:65" s="12" customFormat="1">
      <c r="B634" s="144"/>
      <c r="D634" s="145" t="s">
        <v>150</v>
      </c>
      <c r="E634" s="146" t="s">
        <v>19</v>
      </c>
      <c r="F634" s="147" t="s">
        <v>783</v>
      </c>
      <c r="H634" s="148">
        <v>91.1</v>
      </c>
      <c r="I634" s="149"/>
      <c r="L634" s="144"/>
      <c r="M634" s="150"/>
      <c r="T634" s="151"/>
      <c r="AT634" s="146" t="s">
        <v>150</v>
      </c>
      <c r="AU634" s="146" t="s">
        <v>88</v>
      </c>
      <c r="AV634" s="12" t="s">
        <v>88</v>
      </c>
      <c r="AW634" s="12" t="s">
        <v>37</v>
      </c>
      <c r="AX634" s="12" t="s">
        <v>78</v>
      </c>
      <c r="AY634" s="146" t="s">
        <v>140</v>
      </c>
    </row>
    <row r="635" spans="2:65" s="13" customFormat="1">
      <c r="B635" s="152"/>
      <c r="D635" s="145" t="s">
        <v>150</v>
      </c>
      <c r="E635" s="153" t="s">
        <v>19</v>
      </c>
      <c r="F635" s="154" t="s">
        <v>784</v>
      </c>
      <c r="H635" s="153" t="s">
        <v>19</v>
      </c>
      <c r="I635" s="155"/>
      <c r="L635" s="152"/>
      <c r="M635" s="156"/>
      <c r="T635" s="157"/>
      <c r="AT635" s="153" t="s">
        <v>150</v>
      </c>
      <c r="AU635" s="153" t="s">
        <v>88</v>
      </c>
      <c r="AV635" s="13" t="s">
        <v>86</v>
      </c>
      <c r="AW635" s="13" t="s">
        <v>37</v>
      </c>
      <c r="AX635" s="13" t="s">
        <v>78</v>
      </c>
      <c r="AY635" s="153" t="s">
        <v>140</v>
      </c>
    </row>
    <row r="636" spans="2:65" s="12" customFormat="1">
      <c r="B636" s="144"/>
      <c r="D636" s="145" t="s">
        <v>150</v>
      </c>
      <c r="E636" s="146" t="s">
        <v>19</v>
      </c>
      <c r="F636" s="147" t="s">
        <v>785</v>
      </c>
      <c r="H636" s="148">
        <v>42.15</v>
      </c>
      <c r="I636" s="149"/>
      <c r="L636" s="144"/>
      <c r="M636" s="150"/>
      <c r="T636" s="151"/>
      <c r="AT636" s="146" t="s">
        <v>150</v>
      </c>
      <c r="AU636" s="146" t="s">
        <v>88</v>
      </c>
      <c r="AV636" s="12" t="s">
        <v>88</v>
      </c>
      <c r="AW636" s="12" t="s">
        <v>37</v>
      </c>
      <c r="AX636" s="12" t="s">
        <v>78</v>
      </c>
      <c r="AY636" s="146" t="s">
        <v>140</v>
      </c>
    </row>
    <row r="637" spans="2:65" s="13" customFormat="1">
      <c r="B637" s="152"/>
      <c r="D637" s="145" t="s">
        <v>150</v>
      </c>
      <c r="E637" s="153" t="s">
        <v>19</v>
      </c>
      <c r="F637" s="154" t="s">
        <v>770</v>
      </c>
      <c r="H637" s="153" t="s">
        <v>19</v>
      </c>
      <c r="I637" s="155"/>
      <c r="L637" s="152"/>
      <c r="M637" s="156"/>
      <c r="T637" s="157"/>
      <c r="AT637" s="153" t="s">
        <v>150</v>
      </c>
      <c r="AU637" s="153" t="s">
        <v>88</v>
      </c>
      <c r="AV637" s="13" t="s">
        <v>86</v>
      </c>
      <c r="AW637" s="13" t="s">
        <v>37</v>
      </c>
      <c r="AX637" s="13" t="s">
        <v>78</v>
      </c>
      <c r="AY637" s="153" t="s">
        <v>140</v>
      </c>
    </row>
    <row r="638" spans="2:65" s="14" customFormat="1">
      <c r="B638" s="158"/>
      <c r="D638" s="145" t="s">
        <v>150</v>
      </c>
      <c r="E638" s="159" t="s">
        <v>19</v>
      </c>
      <c r="F638" s="160" t="s">
        <v>153</v>
      </c>
      <c r="H638" s="161">
        <v>133.25</v>
      </c>
      <c r="I638" s="162"/>
      <c r="L638" s="158"/>
      <c r="M638" s="163"/>
      <c r="T638" s="164"/>
      <c r="AT638" s="159" t="s">
        <v>150</v>
      </c>
      <c r="AU638" s="159" t="s">
        <v>88</v>
      </c>
      <c r="AV638" s="14" t="s">
        <v>147</v>
      </c>
      <c r="AW638" s="14" t="s">
        <v>37</v>
      </c>
      <c r="AX638" s="14" t="s">
        <v>86</v>
      </c>
      <c r="AY638" s="159" t="s">
        <v>140</v>
      </c>
    </row>
    <row r="639" spans="2:65" s="1" customFormat="1" ht="21.75" customHeight="1">
      <c r="B639" s="32"/>
      <c r="C639" s="127" t="s">
        <v>494</v>
      </c>
      <c r="D639" s="127" t="s">
        <v>142</v>
      </c>
      <c r="E639" s="128" t="s">
        <v>786</v>
      </c>
      <c r="F639" s="129" t="s">
        <v>787</v>
      </c>
      <c r="G639" s="130" t="s">
        <v>145</v>
      </c>
      <c r="H639" s="131">
        <v>83</v>
      </c>
      <c r="I639" s="132"/>
      <c r="J639" s="133">
        <f>ROUND(I639*H639,2)</f>
        <v>0</v>
      </c>
      <c r="K639" s="129" t="s">
        <v>146</v>
      </c>
      <c r="L639" s="32"/>
      <c r="M639" s="134" t="s">
        <v>19</v>
      </c>
      <c r="N639" s="135" t="s">
        <v>49</v>
      </c>
      <c r="P639" s="136">
        <f>O639*H639</f>
        <v>0</v>
      </c>
      <c r="Q639" s="136">
        <v>0</v>
      </c>
      <c r="R639" s="136">
        <f>Q639*H639</f>
        <v>0</v>
      </c>
      <c r="S639" s="136">
        <v>0</v>
      </c>
      <c r="T639" s="137">
        <f>S639*H639</f>
        <v>0</v>
      </c>
      <c r="AR639" s="138" t="s">
        <v>147</v>
      </c>
      <c r="AT639" s="138" t="s">
        <v>142</v>
      </c>
      <c r="AU639" s="138" t="s">
        <v>88</v>
      </c>
      <c r="AY639" s="17" t="s">
        <v>140</v>
      </c>
      <c r="BE639" s="139">
        <f>IF(N639="základní",J639,0)</f>
        <v>0</v>
      </c>
      <c r="BF639" s="139">
        <f>IF(N639="snížená",J639,0)</f>
        <v>0</v>
      </c>
      <c r="BG639" s="139">
        <f>IF(N639="zákl. přenesená",J639,0)</f>
        <v>0</v>
      </c>
      <c r="BH639" s="139">
        <f>IF(N639="sníž. přenesená",J639,0)</f>
        <v>0</v>
      </c>
      <c r="BI639" s="139">
        <f>IF(N639="nulová",J639,0)</f>
        <v>0</v>
      </c>
      <c r="BJ639" s="17" t="s">
        <v>86</v>
      </c>
      <c r="BK639" s="139">
        <f>ROUND(I639*H639,2)</f>
        <v>0</v>
      </c>
      <c r="BL639" s="17" t="s">
        <v>147</v>
      </c>
      <c r="BM639" s="138" t="s">
        <v>788</v>
      </c>
    </row>
    <row r="640" spans="2:65" s="1" customFormat="1">
      <c r="B640" s="32"/>
      <c r="D640" s="140" t="s">
        <v>148</v>
      </c>
      <c r="F640" s="141" t="s">
        <v>789</v>
      </c>
      <c r="I640" s="142"/>
      <c r="L640" s="32"/>
      <c r="M640" s="143"/>
      <c r="T640" s="53"/>
      <c r="AT640" s="17" t="s">
        <v>148</v>
      </c>
      <c r="AU640" s="17" t="s">
        <v>88</v>
      </c>
    </row>
    <row r="641" spans="2:65" s="1" customFormat="1" ht="24.15" customHeight="1">
      <c r="B641" s="32"/>
      <c r="C641" s="127" t="s">
        <v>790</v>
      </c>
      <c r="D641" s="127" t="s">
        <v>142</v>
      </c>
      <c r="E641" s="128" t="s">
        <v>791</v>
      </c>
      <c r="F641" s="129" t="s">
        <v>792</v>
      </c>
      <c r="G641" s="130" t="s">
        <v>221</v>
      </c>
      <c r="H641" s="131">
        <v>1332.03</v>
      </c>
      <c r="I641" s="132"/>
      <c r="J641" s="133">
        <f>ROUND(I641*H641,2)</f>
        <v>0</v>
      </c>
      <c r="K641" s="129" t="s">
        <v>146</v>
      </c>
      <c r="L641" s="32"/>
      <c r="M641" s="134" t="s">
        <v>19</v>
      </c>
      <c r="N641" s="135" t="s">
        <v>49</v>
      </c>
      <c r="P641" s="136">
        <f>O641*H641</f>
        <v>0</v>
      </c>
      <c r="Q641" s="136">
        <v>0</v>
      </c>
      <c r="R641" s="136">
        <f>Q641*H641</f>
        <v>0</v>
      </c>
      <c r="S641" s="136">
        <v>0</v>
      </c>
      <c r="T641" s="137">
        <f>S641*H641</f>
        <v>0</v>
      </c>
      <c r="AR641" s="138" t="s">
        <v>147</v>
      </c>
      <c r="AT641" s="138" t="s">
        <v>142</v>
      </c>
      <c r="AU641" s="138" t="s">
        <v>88</v>
      </c>
      <c r="AY641" s="17" t="s">
        <v>140</v>
      </c>
      <c r="BE641" s="139">
        <f>IF(N641="základní",J641,0)</f>
        <v>0</v>
      </c>
      <c r="BF641" s="139">
        <f>IF(N641="snížená",J641,0)</f>
        <v>0</v>
      </c>
      <c r="BG641" s="139">
        <f>IF(N641="zákl. přenesená",J641,0)</f>
        <v>0</v>
      </c>
      <c r="BH641" s="139">
        <f>IF(N641="sníž. přenesená",J641,0)</f>
        <v>0</v>
      </c>
      <c r="BI641" s="139">
        <f>IF(N641="nulová",J641,0)</f>
        <v>0</v>
      </c>
      <c r="BJ641" s="17" t="s">
        <v>86</v>
      </c>
      <c r="BK641" s="139">
        <f>ROUND(I641*H641,2)</f>
        <v>0</v>
      </c>
      <c r="BL641" s="17" t="s">
        <v>147</v>
      </c>
      <c r="BM641" s="138" t="s">
        <v>793</v>
      </c>
    </row>
    <row r="642" spans="2:65" s="1" customFormat="1">
      <c r="B642" s="32"/>
      <c r="D642" s="140" t="s">
        <v>148</v>
      </c>
      <c r="F642" s="141" t="s">
        <v>794</v>
      </c>
      <c r="I642" s="142"/>
      <c r="L642" s="32"/>
      <c r="M642" s="143"/>
      <c r="T642" s="53"/>
      <c r="AT642" s="17" t="s">
        <v>148</v>
      </c>
      <c r="AU642" s="17" t="s">
        <v>88</v>
      </c>
    </row>
    <row r="643" spans="2:65" s="12" customFormat="1">
      <c r="B643" s="144"/>
      <c r="D643" s="145" t="s">
        <v>150</v>
      </c>
      <c r="E643" s="146" t="s">
        <v>19</v>
      </c>
      <c r="F643" s="147" t="s">
        <v>740</v>
      </c>
      <c r="H643" s="148">
        <v>371.7</v>
      </c>
      <c r="I643" s="149"/>
      <c r="L643" s="144"/>
      <c r="M643" s="150"/>
      <c r="T643" s="151"/>
      <c r="AT643" s="146" t="s">
        <v>150</v>
      </c>
      <c r="AU643" s="146" t="s">
        <v>88</v>
      </c>
      <c r="AV643" s="12" t="s">
        <v>88</v>
      </c>
      <c r="AW643" s="12" t="s">
        <v>37</v>
      </c>
      <c r="AX643" s="12" t="s">
        <v>78</v>
      </c>
      <c r="AY643" s="146" t="s">
        <v>140</v>
      </c>
    </row>
    <row r="644" spans="2:65" s="12" customFormat="1">
      <c r="B644" s="144"/>
      <c r="D644" s="145" t="s">
        <v>150</v>
      </c>
      <c r="E644" s="146" t="s">
        <v>19</v>
      </c>
      <c r="F644" s="147" t="s">
        <v>783</v>
      </c>
      <c r="H644" s="148">
        <v>91.1</v>
      </c>
      <c r="I644" s="149"/>
      <c r="L644" s="144"/>
      <c r="M644" s="150"/>
      <c r="T644" s="151"/>
      <c r="AT644" s="146" t="s">
        <v>150</v>
      </c>
      <c r="AU644" s="146" t="s">
        <v>88</v>
      </c>
      <c r="AV644" s="12" t="s">
        <v>88</v>
      </c>
      <c r="AW644" s="12" t="s">
        <v>37</v>
      </c>
      <c r="AX644" s="12" t="s">
        <v>78</v>
      </c>
      <c r="AY644" s="146" t="s">
        <v>140</v>
      </c>
    </row>
    <row r="645" spans="2:65" s="12" customFormat="1">
      <c r="B645" s="144"/>
      <c r="D645" s="145" t="s">
        <v>150</v>
      </c>
      <c r="E645" s="146" t="s">
        <v>19</v>
      </c>
      <c r="F645" s="147" t="s">
        <v>769</v>
      </c>
      <c r="H645" s="148">
        <v>443.08</v>
      </c>
      <c r="I645" s="149"/>
      <c r="L645" s="144"/>
      <c r="M645" s="150"/>
      <c r="T645" s="151"/>
      <c r="AT645" s="146" t="s">
        <v>150</v>
      </c>
      <c r="AU645" s="146" t="s">
        <v>88</v>
      </c>
      <c r="AV645" s="12" t="s">
        <v>88</v>
      </c>
      <c r="AW645" s="12" t="s">
        <v>37</v>
      </c>
      <c r="AX645" s="12" t="s">
        <v>78</v>
      </c>
      <c r="AY645" s="146" t="s">
        <v>140</v>
      </c>
    </row>
    <row r="646" spans="2:65" s="12" customFormat="1">
      <c r="B646" s="144"/>
      <c r="D646" s="145" t="s">
        <v>150</v>
      </c>
      <c r="E646" s="146" t="s">
        <v>19</v>
      </c>
      <c r="F646" s="147" t="s">
        <v>785</v>
      </c>
      <c r="H646" s="148">
        <v>42.15</v>
      </c>
      <c r="I646" s="149"/>
      <c r="L646" s="144"/>
      <c r="M646" s="150"/>
      <c r="T646" s="151"/>
      <c r="AT646" s="146" t="s">
        <v>150</v>
      </c>
      <c r="AU646" s="146" t="s">
        <v>88</v>
      </c>
      <c r="AV646" s="12" t="s">
        <v>88</v>
      </c>
      <c r="AW646" s="12" t="s">
        <v>37</v>
      </c>
      <c r="AX646" s="12" t="s">
        <v>78</v>
      </c>
      <c r="AY646" s="146" t="s">
        <v>140</v>
      </c>
    </row>
    <row r="647" spans="2:65" s="12" customFormat="1">
      <c r="B647" s="144"/>
      <c r="D647" s="145" t="s">
        <v>150</v>
      </c>
      <c r="E647" s="146" t="s">
        <v>19</v>
      </c>
      <c r="F647" s="147" t="s">
        <v>775</v>
      </c>
      <c r="H647" s="148">
        <v>49.9</v>
      </c>
      <c r="I647" s="149"/>
      <c r="L647" s="144"/>
      <c r="M647" s="150"/>
      <c r="T647" s="151"/>
      <c r="AT647" s="146" t="s">
        <v>150</v>
      </c>
      <c r="AU647" s="146" t="s">
        <v>88</v>
      </c>
      <c r="AV647" s="12" t="s">
        <v>88</v>
      </c>
      <c r="AW647" s="12" t="s">
        <v>37</v>
      </c>
      <c r="AX647" s="12" t="s">
        <v>78</v>
      </c>
      <c r="AY647" s="146" t="s">
        <v>140</v>
      </c>
    </row>
    <row r="648" spans="2:65" s="12" customFormat="1">
      <c r="B648" s="144"/>
      <c r="D648" s="145" t="s">
        <v>150</v>
      </c>
      <c r="E648" s="146" t="s">
        <v>19</v>
      </c>
      <c r="F648" s="147" t="s">
        <v>776</v>
      </c>
      <c r="H648" s="148">
        <v>334.1</v>
      </c>
      <c r="I648" s="149"/>
      <c r="L648" s="144"/>
      <c r="M648" s="150"/>
      <c r="T648" s="151"/>
      <c r="AT648" s="146" t="s">
        <v>150</v>
      </c>
      <c r="AU648" s="146" t="s">
        <v>88</v>
      </c>
      <c r="AV648" s="12" t="s">
        <v>88</v>
      </c>
      <c r="AW648" s="12" t="s">
        <v>37</v>
      </c>
      <c r="AX648" s="12" t="s">
        <v>78</v>
      </c>
      <c r="AY648" s="146" t="s">
        <v>140</v>
      </c>
    </row>
    <row r="649" spans="2:65" s="14" customFormat="1">
      <c r="B649" s="158"/>
      <c r="D649" s="145" t="s">
        <v>150</v>
      </c>
      <c r="E649" s="159" t="s">
        <v>19</v>
      </c>
      <c r="F649" s="160" t="s">
        <v>153</v>
      </c>
      <c r="H649" s="161">
        <v>1332.0299999999997</v>
      </c>
      <c r="I649" s="162"/>
      <c r="L649" s="158"/>
      <c r="M649" s="163"/>
      <c r="T649" s="164"/>
      <c r="AT649" s="159" t="s">
        <v>150</v>
      </c>
      <c r="AU649" s="159" t="s">
        <v>88</v>
      </c>
      <c r="AV649" s="14" t="s">
        <v>147</v>
      </c>
      <c r="AW649" s="14" t="s">
        <v>37</v>
      </c>
      <c r="AX649" s="14" t="s">
        <v>86</v>
      </c>
      <c r="AY649" s="159" t="s">
        <v>140</v>
      </c>
    </row>
    <row r="650" spans="2:65" s="1" customFormat="1" ht="24.15" customHeight="1">
      <c r="B650" s="32"/>
      <c r="C650" s="127" t="s">
        <v>496</v>
      </c>
      <c r="D650" s="127" t="s">
        <v>142</v>
      </c>
      <c r="E650" s="128" t="s">
        <v>795</v>
      </c>
      <c r="F650" s="129" t="s">
        <v>796</v>
      </c>
      <c r="G650" s="130" t="s">
        <v>145</v>
      </c>
      <c r="H650" s="131">
        <v>83</v>
      </c>
      <c r="I650" s="132"/>
      <c r="J650" s="133">
        <f>ROUND(I650*H650,2)</f>
        <v>0</v>
      </c>
      <c r="K650" s="129" t="s">
        <v>146</v>
      </c>
      <c r="L650" s="32"/>
      <c r="M650" s="134" t="s">
        <v>19</v>
      </c>
      <c r="N650" s="135" t="s">
        <v>49</v>
      </c>
      <c r="P650" s="136">
        <f>O650*H650</f>
        <v>0</v>
      </c>
      <c r="Q650" s="136">
        <v>0</v>
      </c>
      <c r="R650" s="136">
        <f>Q650*H650</f>
        <v>0</v>
      </c>
      <c r="S650" s="136">
        <v>0</v>
      </c>
      <c r="T650" s="137">
        <f>S650*H650</f>
        <v>0</v>
      </c>
      <c r="AR650" s="138" t="s">
        <v>147</v>
      </c>
      <c r="AT650" s="138" t="s">
        <v>142</v>
      </c>
      <c r="AU650" s="138" t="s">
        <v>88</v>
      </c>
      <c r="AY650" s="17" t="s">
        <v>140</v>
      </c>
      <c r="BE650" s="139">
        <f>IF(N650="základní",J650,0)</f>
        <v>0</v>
      </c>
      <c r="BF650" s="139">
        <f>IF(N650="snížená",J650,0)</f>
        <v>0</v>
      </c>
      <c r="BG650" s="139">
        <f>IF(N650="zákl. přenesená",J650,0)</f>
        <v>0</v>
      </c>
      <c r="BH650" s="139">
        <f>IF(N650="sníž. přenesená",J650,0)</f>
        <v>0</v>
      </c>
      <c r="BI650" s="139">
        <f>IF(N650="nulová",J650,0)</f>
        <v>0</v>
      </c>
      <c r="BJ650" s="17" t="s">
        <v>86</v>
      </c>
      <c r="BK650" s="139">
        <f>ROUND(I650*H650,2)</f>
        <v>0</v>
      </c>
      <c r="BL650" s="17" t="s">
        <v>147</v>
      </c>
      <c r="BM650" s="138" t="s">
        <v>797</v>
      </c>
    </row>
    <row r="651" spans="2:65" s="1" customFormat="1">
      <c r="B651" s="32"/>
      <c r="D651" s="140" t="s">
        <v>148</v>
      </c>
      <c r="F651" s="141" t="s">
        <v>798</v>
      </c>
      <c r="I651" s="142"/>
      <c r="L651" s="32"/>
      <c r="M651" s="143"/>
      <c r="T651" s="53"/>
      <c r="AT651" s="17" t="s">
        <v>148</v>
      </c>
      <c r="AU651" s="17" t="s">
        <v>88</v>
      </c>
    </row>
    <row r="652" spans="2:65" s="1" customFormat="1" ht="37.799999999999997" customHeight="1">
      <c r="B652" s="32"/>
      <c r="C652" s="127" t="s">
        <v>799</v>
      </c>
      <c r="D652" s="127" t="s">
        <v>142</v>
      </c>
      <c r="E652" s="128" t="s">
        <v>800</v>
      </c>
      <c r="F652" s="129" t="s">
        <v>801</v>
      </c>
      <c r="G652" s="130" t="s">
        <v>221</v>
      </c>
      <c r="H652" s="131">
        <v>808.5</v>
      </c>
      <c r="I652" s="132"/>
      <c r="J652" s="133">
        <f>ROUND(I652*H652,2)</f>
        <v>0</v>
      </c>
      <c r="K652" s="129" t="s">
        <v>146</v>
      </c>
      <c r="L652" s="32"/>
      <c r="M652" s="134" t="s">
        <v>19</v>
      </c>
      <c r="N652" s="135" t="s">
        <v>49</v>
      </c>
      <c r="P652" s="136">
        <f>O652*H652</f>
        <v>0</v>
      </c>
      <c r="Q652" s="136">
        <v>0</v>
      </c>
      <c r="R652" s="136">
        <f>Q652*H652</f>
        <v>0</v>
      </c>
      <c r="S652" s="136">
        <v>0</v>
      </c>
      <c r="T652" s="137">
        <f>S652*H652</f>
        <v>0</v>
      </c>
      <c r="AR652" s="138" t="s">
        <v>147</v>
      </c>
      <c r="AT652" s="138" t="s">
        <v>142</v>
      </c>
      <c r="AU652" s="138" t="s">
        <v>88</v>
      </c>
      <c r="AY652" s="17" t="s">
        <v>140</v>
      </c>
      <c r="BE652" s="139">
        <f>IF(N652="základní",J652,0)</f>
        <v>0</v>
      </c>
      <c r="BF652" s="139">
        <f>IF(N652="snížená",J652,0)</f>
        <v>0</v>
      </c>
      <c r="BG652" s="139">
        <f>IF(N652="zákl. přenesená",J652,0)</f>
        <v>0</v>
      </c>
      <c r="BH652" s="139">
        <f>IF(N652="sníž. přenesená",J652,0)</f>
        <v>0</v>
      </c>
      <c r="BI652" s="139">
        <f>IF(N652="nulová",J652,0)</f>
        <v>0</v>
      </c>
      <c r="BJ652" s="17" t="s">
        <v>86</v>
      </c>
      <c r="BK652" s="139">
        <f>ROUND(I652*H652,2)</f>
        <v>0</v>
      </c>
      <c r="BL652" s="17" t="s">
        <v>147</v>
      </c>
      <c r="BM652" s="138" t="s">
        <v>802</v>
      </c>
    </row>
    <row r="653" spans="2:65" s="1" customFormat="1">
      <c r="B653" s="32"/>
      <c r="D653" s="140" t="s">
        <v>148</v>
      </c>
      <c r="F653" s="141" t="s">
        <v>803</v>
      </c>
      <c r="I653" s="142"/>
      <c r="L653" s="32"/>
      <c r="M653" s="143"/>
      <c r="T653" s="53"/>
      <c r="AT653" s="17" t="s">
        <v>148</v>
      </c>
      <c r="AU653" s="17" t="s">
        <v>88</v>
      </c>
    </row>
    <row r="654" spans="2:65" s="12" customFormat="1">
      <c r="B654" s="144"/>
      <c r="D654" s="145" t="s">
        <v>150</v>
      </c>
      <c r="E654" s="146" t="s">
        <v>19</v>
      </c>
      <c r="F654" s="147" t="s">
        <v>804</v>
      </c>
      <c r="H654" s="148">
        <v>808.5</v>
      </c>
      <c r="I654" s="149"/>
      <c r="L654" s="144"/>
      <c r="M654" s="150"/>
      <c r="T654" s="151"/>
      <c r="AT654" s="146" t="s">
        <v>150</v>
      </c>
      <c r="AU654" s="146" t="s">
        <v>88</v>
      </c>
      <c r="AV654" s="12" t="s">
        <v>88</v>
      </c>
      <c r="AW654" s="12" t="s">
        <v>37</v>
      </c>
      <c r="AX654" s="12" t="s">
        <v>78</v>
      </c>
      <c r="AY654" s="146" t="s">
        <v>140</v>
      </c>
    </row>
    <row r="655" spans="2:65" s="13" customFormat="1">
      <c r="B655" s="152"/>
      <c r="D655" s="145" t="s">
        <v>150</v>
      </c>
      <c r="E655" s="153" t="s">
        <v>19</v>
      </c>
      <c r="F655" s="154" t="s">
        <v>152</v>
      </c>
      <c r="H655" s="153" t="s">
        <v>19</v>
      </c>
      <c r="I655" s="155"/>
      <c r="L655" s="152"/>
      <c r="M655" s="156"/>
      <c r="T655" s="157"/>
      <c r="AT655" s="153" t="s">
        <v>150</v>
      </c>
      <c r="AU655" s="153" t="s">
        <v>88</v>
      </c>
      <c r="AV655" s="13" t="s">
        <v>86</v>
      </c>
      <c r="AW655" s="13" t="s">
        <v>37</v>
      </c>
      <c r="AX655" s="13" t="s">
        <v>78</v>
      </c>
      <c r="AY655" s="153" t="s">
        <v>140</v>
      </c>
    </row>
    <row r="656" spans="2:65" s="14" customFormat="1">
      <c r="B656" s="158"/>
      <c r="D656" s="145" t="s">
        <v>150</v>
      </c>
      <c r="E656" s="159" t="s">
        <v>19</v>
      </c>
      <c r="F656" s="160" t="s">
        <v>153</v>
      </c>
      <c r="H656" s="161">
        <v>808.5</v>
      </c>
      <c r="I656" s="162"/>
      <c r="L656" s="158"/>
      <c r="M656" s="163"/>
      <c r="T656" s="164"/>
      <c r="AT656" s="159" t="s">
        <v>150</v>
      </c>
      <c r="AU656" s="159" t="s">
        <v>88</v>
      </c>
      <c r="AV656" s="14" t="s">
        <v>147</v>
      </c>
      <c r="AW656" s="14" t="s">
        <v>37</v>
      </c>
      <c r="AX656" s="14" t="s">
        <v>86</v>
      </c>
      <c r="AY656" s="159" t="s">
        <v>140</v>
      </c>
    </row>
    <row r="657" spans="2:65" s="1" customFormat="1" ht="16.5" customHeight="1">
      <c r="B657" s="32"/>
      <c r="C657" s="165" t="s">
        <v>500</v>
      </c>
      <c r="D657" s="165" t="s">
        <v>290</v>
      </c>
      <c r="E657" s="166" t="s">
        <v>805</v>
      </c>
      <c r="F657" s="167" t="s">
        <v>806</v>
      </c>
      <c r="G657" s="168" t="s">
        <v>145</v>
      </c>
      <c r="H657" s="169">
        <v>81.659000000000006</v>
      </c>
      <c r="I657" s="170"/>
      <c r="J657" s="171">
        <f>ROUND(I657*H657,2)</f>
        <v>0</v>
      </c>
      <c r="K657" s="167" t="s">
        <v>146</v>
      </c>
      <c r="L657" s="172"/>
      <c r="M657" s="173" t="s">
        <v>19</v>
      </c>
      <c r="N657" s="174" t="s">
        <v>49</v>
      </c>
      <c r="P657" s="136">
        <f>O657*H657</f>
        <v>0</v>
      </c>
      <c r="Q657" s="136">
        <v>0</v>
      </c>
      <c r="R657" s="136">
        <f>Q657*H657</f>
        <v>0</v>
      </c>
      <c r="S657" s="136">
        <v>0</v>
      </c>
      <c r="T657" s="137">
        <f>S657*H657</f>
        <v>0</v>
      </c>
      <c r="AR657" s="138" t="s">
        <v>164</v>
      </c>
      <c r="AT657" s="138" t="s">
        <v>290</v>
      </c>
      <c r="AU657" s="138" t="s">
        <v>88</v>
      </c>
      <c r="AY657" s="17" t="s">
        <v>140</v>
      </c>
      <c r="BE657" s="139">
        <f>IF(N657="základní",J657,0)</f>
        <v>0</v>
      </c>
      <c r="BF657" s="139">
        <f>IF(N657="snížená",J657,0)</f>
        <v>0</v>
      </c>
      <c r="BG657" s="139">
        <f>IF(N657="zákl. přenesená",J657,0)</f>
        <v>0</v>
      </c>
      <c r="BH657" s="139">
        <f>IF(N657="sníž. přenesená",J657,0)</f>
        <v>0</v>
      </c>
      <c r="BI657" s="139">
        <f>IF(N657="nulová",J657,0)</f>
        <v>0</v>
      </c>
      <c r="BJ657" s="17" t="s">
        <v>86</v>
      </c>
      <c r="BK657" s="139">
        <f>ROUND(I657*H657,2)</f>
        <v>0</v>
      </c>
      <c r="BL657" s="17" t="s">
        <v>147</v>
      </c>
      <c r="BM657" s="138" t="s">
        <v>807</v>
      </c>
    </row>
    <row r="658" spans="2:65" s="12" customFormat="1">
      <c r="B658" s="144"/>
      <c r="D658" s="145" t="s">
        <v>150</v>
      </c>
      <c r="E658" s="146" t="s">
        <v>19</v>
      </c>
      <c r="F658" s="147" t="s">
        <v>808</v>
      </c>
      <c r="H658" s="148">
        <v>81.659000000000006</v>
      </c>
      <c r="I658" s="149"/>
      <c r="L658" s="144"/>
      <c r="M658" s="150"/>
      <c r="T658" s="151"/>
      <c r="AT658" s="146" t="s">
        <v>150</v>
      </c>
      <c r="AU658" s="146" t="s">
        <v>88</v>
      </c>
      <c r="AV658" s="12" t="s">
        <v>88</v>
      </c>
      <c r="AW658" s="12" t="s">
        <v>37</v>
      </c>
      <c r="AX658" s="12" t="s">
        <v>78</v>
      </c>
      <c r="AY658" s="146" t="s">
        <v>140</v>
      </c>
    </row>
    <row r="659" spans="2:65" s="14" customFormat="1">
      <c r="B659" s="158"/>
      <c r="D659" s="145" t="s">
        <v>150</v>
      </c>
      <c r="E659" s="159" t="s">
        <v>19</v>
      </c>
      <c r="F659" s="160" t="s">
        <v>153</v>
      </c>
      <c r="H659" s="161">
        <v>81.659000000000006</v>
      </c>
      <c r="I659" s="162"/>
      <c r="L659" s="158"/>
      <c r="M659" s="163"/>
      <c r="T659" s="164"/>
      <c r="AT659" s="159" t="s">
        <v>150</v>
      </c>
      <c r="AU659" s="159" t="s">
        <v>88</v>
      </c>
      <c r="AV659" s="14" t="s">
        <v>147</v>
      </c>
      <c r="AW659" s="14" t="s">
        <v>37</v>
      </c>
      <c r="AX659" s="14" t="s">
        <v>86</v>
      </c>
      <c r="AY659" s="159" t="s">
        <v>140</v>
      </c>
    </row>
    <row r="660" spans="2:65" s="1" customFormat="1" ht="33" customHeight="1">
      <c r="B660" s="32"/>
      <c r="C660" s="127" t="s">
        <v>809</v>
      </c>
      <c r="D660" s="127" t="s">
        <v>142</v>
      </c>
      <c r="E660" s="128" t="s">
        <v>810</v>
      </c>
      <c r="F660" s="129" t="s">
        <v>811</v>
      </c>
      <c r="G660" s="130" t="s">
        <v>221</v>
      </c>
      <c r="H660" s="131">
        <v>347</v>
      </c>
      <c r="I660" s="132"/>
      <c r="J660" s="133">
        <f>ROUND(I660*H660,2)</f>
        <v>0</v>
      </c>
      <c r="K660" s="129" t="s">
        <v>19</v>
      </c>
      <c r="L660" s="32"/>
      <c r="M660" s="134" t="s">
        <v>19</v>
      </c>
      <c r="N660" s="135" t="s">
        <v>49</v>
      </c>
      <c r="P660" s="136">
        <f>O660*H660</f>
        <v>0</v>
      </c>
      <c r="Q660" s="136">
        <v>0</v>
      </c>
      <c r="R660" s="136">
        <f>Q660*H660</f>
        <v>0</v>
      </c>
      <c r="S660" s="136">
        <v>0</v>
      </c>
      <c r="T660" s="137">
        <f>S660*H660</f>
        <v>0</v>
      </c>
      <c r="AR660" s="138" t="s">
        <v>147</v>
      </c>
      <c r="AT660" s="138" t="s">
        <v>142</v>
      </c>
      <c r="AU660" s="138" t="s">
        <v>88</v>
      </c>
      <c r="AY660" s="17" t="s">
        <v>140</v>
      </c>
      <c r="BE660" s="139">
        <f>IF(N660="základní",J660,0)</f>
        <v>0</v>
      </c>
      <c r="BF660" s="139">
        <f>IF(N660="snížená",J660,0)</f>
        <v>0</v>
      </c>
      <c r="BG660" s="139">
        <f>IF(N660="zákl. přenesená",J660,0)</f>
        <v>0</v>
      </c>
      <c r="BH660" s="139">
        <f>IF(N660="sníž. přenesená",J660,0)</f>
        <v>0</v>
      </c>
      <c r="BI660" s="139">
        <f>IF(N660="nulová",J660,0)</f>
        <v>0</v>
      </c>
      <c r="BJ660" s="17" t="s">
        <v>86</v>
      </c>
      <c r="BK660" s="139">
        <f>ROUND(I660*H660,2)</f>
        <v>0</v>
      </c>
      <c r="BL660" s="17" t="s">
        <v>147</v>
      </c>
      <c r="BM660" s="138" t="s">
        <v>812</v>
      </c>
    </row>
    <row r="661" spans="2:65" s="12" customFormat="1">
      <c r="B661" s="144"/>
      <c r="D661" s="145" t="s">
        <v>150</v>
      </c>
      <c r="E661" s="146" t="s">
        <v>19</v>
      </c>
      <c r="F661" s="147" t="s">
        <v>813</v>
      </c>
      <c r="H661" s="148">
        <v>347</v>
      </c>
      <c r="I661" s="149"/>
      <c r="L661" s="144"/>
      <c r="M661" s="150"/>
      <c r="T661" s="151"/>
      <c r="AT661" s="146" t="s">
        <v>150</v>
      </c>
      <c r="AU661" s="146" t="s">
        <v>88</v>
      </c>
      <c r="AV661" s="12" t="s">
        <v>88</v>
      </c>
      <c r="AW661" s="12" t="s">
        <v>37</v>
      </c>
      <c r="AX661" s="12" t="s">
        <v>78</v>
      </c>
      <c r="AY661" s="146" t="s">
        <v>140</v>
      </c>
    </row>
    <row r="662" spans="2:65" s="13" customFormat="1">
      <c r="B662" s="152"/>
      <c r="D662" s="145" t="s">
        <v>150</v>
      </c>
      <c r="E662" s="153" t="s">
        <v>19</v>
      </c>
      <c r="F662" s="154" t="s">
        <v>152</v>
      </c>
      <c r="H662" s="153" t="s">
        <v>19</v>
      </c>
      <c r="I662" s="155"/>
      <c r="L662" s="152"/>
      <c r="M662" s="156"/>
      <c r="T662" s="157"/>
      <c r="AT662" s="153" t="s">
        <v>150</v>
      </c>
      <c r="AU662" s="153" t="s">
        <v>88</v>
      </c>
      <c r="AV662" s="13" t="s">
        <v>86</v>
      </c>
      <c r="AW662" s="13" t="s">
        <v>37</v>
      </c>
      <c r="AX662" s="13" t="s">
        <v>78</v>
      </c>
      <c r="AY662" s="153" t="s">
        <v>140</v>
      </c>
    </row>
    <row r="663" spans="2:65" s="14" customFormat="1">
      <c r="B663" s="158"/>
      <c r="D663" s="145" t="s">
        <v>150</v>
      </c>
      <c r="E663" s="159" t="s">
        <v>19</v>
      </c>
      <c r="F663" s="160" t="s">
        <v>153</v>
      </c>
      <c r="H663" s="161">
        <v>347</v>
      </c>
      <c r="I663" s="162"/>
      <c r="L663" s="158"/>
      <c r="M663" s="163"/>
      <c r="T663" s="164"/>
      <c r="AT663" s="159" t="s">
        <v>150</v>
      </c>
      <c r="AU663" s="159" t="s">
        <v>88</v>
      </c>
      <c r="AV663" s="14" t="s">
        <v>147</v>
      </c>
      <c r="AW663" s="14" t="s">
        <v>37</v>
      </c>
      <c r="AX663" s="14" t="s">
        <v>86</v>
      </c>
      <c r="AY663" s="159" t="s">
        <v>140</v>
      </c>
    </row>
    <row r="664" spans="2:65" s="1" customFormat="1" ht="16.5" customHeight="1">
      <c r="B664" s="32"/>
      <c r="C664" s="165" t="s">
        <v>814</v>
      </c>
      <c r="D664" s="165" t="s">
        <v>290</v>
      </c>
      <c r="E664" s="166" t="s">
        <v>815</v>
      </c>
      <c r="F664" s="167" t="s">
        <v>816</v>
      </c>
      <c r="G664" s="168" t="s">
        <v>221</v>
      </c>
      <c r="H664" s="169">
        <v>350.47</v>
      </c>
      <c r="I664" s="170"/>
      <c r="J664" s="171">
        <f>ROUND(I664*H664,2)</f>
        <v>0</v>
      </c>
      <c r="K664" s="167" t="s">
        <v>146</v>
      </c>
      <c r="L664" s="172"/>
      <c r="M664" s="173" t="s">
        <v>19</v>
      </c>
      <c r="N664" s="174" t="s">
        <v>49</v>
      </c>
      <c r="P664" s="136">
        <f>O664*H664</f>
        <v>0</v>
      </c>
      <c r="Q664" s="136">
        <v>0</v>
      </c>
      <c r="R664" s="136">
        <f>Q664*H664</f>
        <v>0</v>
      </c>
      <c r="S664" s="136">
        <v>0</v>
      </c>
      <c r="T664" s="137">
        <f>S664*H664</f>
        <v>0</v>
      </c>
      <c r="AR664" s="138" t="s">
        <v>164</v>
      </c>
      <c r="AT664" s="138" t="s">
        <v>290</v>
      </c>
      <c r="AU664" s="138" t="s">
        <v>88</v>
      </c>
      <c r="AY664" s="17" t="s">
        <v>140</v>
      </c>
      <c r="BE664" s="139">
        <f>IF(N664="základní",J664,0)</f>
        <v>0</v>
      </c>
      <c r="BF664" s="139">
        <f>IF(N664="snížená",J664,0)</f>
        <v>0</v>
      </c>
      <c r="BG664" s="139">
        <f>IF(N664="zákl. přenesená",J664,0)</f>
        <v>0</v>
      </c>
      <c r="BH664" s="139">
        <f>IF(N664="sníž. přenesená",J664,0)</f>
        <v>0</v>
      </c>
      <c r="BI664" s="139">
        <f>IF(N664="nulová",J664,0)</f>
        <v>0</v>
      </c>
      <c r="BJ664" s="17" t="s">
        <v>86</v>
      </c>
      <c r="BK664" s="139">
        <f>ROUND(I664*H664,2)</f>
        <v>0</v>
      </c>
      <c r="BL664" s="17" t="s">
        <v>147</v>
      </c>
      <c r="BM664" s="138" t="s">
        <v>230</v>
      </c>
    </row>
    <row r="665" spans="2:65" s="12" customFormat="1">
      <c r="B665" s="144"/>
      <c r="D665" s="145" t="s">
        <v>150</v>
      </c>
      <c r="E665" s="146" t="s">
        <v>19</v>
      </c>
      <c r="F665" s="147" t="s">
        <v>817</v>
      </c>
      <c r="H665" s="148">
        <v>350.47</v>
      </c>
      <c r="I665" s="149"/>
      <c r="L665" s="144"/>
      <c r="M665" s="150"/>
      <c r="T665" s="151"/>
      <c r="AT665" s="146" t="s">
        <v>150</v>
      </c>
      <c r="AU665" s="146" t="s">
        <v>88</v>
      </c>
      <c r="AV665" s="12" t="s">
        <v>88</v>
      </c>
      <c r="AW665" s="12" t="s">
        <v>37</v>
      </c>
      <c r="AX665" s="12" t="s">
        <v>78</v>
      </c>
      <c r="AY665" s="146" t="s">
        <v>140</v>
      </c>
    </row>
    <row r="666" spans="2:65" s="14" customFormat="1">
      <c r="B666" s="158"/>
      <c r="D666" s="145" t="s">
        <v>150</v>
      </c>
      <c r="E666" s="159" t="s">
        <v>19</v>
      </c>
      <c r="F666" s="160" t="s">
        <v>153</v>
      </c>
      <c r="H666" s="161">
        <v>350.47</v>
      </c>
      <c r="I666" s="162"/>
      <c r="L666" s="158"/>
      <c r="M666" s="163"/>
      <c r="T666" s="164"/>
      <c r="AT666" s="159" t="s">
        <v>150</v>
      </c>
      <c r="AU666" s="159" t="s">
        <v>88</v>
      </c>
      <c r="AV666" s="14" t="s">
        <v>147</v>
      </c>
      <c r="AW666" s="14" t="s">
        <v>37</v>
      </c>
      <c r="AX666" s="14" t="s">
        <v>86</v>
      </c>
      <c r="AY666" s="159" t="s">
        <v>140</v>
      </c>
    </row>
    <row r="667" spans="2:65" s="1" customFormat="1" ht="24.15" customHeight="1">
      <c r="B667" s="32"/>
      <c r="C667" s="127" t="s">
        <v>818</v>
      </c>
      <c r="D667" s="127" t="s">
        <v>142</v>
      </c>
      <c r="E667" s="128" t="s">
        <v>819</v>
      </c>
      <c r="F667" s="129" t="s">
        <v>820</v>
      </c>
      <c r="G667" s="130" t="s">
        <v>221</v>
      </c>
      <c r="H667" s="131">
        <v>63</v>
      </c>
      <c r="I667" s="132"/>
      <c r="J667" s="133">
        <f>ROUND(I667*H667,2)</f>
        <v>0</v>
      </c>
      <c r="K667" s="129" t="s">
        <v>146</v>
      </c>
      <c r="L667" s="32"/>
      <c r="M667" s="134" t="s">
        <v>19</v>
      </c>
      <c r="N667" s="135" t="s">
        <v>49</v>
      </c>
      <c r="P667" s="136">
        <f>O667*H667</f>
        <v>0</v>
      </c>
      <c r="Q667" s="136">
        <v>0</v>
      </c>
      <c r="R667" s="136">
        <f>Q667*H667</f>
        <v>0</v>
      </c>
      <c r="S667" s="136">
        <v>0</v>
      </c>
      <c r="T667" s="137">
        <f>S667*H667</f>
        <v>0</v>
      </c>
      <c r="AR667" s="138" t="s">
        <v>147</v>
      </c>
      <c r="AT667" s="138" t="s">
        <v>142</v>
      </c>
      <c r="AU667" s="138" t="s">
        <v>88</v>
      </c>
      <c r="AY667" s="17" t="s">
        <v>140</v>
      </c>
      <c r="BE667" s="139">
        <f>IF(N667="základní",J667,0)</f>
        <v>0</v>
      </c>
      <c r="BF667" s="139">
        <f>IF(N667="snížená",J667,0)</f>
        <v>0</v>
      </c>
      <c r="BG667" s="139">
        <f>IF(N667="zákl. přenesená",J667,0)</f>
        <v>0</v>
      </c>
      <c r="BH667" s="139">
        <f>IF(N667="sníž. přenesená",J667,0)</f>
        <v>0</v>
      </c>
      <c r="BI667" s="139">
        <f>IF(N667="nulová",J667,0)</f>
        <v>0</v>
      </c>
      <c r="BJ667" s="17" t="s">
        <v>86</v>
      </c>
      <c r="BK667" s="139">
        <f>ROUND(I667*H667,2)</f>
        <v>0</v>
      </c>
      <c r="BL667" s="17" t="s">
        <v>147</v>
      </c>
      <c r="BM667" s="138" t="s">
        <v>821</v>
      </c>
    </row>
    <row r="668" spans="2:65" s="1" customFormat="1">
      <c r="B668" s="32"/>
      <c r="D668" s="140" t="s">
        <v>148</v>
      </c>
      <c r="F668" s="141" t="s">
        <v>822</v>
      </c>
      <c r="I668" s="142"/>
      <c r="L668" s="32"/>
      <c r="M668" s="143"/>
      <c r="T668" s="53"/>
      <c r="AT668" s="17" t="s">
        <v>148</v>
      </c>
      <c r="AU668" s="17" t="s">
        <v>88</v>
      </c>
    </row>
    <row r="669" spans="2:65" s="12" customFormat="1">
      <c r="B669" s="144"/>
      <c r="D669" s="145" t="s">
        <v>150</v>
      </c>
      <c r="E669" s="146" t="s">
        <v>19</v>
      </c>
      <c r="F669" s="147" t="s">
        <v>482</v>
      </c>
      <c r="H669" s="148">
        <v>63</v>
      </c>
      <c r="I669" s="149"/>
      <c r="L669" s="144"/>
      <c r="M669" s="150"/>
      <c r="T669" s="151"/>
      <c r="AT669" s="146" t="s">
        <v>150</v>
      </c>
      <c r="AU669" s="146" t="s">
        <v>88</v>
      </c>
      <c r="AV669" s="12" t="s">
        <v>88</v>
      </c>
      <c r="AW669" s="12" t="s">
        <v>37</v>
      </c>
      <c r="AX669" s="12" t="s">
        <v>78</v>
      </c>
      <c r="AY669" s="146" t="s">
        <v>140</v>
      </c>
    </row>
    <row r="670" spans="2:65" s="13" customFormat="1">
      <c r="B670" s="152"/>
      <c r="D670" s="145" t="s">
        <v>150</v>
      </c>
      <c r="E670" s="153" t="s">
        <v>19</v>
      </c>
      <c r="F670" s="154" t="s">
        <v>823</v>
      </c>
      <c r="H670" s="153" t="s">
        <v>19</v>
      </c>
      <c r="I670" s="155"/>
      <c r="L670" s="152"/>
      <c r="M670" s="156"/>
      <c r="T670" s="157"/>
      <c r="AT670" s="153" t="s">
        <v>150</v>
      </c>
      <c r="AU670" s="153" t="s">
        <v>88</v>
      </c>
      <c r="AV670" s="13" t="s">
        <v>86</v>
      </c>
      <c r="AW670" s="13" t="s">
        <v>37</v>
      </c>
      <c r="AX670" s="13" t="s">
        <v>78</v>
      </c>
      <c r="AY670" s="153" t="s">
        <v>140</v>
      </c>
    </row>
    <row r="671" spans="2:65" s="14" customFormat="1">
      <c r="B671" s="158"/>
      <c r="D671" s="145" t="s">
        <v>150</v>
      </c>
      <c r="E671" s="159" t="s">
        <v>19</v>
      </c>
      <c r="F671" s="160" t="s">
        <v>153</v>
      </c>
      <c r="H671" s="161">
        <v>63</v>
      </c>
      <c r="I671" s="162"/>
      <c r="L671" s="158"/>
      <c r="M671" s="163"/>
      <c r="T671" s="164"/>
      <c r="AT671" s="159" t="s">
        <v>150</v>
      </c>
      <c r="AU671" s="159" t="s">
        <v>88</v>
      </c>
      <c r="AV671" s="14" t="s">
        <v>147</v>
      </c>
      <c r="AW671" s="14" t="s">
        <v>37</v>
      </c>
      <c r="AX671" s="14" t="s">
        <v>86</v>
      </c>
      <c r="AY671" s="159" t="s">
        <v>140</v>
      </c>
    </row>
    <row r="672" spans="2:65" s="1" customFormat="1" ht="16.5" customHeight="1">
      <c r="B672" s="32"/>
      <c r="C672" s="165" t="s">
        <v>510</v>
      </c>
      <c r="D672" s="165" t="s">
        <v>290</v>
      </c>
      <c r="E672" s="166" t="s">
        <v>824</v>
      </c>
      <c r="F672" s="167" t="s">
        <v>825</v>
      </c>
      <c r="G672" s="168" t="s">
        <v>221</v>
      </c>
      <c r="H672" s="169">
        <v>63.63</v>
      </c>
      <c r="I672" s="170"/>
      <c r="J672" s="171">
        <f>ROUND(I672*H672,2)</f>
        <v>0</v>
      </c>
      <c r="K672" s="167" t="s">
        <v>146</v>
      </c>
      <c r="L672" s="172"/>
      <c r="M672" s="173" t="s">
        <v>19</v>
      </c>
      <c r="N672" s="174" t="s">
        <v>49</v>
      </c>
      <c r="P672" s="136">
        <f>O672*H672</f>
        <v>0</v>
      </c>
      <c r="Q672" s="136">
        <v>0</v>
      </c>
      <c r="R672" s="136">
        <f>Q672*H672</f>
        <v>0</v>
      </c>
      <c r="S672" s="136">
        <v>0</v>
      </c>
      <c r="T672" s="137">
        <f>S672*H672</f>
        <v>0</v>
      </c>
      <c r="AR672" s="138" t="s">
        <v>164</v>
      </c>
      <c r="AT672" s="138" t="s">
        <v>290</v>
      </c>
      <c r="AU672" s="138" t="s">
        <v>88</v>
      </c>
      <c r="AY672" s="17" t="s">
        <v>140</v>
      </c>
      <c r="BE672" s="139">
        <f>IF(N672="základní",J672,0)</f>
        <v>0</v>
      </c>
      <c r="BF672" s="139">
        <f>IF(N672="snížená",J672,0)</f>
        <v>0</v>
      </c>
      <c r="BG672" s="139">
        <f>IF(N672="zákl. přenesená",J672,0)</f>
        <v>0</v>
      </c>
      <c r="BH672" s="139">
        <f>IF(N672="sníž. přenesená",J672,0)</f>
        <v>0</v>
      </c>
      <c r="BI672" s="139">
        <f>IF(N672="nulová",J672,0)</f>
        <v>0</v>
      </c>
      <c r="BJ672" s="17" t="s">
        <v>86</v>
      </c>
      <c r="BK672" s="139">
        <f>ROUND(I672*H672,2)</f>
        <v>0</v>
      </c>
      <c r="BL672" s="17" t="s">
        <v>147</v>
      </c>
      <c r="BM672" s="138" t="s">
        <v>826</v>
      </c>
    </row>
    <row r="673" spans="2:65" s="12" customFormat="1">
      <c r="B673" s="144"/>
      <c r="D673" s="145" t="s">
        <v>150</v>
      </c>
      <c r="E673" s="146" t="s">
        <v>19</v>
      </c>
      <c r="F673" s="147" t="s">
        <v>827</v>
      </c>
      <c r="H673" s="148">
        <v>63.63</v>
      </c>
      <c r="I673" s="149"/>
      <c r="L673" s="144"/>
      <c r="M673" s="150"/>
      <c r="T673" s="151"/>
      <c r="AT673" s="146" t="s">
        <v>150</v>
      </c>
      <c r="AU673" s="146" t="s">
        <v>88</v>
      </c>
      <c r="AV673" s="12" t="s">
        <v>88</v>
      </c>
      <c r="AW673" s="12" t="s">
        <v>37</v>
      </c>
      <c r="AX673" s="12" t="s">
        <v>78</v>
      </c>
      <c r="AY673" s="146" t="s">
        <v>140</v>
      </c>
    </row>
    <row r="674" spans="2:65" s="14" customFormat="1">
      <c r="B674" s="158"/>
      <c r="D674" s="145" t="s">
        <v>150</v>
      </c>
      <c r="E674" s="159" t="s">
        <v>19</v>
      </c>
      <c r="F674" s="160" t="s">
        <v>153</v>
      </c>
      <c r="H674" s="161">
        <v>63.63</v>
      </c>
      <c r="I674" s="162"/>
      <c r="L674" s="158"/>
      <c r="M674" s="163"/>
      <c r="T674" s="164"/>
      <c r="AT674" s="159" t="s">
        <v>150</v>
      </c>
      <c r="AU674" s="159" t="s">
        <v>88</v>
      </c>
      <c r="AV674" s="14" t="s">
        <v>147</v>
      </c>
      <c r="AW674" s="14" t="s">
        <v>37</v>
      </c>
      <c r="AX674" s="14" t="s">
        <v>86</v>
      </c>
      <c r="AY674" s="159" t="s">
        <v>140</v>
      </c>
    </row>
    <row r="675" spans="2:65" s="1" customFormat="1" ht="24.15" customHeight="1">
      <c r="B675" s="32"/>
      <c r="C675" s="127" t="s">
        <v>828</v>
      </c>
      <c r="D675" s="127" t="s">
        <v>142</v>
      </c>
      <c r="E675" s="128" t="s">
        <v>829</v>
      </c>
      <c r="F675" s="129" t="s">
        <v>830</v>
      </c>
      <c r="G675" s="130" t="s">
        <v>221</v>
      </c>
      <c r="H675" s="131">
        <v>815</v>
      </c>
      <c r="I675" s="132"/>
      <c r="J675" s="133">
        <f>ROUND(I675*H675,2)</f>
        <v>0</v>
      </c>
      <c r="K675" s="129" t="s">
        <v>146</v>
      </c>
      <c r="L675" s="32"/>
      <c r="M675" s="134" t="s">
        <v>19</v>
      </c>
      <c r="N675" s="135" t="s">
        <v>49</v>
      </c>
      <c r="P675" s="136">
        <f>O675*H675</f>
        <v>0</v>
      </c>
      <c r="Q675" s="136">
        <v>0</v>
      </c>
      <c r="R675" s="136">
        <f>Q675*H675</f>
        <v>0</v>
      </c>
      <c r="S675" s="136">
        <v>0</v>
      </c>
      <c r="T675" s="137">
        <f>S675*H675</f>
        <v>0</v>
      </c>
      <c r="AR675" s="138" t="s">
        <v>147</v>
      </c>
      <c r="AT675" s="138" t="s">
        <v>142</v>
      </c>
      <c r="AU675" s="138" t="s">
        <v>88</v>
      </c>
      <c r="AY675" s="17" t="s">
        <v>140</v>
      </c>
      <c r="BE675" s="139">
        <f>IF(N675="základní",J675,0)</f>
        <v>0</v>
      </c>
      <c r="BF675" s="139">
        <f>IF(N675="snížená",J675,0)</f>
        <v>0</v>
      </c>
      <c r="BG675" s="139">
        <f>IF(N675="zákl. přenesená",J675,0)</f>
        <v>0</v>
      </c>
      <c r="BH675" s="139">
        <f>IF(N675="sníž. přenesená",J675,0)</f>
        <v>0</v>
      </c>
      <c r="BI675" s="139">
        <f>IF(N675="nulová",J675,0)</f>
        <v>0</v>
      </c>
      <c r="BJ675" s="17" t="s">
        <v>86</v>
      </c>
      <c r="BK675" s="139">
        <f>ROUND(I675*H675,2)</f>
        <v>0</v>
      </c>
      <c r="BL675" s="17" t="s">
        <v>147</v>
      </c>
      <c r="BM675" s="138" t="s">
        <v>831</v>
      </c>
    </row>
    <row r="676" spans="2:65" s="1" customFormat="1">
      <c r="B676" s="32"/>
      <c r="D676" s="140" t="s">
        <v>148</v>
      </c>
      <c r="F676" s="141" t="s">
        <v>832</v>
      </c>
      <c r="I676" s="142"/>
      <c r="L676" s="32"/>
      <c r="M676" s="143"/>
      <c r="T676" s="53"/>
      <c r="AT676" s="17" t="s">
        <v>148</v>
      </c>
      <c r="AU676" s="17" t="s">
        <v>88</v>
      </c>
    </row>
    <row r="677" spans="2:65" s="12" customFormat="1">
      <c r="B677" s="144"/>
      <c r="D677" s="145" t="s">
        <v>150</v>
      </c>
      <c r="E677" s="146" t="s">
        <v>19</v>
      </c>
      <c r="F677" s="147" t="s">
        <v>833</v>
      </c>
      <c r="H677" s="148">
        <v>815</v>
      </c>
      <c r="I677" s="149"/>
      <c r="L677" s="144"/>
      <c r="M677" s="150"/>
      <c r="T677" s="151"/>
      <c r="AT677" s="146" t="s">
        <v>150</v>
      </c>
      <c r="AU677" s="146" t="s">
        <v>88</v>
      </c>
      <c r="AV677" s="12" t="s">
        <v>88</v>
      </c>
      <c r="AW677" s="12" t="s">
        <v>37</v>
      </c>
      <c r="AX677" s="12" t="s">
        <v>78</v>
      </c>
      <c r="AY677" s="146" t="s">
        <v>140</v>
      </c>
    </row>
    <row r="678" spans="2:65" s="13" customFormat="1">
      <c r="B678" s="152"/>
      <c r="D678" s="145" t="s">
        <v>150</v>
      </c>
      <c r="E678" s="153" t="s">
        <v>19</v>
      </c>
      <c r="F678" s="154" t="s">
        <v>152</v>
      </c>
      <c r="H678" s="153" t="s">
        <v>19</v>
      </c>
      <c r="I678" s="155"/>
      <c r="L678" s="152"/>
      <c r="M678" s="156"/>
      <c r="T678" s="157"/>
      <c r="AT678" s="153" t="s">
        <v>150</v>
      </c>
      <c r="AU678" s="153" t="s">
        <v>88</v>
      </c>
      <c r="AV678" s="13" t="s">
        <v>86</v>
      </c>
      <c r="AW678" s="13" t="s">
        <v>37</v>
      </c>
      <c r="AX678" s="13" t="s">
        <v>78</v>
      </c>
      <c r="AY678" s="153" t="s">
        <v>140</v>
      </c>
    </row>
    <row r="679" spans="2:65" s="14" customFormat="1">
      <c r="B679" s="158"/>
      <c r="D679" s="145" t="s">
        <v>150</v>
      </c>
      <c r="E679" s="159" t="s">
        <v>19</v>
      </c>
      <c r="F679" s="160" t="s">
        <v>153</v>
      </c>
      <c r="H679" s="161">
        <v>815</v>
      </c>
      <c r="I679" s="162"/>
      <c r="L679" s="158"/>
      <c r="M679" s="163"/>
      <c r="T679" s="164"/>
      <c r="AT679" s="159" t="s">
        <v>150</v>
      </c>
      <c r="AU679" s="159" t="s">
        <v>88</v>
      </c>
      <c r="AV679" s="14" t="s">
        <v>147</v>
      </c>
      <c r="AW679" s="14" t="s">
        <v>37</v>
      </c>
      <c r="AX679" s="14" t="s">
        <v>86</v>
      </c>
      <c r="AY679" s="159" t="s">
        <v>140</v>
      </c>
    </row>
    <row r="680" spans="2:65" s="1" customFormat="1" ht="16.5" customHeight="1">
      <c r="B680" s="32"/>
      <c r="C680" s="165" t="s">
        <v>511</v>
      </c>
      <c r="D680" s="165" t="s">
        <v>290</v>
      </c>
      <c r="E680" s="166" t="s">
        <v>834</v>
      </c>
      <c r="F680" s="167" t="s">
        <v>835</v>
      </c>
      <c r="G680" s="168" t="s">
        <v>221</v>
      </c>
      <c r="H680" s="169">
        <v>493.89</v>
      </c>
      <c r="I680" s="170"/>
      <c r="J680" s="171">
        <f>ROUND(I680*H680,2)</f>
        <v>0</v>
      </c>
      <c r="K680" s="167" t="s">
        <v>146</v>
      </c>
      <c r="L680" s="172"/>
      <c r="M680" s="173" t="s">
        <v>19</v>
      </c>
      <c r="N680" s="174" t="s">
        <v>49</v>
      </c>
      <c r="P680" s="136">
        <f>O680*H680</f>
        <v>0</v>
      </c>
      <c r="Q680" s="136">
        <v>0</v>
      </c>
      <c r="R680" s="136">
        <f>Q680*H680</f>
        <v>0</v>
      </c>
      <c r="S680" s="136">
        <v>0</v>
      </c>
      <c r="T680" s="137">
        <f>S680*H680</f>
        <v>0</v>
      </c>
      <c r="AR680" s="138" t="s">
        <v>164</v>
      </c>
      <c r="AT680" s="138" t="s">
        <v>290</v>
      </c>
      <c r="AU680" s="138" t="s">
        <v>88</v>
      </c>
      <c r="AY680" s="17" t="s">
        <v>140</v>
      </c>
      <c r="BE680" s="139">
        <f>IF(N680="základní",J680,0)</f>
        <v>0</v>
      </c>
      <c r="BF680" s="139">
        <f>IF(N680="snížená",J680,0)</f>
        <v>0</v>
      </c>
      <c r="BG680" s="139">
        <f>IF(N680="zákl. přenesená",J680,0)</f>
        <v>0</v>
      </c>
      <c r="BH680" s="139">
        <f>IF(N680="sníž. přenesená",J680,0)</f>
        <v>0</v>
      </c>
      <c r="BI680" s="139">
        <f>IF(N680="nulová",J680,0)</f>
        <v>0</v>
      </c>
      <c r="BJ680" s="17" t="s">
        <v>86</v>
      </c>
      <c r="BK680" s="139">
        <f>ROUND(I680*H680,2)</f>
        <v>0</v>
      </c>
      <c r="BL680" s="17" t="s">
        <v>147</v>
      </c>
      <c r="BM680" s="138" t="s">
        <v>836</v>
      </c>
    </row>
    <row r="681" spans="2:65" s="12" customFormat="1">
      <c r="B681" s="144"/>
      <c r="D681" s="145" t="s">
        <v>150</v>
      </c>
      <c r="E681" s="146" t="s">
        <v>19</v>
      </c>
      <c r="F681" s="147" t="s">
        <v>837</v>
      </c>
      <c r="H681" s="148">
        <v>493.89</v>
      </c>
      <c r="I681" s="149"/>
      <c r="L681" s="144"/>
      <c r="M681" s="150"/>
      <c r="T681" s="151"/>
      <c r="AT681" s="146" t="s">
        <v>150</v>
      </c>
      <c r="AU681" s="146" t="s">
        <v>88</v>
      </c>
      <c r="AV681" s="12" t="s">
        <v>88</v>
      </c>
      <c r="AW681" s="12" t="s">
        <v>37</v>
      </c>
      <c r="AX681" s="12" t="s">
        <v>78</v>
      </c>
      <c r="AY681" s="146" t="s">
        <v>140</v>
      </c>
    </row>
    <row r="682" spans="2:65" s="13" customFormat="1">
      <c r="B682" s="152"/>
      <c r="D682" s="145" t="s">
        <v>150</v>
      </c>
      <c r="E682" s="153" t="s">
        <v>19</v>
      </c>
      <c r="F682" s="154" t="s">
        <v>838</v>
      </c>
      <c r="H682" s="153" t="s">
        <v>19</v>
      </c>
      <c r="I682" s="155"/>
      <c r="L682" s="152"/>
      <c r="M682" s="156"/>
      <c r="T682" s="157"/>
      <c r="AT682" s="153" t="s">
        <v>150</v>
      </c>
      <c r="AU682" s="153" t="s">
        <v>88</v>
      </c>
      <c r="AV682" s="13" t="s">
        <v>86</v>
      </c>
      <c r="AW682" s="13" t="s">
        <v>37</v>
      </c>
      <c r="AX682" s="13" t="s">
        <v>78</v>
      </c>
      <c r="AY682" s="153" t="s">
        <v>140</v>
      </c>
    </row>
    <row r="683" spans="2:65" s="14" customFormat="1">
      <c r="B683" s="158"/>
      <c r="D683" s="145" t="s">
        <v>150</v>
      </c>
      <c r="E683" s="159" t="s">
        <v>19</v>
      </c>
      <c r="F683" s="160" t="s">
        <v>153</v>
      </c>
      <c r="H683" s="161">
        <v>493.89</v>
      </c>
      <c r="I683" s="162"/>
      <c r="L683" s="158"/>
      <c r="M683" s="163"/>
      <c r="T683" s="164"/>
      <c r="AT683" s="159" t="s">
        <v>150</v>
      </c>
      <c r="AU683" s="159" t="s">
        <v>88</v>
      </c>
      <c r="AV683" s="14" t="s">
        <v>147</v>
      </c>
      <c r="AW683" s="14" t="s">
        <v>37</v>
      </c>
      <c r="AX683" s="14" t="s">
        <v>86</v>
      </c>
      <c r="AY683" s="159" t="s">
        <v>140</v>
      </c>
    </row>
    <row r="684" spans="2:65" s="1" customFormat="1" ht="24.15" customHeight="1">
      <c r="B684" s="32"/>
      <c r="C684" s="127" t="s">
        <v>839</v>
      </c>
      <c r="D684" s="127" t="s">
        <v>142</v>
      </c>
      <c r="E684" s="128" t="s">
        <v>840</v>
      </c>
      <c r="F684" s="129" t="s">
        <v>841</v>
      </c>
      <c r="G684" s="130" t="s">
        <v>221</v>
      </c>
      <c r="H684" s="131">
        <v>108</v>
      </c>
      <c r="I684" s="132"/>
      <c r="J684" s="133">
        <f>ROUND(I684*H684,2)</f>
        <v>0</v>
      </c>
      <c r="K684" s="129" t="s">
        <v>146</v>
      </c>
      <c r="L684" s="32"/>
      <c r="M684" s="134" t="s">
        <v>19</v>
      </c>
      <c r="N684" s="135" t="s">
        <v>49</v>
      </c>
      <c r="P684" s="136">
        <f>O684*H684</f>
        <v>0</v>
      </c>
      <c r="Q684" s="136">
        <v>0</v>
      </c>
      <c r="R684" s="136">
        <f>Q684*H684</f>
        <v>0</v>
      </c>
      <c r="S684" s="136">
        <v>0</v>
      </c>
      <c r="T684" s="137">
        <f>S684*H684</f>
        <v>0</v>
      </c>
      <c r="AR684" s="138" t="s">
        <v>147</v>
      </c>
      <c r="AT684" s="138" t="s">
        <v>142</v>
      </c>
      <c r="AU684" s="138" t="s">
        <v>88</v>
      </c>
      <c r="AY684" s="17" t="s">
        <v>140</v>
      </c>
      <c r="BE684" s="139">
        <f>IF(N684="základní",J684,0)</f>
        <v>0</v>
      </c>
      <c r="BF684" s="139">
        <f>IF(N684="snížená",J684,0)</f>
        <v>0</v>
      </c>
      <c r="BG684" s="139">
        <f>IF(N684="zákl. přenesená",J684,0)</f>
        <v>0</v>
      </c>
      <c r="BH684" s="139">
        <f>IF(N684="sníž. přenesená",J684,0)</f>
        <v>0</v>
      </c>
      <c r="BI684" s="139">
        <f>IF(N684="nulová",J684,0)</f>
        <v>0</v>
      </c>
      <c r="BJ684" s="17" t="s">
        <v>86</v>
      </c>
      <c r="BK684" s="139">
        <f>ROUND(I684*H684,2)</f>
        <v>0</v>
      </c>
      <c r="BL684" s="17" t="s">
        <v>147</v>
      </c>
      <c r="BM684" s="138" t="s">
        <v>842</v>
      </c>
    </row>
    <row r="685" spans="2:65" s="1" customFormat="1">
      <c r="B685" s="32"/>
      <c r="D685" s="140" t="s">
        <v>148</v>
      </c>
      <c r="F685" s="141" t="s">
        <v>843</v>
      </c>
      <c r="I685" s="142"/>
      <c r="L685" s="32"/>
      <c r="M685" s="143"/>
      <c r="T685" s="53"/>
      <c r="AT685" s="17" t="s">
        <v>148</v>
      </c>
      <c r="AU685" s="17" t="s">
        <v>88</v>
      </c>
    </row>
    <row r="686" spans="2:65" s="12" customFormat="1">
      <c r="B686" s="144"/>
      <c r="D686" s="145" t="s">
        <v>150</v>
      </c>
      <c r="E686" s="146" t="s">
        <v>19</v>
      </c>
      <c r="F686" s="147" t="s">
        <v>447</v>
      </c>
      <c r="H686" s="148">
        <v>108</v>
      </c>
      <c r="I686" s="149"/>
      <c r="L686" s="144"/>
      <c r="M686" s="150"/>
      <c r="T686" s="151"/>
      <c r="AT686" s="146" t="s">
        <v>150</v>
      </c>
      <c r="AU686" s="146" t="s">
        <v>88</v>
      </c>
      <c r="AV686" s="12" t="s">
        <v>88</v>
      </c>
      <c r="AW686" s="12" t="s">
        <v>37</v>
      </c>
      <c r="AX686" s="12" t="s">
        <v>78</v>
      </c>
      <c r="AY686" s="146" t="s">
        <v>140</v>
      </c>
    </row>
    <row r="687" spans="2:65" s="13" customFormat="1">
      <c r="B687" s="152"/>
      <c r="D687" s="145" t="s">
        <v>150</v>
      </c>
      <c r="E687" s="153" t="s">
        <v>19</v>
      </c>
      <c r="F687" s="154" t="s">
        <v>152</v>
      </c>
      <c r="H687" s="153" t="s">
        <v>19</v>
      </c>
      <c r="I687" s="155"/>
      <c r="L687" s="152"/>
      <c r="M687" s="156"/>
      <c r="T687" s="157"/>
      <c r="AT687" s="153" t="s">
        <v>150</v>
      </c>
      <c r="AU687" s="153" t="s">
        <v>88</v>
      </c>
      <c r="AV687" s="13" t="s">
        <v>86</v>
      </c>
      <c r="AW687" s="13" t="s">
        <v>37</v>
      </c>
      <c r="AX687" s="13" t="s">
        <v>78</v>
      </c>
      <c r="AY687" s="153" t="s">
        <v>140</v>
      </c>
    </row>
    <row r="688" spans="2:65" s="14" customFormat="1">
      <c r="B688" s="158"/>
      <c r="D688" s="145" t="s">
        <v>150</v>
      </c>
      <c r="E688" s="159" t="s">
        <v>19</v>
      </c>
      <c r="F688" s="160" t="s">
        <v>153</v>
      </c>
      <c r="H688" s="161">
        <v>108</v>
      </c>
      <c r="I688" s="162"/>
      <c r="L688" s="158"/>
      <c r="M688" s="163"/>
      <c r="T688" s="164"/>
      <c r="AT688" s="159" t="s">
        <v>150</v>
      </c>
      <c r="AU688" s="159" t="s">
        <v>88</v>
      </c>
      <c r="AV688" s="14" t="s">
        <v>147</v>
      </c>
      <c r="AW688" s="14" t="s">
        <v>37</v>
      </c>
      <c r="AX688" s="14" t="s">
        <v>86</v>
      </c>
      <c r="AY688" s="159" t="s">
        <v>140</v>
      </c>
    </row>
    <row r="689" spans="2:65" s="1" customFormat="1" ht="16.5" customHeight="1">
      <c r="B689" s="32"/>
      <c r="C689" s="165" t="s">
        <v>515</v>
      </c>
      <c r="D689" s="165" t="s">
        <v>290</v>
      </c>
      <c r="E689" s="166" t="s">
        <v>844</v>
      </c>
      <c r="F689" s="167" t="s">
        <v>845</v>
      </c>
      <c r="G689" s="168" t="s">
        <v>221</v>
      </c>
      <c r="H689" s="169">
        <v>110.16</v>
      </c>
      <c r="I689" s="170"/>
      <c r="J689" s="171">
        <f>ROUND(I689*H689,2)</f>
        <v>0</v>
      </c>
      <c r="K689" s="167" t="s">
        <v>19</v>
      </c>
      <c r="L689" s="172"/>
      <c r="M689" s="173" t="s">
        <v>19</v>
      </c>
      <c r="N689" s="174" t="s">
        <v>49</v>
      </c>
      <c r="P689" s="136">
        <f>O689*H689</f>
        <v>0</v>
      </c>
      <c r="Q689" s="136">
        <v>0</v>
      </c>
      <c r="R689" s="136">
        <f>Q689*H689</f>
        <v>0</v>
      </c>
      <c r="S689" s="136">
        <v>0</v>
      </c>
      <c r="T689" s="137">
        <f>S689*H689</f>
        <v>0</v>
      </c>
      <c r="AR689" s="138" t="s">
        <v>164</v>
      </c>
      <c r="AT689" s="138" t="s">
        <v>290</v>
      </c>
      <c r="AU689" s="138" t="s">
        <v>88</v>
      </c>
      <c r="AY689" s="17" t="s">
        <v>140</v>
      </c>
      <c r="BE689" s="139">
        <f>IF(N689="základní",J689,0)</f>
        <v>0</v>
      </c>
      <c r="BF689" s="139">
        <f>IF(N689="snížená",J689,0)</f>
        <v>0</v>
      </c>
      <c r="BG689" s="139">
        <f>IF(N689="zákl. přenesená",J689,0)</f>
        <v>0</v>
      </c>
      <c r="BH689" s="139">
        <f>IF(N689="sníž. přenesená",J689,0)</f>
        <v>0</v>
      </c>
      <c r="BI689" s="139">
        <f>IF(N689="nulová",J689,0)</f>
        <v>0</v>
      </c>
      <c r="BJ689" s="17" t="s">
        <v>86</v>
      </c>
      <c r="BK689" s="139">
        <f>ROUND(I689*H689,2)</f>
        <v>0</v>
      </c>
      <c r="BL689" s="17" t="s">
        <v>147</v>
      </c>
      <c r="BM689" s="138" t="s">
        <v>846</v>
      </c>
    </row>
    <row r="690" spans="2:65" s="12" customFormat="1">
      <c r="B690" s="144"/>
      <c r="D690" s="145" t="s">
        <v>150</v>
      </c>
      <c r="E690" s="146" t="s">
        <v>19</v>
      </c>
      <c r="F690" s="147" t="s">
        <v>847</v>
      </c>
      <c r="H690" s="148">
        <v>110.16</v>
      </c>
      <c r="I690" s="149"/>
      <c r="L690" s="144"/>
      <c r="M690" s="150"/>
      <c r="T690" s="151"/>
      <c r="AT690" s="146" t="s">
        <v>150</v>
      </c>
      <c r="AU690" s="146" t="s">
        <v>88</v>
      </c>
      <c r="AV690" s="12" t="s">
        <v>88</v>
      </c>
      <c r="AW690" s="12" t="s">
        <v>37</v>
      </c>
      <c r="AX690" s="12" t="s">
        <v>78</v>
      </c>
      <c r="AY690" s="146" t="s">
        <v>140</v>
      </c>
    </row>
    <row r="691" spans="2:65" s="14" customFormat="1">
      <c r="B691" s="158"/>
      <c r="D691" s="145" t="s">
        <v>150</v>
      </c>
      <c r="E691" s="159" t="s">
        <v>19</v>
      </c>
      <c r="F691" s="160" t="s">
        <v>153</v>
      </c>
      <c r="H691" s="161">
        <v>110.16</v>
      </c>
      <c r="I691" s="162"/>
      <c r="L691" s="158"/>
      <c r="M691" s="163"/>
      <c r="T691" s="164"/>
      <c r="AT691" s="159" t="s">
        <v>150</v>
      </c>
      <c r="AU691" s="159" t="s">
        <v>88</v>
      </c>
      <c r="AV691" s="14" t="s">
        <v>147</v>
      </c>
      <c r="AW691" s="14" t="s">
        <v>37</v>
      </c>
      <c r="AX691" s="14" t="s">
        <v>86</v>
      </c>
      <c r="AY691" s="159" t="s">
        <v>140</v>
      </c>
    </row>
    <row r="692" spans="2:65" s="1" customFormat="1" ht="24.15" customHeight="1">
      <c r="B692" s="32"/>
      <c r="C692" s="127" t="s">
        <v>848</v>
      </c>
      <c r="D692" s="127" t="s">
        <v>142</v>
      </c>
      <c r="E692" s="128" t="s">
        <v>849</v>
      </c>
      <c r="F692" s="129" t="s">
        <v>850</v>
      </c>
      <c r="G692" s="130" t="s">
        <v>221</v>
      </c>
      <c r="H692" s="131">
        <v>619.29999999999995</v>
      </c>
      <c r="I692" s="132"/>
      <c r="J692" s="133">
        <f>ROUND(I692*H692,2)</f>
        <v>0</v>
      </c>
      <c r="K692" s="129" t="s">
        <v>146</v>
      </c>
      <c r="L692" s="32"/>
      <c r="M692" s="134" t="s">
        <v>19</v>
      </c>
      <c r="N692" s="135" t="s">
        <v>49</v>
      </c>
      <c r="P692" s="136">
        <f>O692*H692</f>
        <v>0</v>
      </c>
      <c r="Q692" s="136">
        <v>0</v>
      </c>
      <c r="R692" s="136">
        <f>Q692*H692</f>
        <v>0</v>
      </c>
      <c r="S692" s="136">
        <v>0</v>
      </c>
      <c r="T692" s="137">
        <f>S692*H692</f>
        <v>0</v>
      </c>
      <c r="AR692" s="138" t="s">
        <v>147</v>
      </c>
      <c r="AT692" s="138" t="s">
        <v>142</v>
      </c>
      <c r="AU692" s="138" t="s">
        <v>88</v>
      </c>
      <c r="AY692" s="17" t="s">
        <v>140</v>
      </c>
      <c r="BE692" s="139">
        <f>IF(N692="základní",J692,0)</f>
        <v>0</v>
      </c>
      <c r="BF692" s="139">
        <f>IF(N692="snížená",J692,0)</f>
        <v>0</v>
      </c>
      <c r="BG692" s="139">
        <f>IF(N692="zákl. přenesená",J692,0)</f>
        <v>0</v>
      </c>
      <c r="BH692" s="139">
        <f>IF(N692="sníž. přenesená",J692,0)</f>
        <v>0</v>
      </c>
      <c r="BI692" s="139">
        <f>IF(N692="nulová",J692,0)</f>
        <v>0</v>
      </c>
      <c r="BJ692" s="17" t="s">
        <v>86</v>
      </c>
      <c r="BK692" s="139">
        <f>ROUND(I692*H692,2)</f>
        <v>0</v>
      </c>
      <c r="BL692" s="17" t="s">
        <v>147</v>
      </c>
      <c r="BM692" s="138" t="s">
        <v>851</v>
      </c>
    </row>
    <row r="693" spans="2:65" s="1" customFormat="1">
      <c r="B693" s="32"/>
      <c r="D693" s="140" t="s">
        <v>148</v>
      </c>
      <c r="F693" s="141" t="s">
        <v>852</v>
      </c>
      <c r="I693" s="142"/>
      <c r="L693" s="32"/>
      <c r="M693" s="143"/>
      <c r="T693" s="53"/>
      <c r="AT693" s="17" t="s">
        <v>148</v>
      </c>
      <c r="AU693" s="17" t="s">
        <v>88</v>
      </c>
    </row>
    <row r="694" spans="2:65" s="12" customFormat="1">
      <c r="B694" s="144"/>
      <c r="D694" s="145" t="s">
        <v>150</v>
      </c>
      <c r="E694" s="146" t="s">
        <v>19</v>
      </c>
      <c r="F694" s="147" t="s">
        <v>853</v>
      </c>
      <c r="H694" s="148">
        <v>101.3</v>
      </c>
      <c r="I694" s="149"/>
      <c r="L694" s="144"/>
      <c r="M694" s="150"/>
      <c r="T694" s="151"/>
      <c r="AT694" s="146" t="s">
        <v>150</v>
      </c>
      <c r="AU694" s="146" t="s">
        <v>88</v>
      </c>
      <c r="AV694" s="12" t="s">
        <v>88</v>
      </c>
      <c r="AW694" s="12" t="s">
        <v>37</v>
      </c>
      <c r="AX694" s="12" t="s">
        <v>78</v>
      </c>
      <c r="AY694" s="146" t="s">
        <v>140</v>
      </c>
    </row>
    <row r="695" spans="2:65" s="13" customFormat="1">
      <c r="B695" s="152"/>
      <c r="D695" s="145" t="s">
        <v>150</v>
      </c>
      <c r="E695" s="153" t="s">
        <v>19</v>
      </c>
      <c r="F695" s="154" t="s">
        <v>854</v>
      </c>
      <c r="H695" s="153" t="s">
        <v>19</v>
      </c>
      <c r="I695" s="155"/>
      <c r="L695" s="152"/>
      <c r="M695" s="156"/>
      <c r="T695" s="157"/>
      <c r="AT695" s="153" t="s">
        <v>150</v>
      </c>
      <c r="AU695" s="153" t="s">
        <v>88</v>
      </c>
      <c r="AV695" s="13" t="s">
        <v>86</v>
      </c>
      <c r="AW695" s="13" t="s">
        <v>37</v>
      </c>
      <c r="AX695" s="13" t="s">
        <v>78</v>
      </c>
      <c r="AY695" s="153" t="s">
        <v>140</v>
      </c>
    </row>
    <row r="696" spans="2:65" s="12" customFormat="1">
      <c r="B696" s="144"/>
      <c r="D696" s="145" t="s">
        <v>150</v>
      </c>
      <c r="E696" s="146" t="s">
        <v>19</v>
      </c>
      <c r="F696" s="147" t="s">
        <v>855</v>
      </c>
      <c r="H696" s="148">
        <v>518</v>
      </c>
      <c r="I696" s="149"/>
      <c r="L696" s="144"/>
      <c r="M696" s="150"/>
      <c r="T696" s="151"/>
      <c r="AT696" s="146" t="s">
        <v>150</v>
      </c>
      <c r="AU696" s="146" t="s">
        <v>88</v>
      </c>
      <c r="AV696" s="12" t="s">
        <v>88</v>
      </c>
      <c r="AW696" s="12" t="s">
        <v>37</v>
      </c>
      <c r="AX696" s="12" t="s">
        <v>78</v>
      </c>
      <c r="AY696" s="146" t="s">
        <v>140</v>
      </c>
    </row>
    <row r="697" spans="2:65" s="13" customFormat="1">
      <c r="B697" s="152"/>
      <c r="D697" s="145" t="s">
        <v>150</v>
      </c>
      <c r="E697" s="153" t="s">
        <v>19</v>
      </c>
      <c r="F697" s="154" t="s">
        <v>856</v>
      </c>
      <c r="H697" s="153" t="s">
        <v>19</v>
      </c>
      <c r="I697" s="155"/>
      <c r="L697" s="152"/>
      <c r="M697" s="156"/>
      <c r="T697" s="157"/>
      <c r="AT697" s="153" t="s">
        <v>150</v>
      </c>
      <c r="AU697" s="153" t="s">
        <v>88</v>
      </c>
      <c r="AV697" s="13" t="s">
        <v>86</v>
      </c>
      <c r="AW697" s="13" t="s">
        <v>37</v>
      </c>
      <c r="AX697" s="13" t="s">
        <v>78</v>
      </c>
      <c r="AY697" s="153" t="s">
        <v>140</v>
      </c>
    </row>
    <row r="698" spans="2:65" s="13" customFormat="1">
      <c r="B698" s="152"/>
      <c r="D698" s="145" t="s">
        <v>150</v>
      </c>
      <c r="E698" s="153" t="s">
        <v>19</v>
      </c>
      <c r="F698" s="154" t="s">
        <v>152</v>
      </c>
      <c r="H698" s="153" t="s">
        <v>19</v>
      </c>
      <c r="I698" s="155"/>
      <c r="L698" s="152"/>
      <c r="M698" s="156"/>
      <c r="T698" s="157"/>
      <c r="AT698" s="153" t="s">
        <v>150</v>
      </c>
      <c r="AU698" s="153" t="s">
        <v>88</v>
      </c>
      <c r="AV698" s="13" t="s">
        <v>86</v>
      </c>
      <c r="AW698" s="13" t="s">
        <v>37</v>
      </c>
      <c r="AX698" s="13" t="s">
        <v>78</v>
      </c>
      <c r="AY698" s="153" t="s">
        <v>140</v>
      </c>
    </row>
    <row r="699" spans="2:65" s="14" customFormat="1">
      <c r="B699" s="158"/>
      <c r="D699" s="145" t="s">
        <v>150</v>
      </c>
      <c r="E699" s="159" t="s">
        <v>19</v>
      </c>
      <c r="F699" s="160" t="s">
        <v>153</v>
      </c>
      <c r="H699" s="161">
        <v>619.29999999999995</v>
      </c>
      <c r="I699" s="162"/>
      <c r="L699" s="158"/>
      <c r="M699" s="163"/>
      <c r="T699" s="164"/>
      <c r="AT699" s="159" t="s">
        <v>150</v>
      </c>
      <c r="AU699" s="159" t="s">
        <v>88</v>
      </c>
      <c r="AV699" s="14" t="s">
        <v>147</v>
      </c>
      <c r="AW699" s="14" t="s">
        <v>37</v>
      </c>
      <c r="AX699" s="14" t="s">
        <v>86</v>
      </c>
      <c r="AY699" s="159" t="s">
        <v>140</v>
      </c>
    </row>
    <row r="700" spans="2:65" s="1" customFormat="1" ht="16.5" customHeight="1">
      <c r="B700" s="32"/>
      <c r="C700" s="165" t="s">
        <v>519</v>
      </c>
      <c r="D700" s="165" t="s">
        <v>290</v>
      </c>
      <c r="E700" s="166" t="s">
        <v>857</v>
      </c>
      <c r="F700" s="167" t="s">
        <v>858</v>
      </c>
      <c r="G700" s="168" t="s">
        <v>221</v>
      </c>
      <c r="H700" s="169">
        <v>625.49300000000005</v>
      </c>
      <c r="I700" s="170"/>
      <c r="J700" s="171">
        <f>ROUND(I700*H700,2)</f>
        <v>0</v>
      </c>
      <c r="K700" s="167" t="s">
        <v>146</v>
      </c>
      <c r="L700" s="172"/>
      <c r="M700" s="173" t="s">
        <v>19</v>
      </c>
      <c r="N700" s="174" t="s">
        <v>49</v>
      </c>
      <c r="P700" s="136">
        <f>O700*H700</f>
        <v>0</v>
      </c>
      <c r="Q700" s="136">
        <v>0</v>
      </c>
      <c r="R700" s="136">
        <f>Q700*H700</f>
        <v>0</v>
      </c>
      <c r="S700" s="136">
        <v>0</v>
      </c>
      <c r="T700" s="137">
        <f>S700*H700</f>
        <v>0</v>
      </c>
      <c r="AR700" s="138" t="s">
        <v>164</v>
      </c>
      <c r="AT700" s="138" t="s">
        <v>290</v>
      </c>
      <c r="AU700" s="138" t="s">
        <v>88</v>
      </c>
      <c r="AY700" s="17" t="s">
        <v>140</v>
      </c>
      <c r="BE700" s="139">
        <f>IF(N700="základní",J700,0)</f>
        <v>0</v>
      </c>
      <c r="BF700" s="139">
        <f>IF(N700="snížená",J700,0)</f>
        <v>0</v>
      </c>
      <c r="BG700" s="139">
        <f>IF(N700="zákl. přenesená",J700,0)</f>
        <v>0</v>
      </c>
      <c r="BH700" s="139">
        <f>IF(N700="sníž. přenesená",J700,0)</f>
        <v>0</v>
      </c>
      <c r="BI700" s="139">
        <f>IF(N700="nulová",J700,0)</f>
        <v>0</v>
      </c>
      <c r="BJ700" s="17" t="s">
        <v>86</v>
      </c>
      <c r="BK700" s="139">
        <f>ROUND(I700*H700,2)</f>
        <v>0</v>
      </c>
      <c r="BL700" s="17" t="s">
        <v>147</v>
      </c>
      <c r="BM700" s="138" t="s">
        <v>859</v>
      </c>
    </row>
    <row r="701" spans="2:65" s="12" customFormat="1">
      <c r="B701" s="144"/>
      <c r="D701" s="145" t="s">
        <v>150</v>
      </c>
      <c r="E701" s="146" t="s">
        <v>19</v>
      </c>
      <c r="F701" s="147" t="s">
        <v>860</v>
      </c>
      <c r="H701" s="148">
        <v>625.49300000000005</v>
      </c>
      <c r="I701" s="149"/>
      <c r="L701" s="144"/>
      <c r="M701" s="150"/>
      <c r="T701" s="151"/>
      <c r="AT701" s="146" t="s">
        <v>150</v>
      </c>
      <c r="AU701" s="146" t="s">
        <v>88</v>
      </c>
      <c r="AV701" s="12" t="s">
        <v>88</v>
      </c>
      <c r="AW701" s="12" t="s">
        <v>37</v>
      </c>
      <c r="AX701" s="12" t="s">
        <v>78</v>
      </c>
      <c r="AY701" s="146" t="s">
        <v>140</v>
      </c>
    </row>
    <row r="702" spans="2:65" s="14" customFormat="1">
      <c r="B702" s="158"/>
      <c r="D702" s="145" t="s">
        <v>150</v>
      </c>
      <c r="E702" s="159" t="s">
        <v>19</v>
      </c>
      <c r="F702" s="160" t="s">
        <v>153</v>
      </c>
      <c r="H702" s="161">
        <v>625.49300000000005</v>
      </c>
      <c r="I702" s="162"/>
      <c r="L702" s="158"/>
      <c r="M702" s="163"/>
      <c r="T702" s="164"/>
      <c r="AT702" s="159" t="s">
        <v>150</v>
      </c>
      <c r="AU702" s="159" t="s">
        <v>88</v>
      </c>
      <c r="AV702" s="14" t="s">
        <v>147</v>
      </c>
      <c r="AW702" s="14" t="s">
        <v>37</v>
      </c>
      <c r="AX702" s="14" t="s">
        <v>86</v>
      </c>
      <c r="AY702" s="159" t="s">
        <v>140</v>
      </c>
    </row>
    <row r="703" spans="2:65" s="1" customFormat="1" ht="16.5" customHeight="1">
      <c r="B703" s="32"/>
      <c r="C703" s="127" t="s">
        <v>861</v>
      </c>
      <c r="D703" s="127" t="s">
        <v>142</v>
      </c>
      <c r="E703" s="128" t="s">
        <v>862</v>
      </c>
      <c r="F703" s="129" t="s">
        <v>863</v>
      </c>
      <c r="G703" s="130" t="s">
        <v>233</v>
      </c>
      <c r="H703" s="131">
        <v>27.69</v>
      </c>
      <c r="I703" s="132"/>
      <c r="J703" s="133">
        <f>ROUND(I703*H703,2)</f>
        <v>0</v>
      </c>
      <c r="K703" s="129" t="s">
        <v>146</v>
      </c>
      <c r="L703" s="32"/>
      <c r="M703" s="134" t="s">
        <v>19</v>
      </c>
      <c r="N703" s="135" t="s">
        <v>49</v>
      </c>
      <c r="P703" s="136">
        <f>O703*H703</f>
        <v>0</v>
      </c>
      <c r="Q703" s="136">
        <v>0</v>
      </c>
      <c r="R703" s="136">
        <f>Q703*H703</f>
        <v>0</v>
      </c>
      <c r="S703" s="136">
        <v>0</v>
      </c>
      <c r="T703" s="137">
        <f>S703*H703</f>
        <v>0</v>
      </c>
      <c r="AR703" s="138" t="s">
        <v>147</v>
      </c>
      <c r="AT703" s="138" t="s">
        <v>142</v>
      </c>
      <c r="AU703" s="138" t="s">
        <v>88</v>
      </c>
      <c r="AY703" s="17" t="s">
        <v>140</v>
      </c>
      <c r="BE703" s="139">
        <f>IF(N703="základní",J703,0)</f>
        <v>0</v>
      </c>
      <c r="BF703" s="139">
        <f>IF(N703="snížená",J703,0)</f>
        <v>0</v>
      </c>
      <c r="BG703" s="139">
        <f>IF(N703="zákl. přenesená",J703,0)</f>
        <v>0</v>
      </c>
      <c r="BH703" s="139">
        <f>IF(N703="sníž. přenesená",J703,0)</f>
        <v>0</v>
      </c>
      <c r="BI703" s="139">
        <f>IF(N703="nulová",J703,0)</f>
        <v>0</v>
      </c>
      <c r="BJ703" s="17" t="s">
        <v>86</v>
      </c>
      <c r="BK703" s="139">
        <f>ROUND(I703*H703,2)</f>
        <v>0</v>
      </c>
      <c r="BL703" s="17" t="s">
        <v>147</v>
      </c>
      <c r="BM703" s="138" t="s">
        <v>864</v>
      </c>
    </row>
    <row r="704" spans="2:65" s="1" customFormat="1">
      <c r="B704" s="32"/>
      <c r="D704" s="140" t="s">
        <v>148</v>
      </c>
      <c r="F704" s="141" t="s">
        <v>865</v>
      </c>
      <c r="I704" s="142"/>
      <c r="L704" s="32"/>
      <c r="M704" s="143"/>
      <c r="T704" s="53"/>
      <c r="AT704" s="17" t="s">
        <v>148</v>
      </c>
      <c r="AU704" s="17" t="s">
        <v>88</v>
      </c>
    </row>
    <row r="705" spans="2:65" s="12" customFormat="1">
      <c r="B705" s="144"/>
      <c r="D705" s="145" t="s">
        <v>150</v>
      </c>
      <c r="E705" s="146" t="s">
        <v>19</v>
      </c>
      <c r="F705" s="147" t="s">
        <v>866</v>
      </c>
      <c r="H705" s="148">
        <v>27.69</v>
      </c>
      <c r="I705" s="149"/>
      <c r="L705" s="144"/>
      <c r="M705" s="150"/>
      <c r="T705" s="151"/>
      <c r="AT705" s="146" t="s">
        <v>150</v>
      </c>
      <c r="AU705" s="146" t="s">
        <v>88</v>
      </c>
      <c r="AV705" s="12" t="s">
        <v>88</v>
      </c>
      <c r="AW705" s="12" t="s">
        <v>37</v>
      </c>
      <c r="AX705" s="12" t="s">
        <v>78</v>
      </c>
      <c r="AY705" s="146" t="s">
        <v>140</v>
      </c>
    </row>
    <row r="706" spans="2:65" s="14" customFormat="1">
      <c r="B706" s="158"/>
      <c r="D706" s="145" t="s">
        <v>150</v>
      </c>
      <c r="E706" s="159" t="s">
        <v>19</v>
      </c>
      <c r="F706" s="160" t="s">
        <v>153</v>
      </c>
      <c r="H706" s="161">
        <v>27.69</v>
      </c>
      <c r="I706" s="162"/>
      <c r="L706" s="158"/>
      <c r="M706" s="163"/>
      <c r="T706" s="164"/>
      <c r="AT706" s="159" t="s">
        <v>150</v>
      </c>
      <c r="AU706" s="159" t="s">
        <v>88</v>
      </c>
      <c r="AV706" s="14" t="s">
        <v>147</v>
      </c>
      <c r="AW706" s="14" t="s">
        <v>37</v>
      </c>
      <c r="AX706" s="14" t="s">
        <v>86</v>
      </c>
      <c r="AY706" s="159" t="s">
        <v>140</v>
      </c>
    </row>
    <row r="707" spans="2:65" s="1" customFormat="1" ht="16.5" customHeight="1">
      <c r="B707" s="32"/>
      <c r="C707" s="127" t="s">
        <v>524</v>
      </c>
      <c r="D707" s="127" t="s">
        <v>142</v>
      </c>
      <c r="E707" s="128" t="s">
        <v>867</v>
      </c>
      <c r="F707" s="129" t="s">
        <v>868</v>
      </c>
      <c r="G707" s="130" t="s">
        <v>145</v>
      </c>
      <c r="H707" s="131">
        <v>6653.88</v>
      </c>
      <c r="I707" s="132"/>
      <c r="J707" s="133">
        <f>ROUND(I707*H707,2)</f>
        <v>0</v>
      </c>
      <c r="K707" s="129" t="s">
        <v>146</v>
      </c>
      <c r="L707" s="32"/>
      <c r="M707" s="134" t="s">
        <v>19</v>
      </c>
      <c r="N707" s="135" t="s">
        <v>49</v>
      </c>
      <c r="P707" s="136">
        <f>O707*H707</f>
        <v>0</v>
      </c>
      <c r="Q707" s="136">
        <v>0</v>
      </c>
      <c r="R707" s="136">
        <f>Q707*H707</f>
        <v>0</v>
      </c>
      <c r="S707" s="136">
        <v>0</v>
      </c>
      <c r="T707" s="137">
        <f>S707*H707</f>
        <v>0</v>
      </c>
      <c r="AR707" s="138" t="s">
        <v>147</v>
      </c>
      <c r="AT707" s="138" t="s">
        <v>142</v>
      </c>
      <c r="AU707" s="138" t="s">
        <v>88</v>
      </c>
      <c r="AY707" s="17" t="s">
        <v>140</v>
      </c>
      <c r="BE707" s="139">
        <f>IF(N707="základní",J707,0)</f>
        <v>0</v>
      </c>
      <c r="BF707" s="139">
        <f>IF(N707="snížená",J707,0)</f>
        <v>0</v>
      </c>
      <c r="BG707" s="139">
        <f>IF(N707="zákl. přenesená",J707,0)</f>
        <v>0</v>
      </c>
      <c r="BH707" s="139">
        <f>IF(N707="sníž. přenesená",J707,0)</f>
        <v>0</v>
      </c>
      <c r="BI707" s="139">
        <f>IF(N707="nulová",J707,0)</f>
        <v>0</v>
      </c>
      <c r="BJ707" s="17" t="s">
        <v>86</v>
      </c>
      <c r="BK707" s="139">
        <f>ROUND(I707*H707,2)</f>
        <v>0</v>
      </c>
      <c r="BL707" s="17" t="s">
        <v>147</v>
      </c>
      <c r="BM707" s="138" t="s">
        <v>869</v>
      </c>
    </row>
    <row r="708" spans="2:65" s="1" customFormat="1">
      <c r="B708" s="32"/>
      <c r="D708" s="140" t="s">
        <v>148</v>
      </c>
      <c r="F708" s="141" t="s">
        <v>870</v>
      </c>
      <c r="I708" s="142"/>
      <c r="L708" s="32"/>
      <c r="M708" s="143"/>
      <c r="T708" s="53"/>
      <c r="AT708" s="17" t="s">
        <v>148</v>
      </c>
      <c r="AU708" s="17" t="s">
        <v>88</v>
      </c>
    </row>
    <row r="709" spans="2:65" s="12" customFormat="1">
      <c r="B709" s="144"/>
      <c r="D709" s="145" t="s">
        <v>150</v>
      </c>
      <c r="E709" s="146" t="s">
        <v>19</v>
      </c>
      <c r="F709" s="147" t="s">
        <v>871</v>
      </c>
      <c r="H709" s="148">
        <v>6653.88</v>
      </c>
      <c r="I709" s="149"/>
      <c r="L709" s="144"/>
      <c r="M709" s="150"/>
      <c r="T709" s="151"/>
      <c r="AT709" s="146" t="s">
        <v>150</v>
      </c>
      <c r="AU709" s="146" t="s">
        <v>88</v>
      </c>
      <c r="AV709" s="12" t="s">
        <v>88</v>
      </c>
      <c r="AW709" s="12" t="s">
        <v>37</v>
      </c>
      <c r="AX709" s="12" t="s">
        <v>78</v>
      </c>
      <c r="AY709" s="146" t="s">
        <v>140</v>
      </c>
    </row>
    <row r="710" spans="2:65" s="13" customFormat="1">
      <c r="B710" s="152"/>
      <c r="D710" s="145" t="s">
        <v>150</v>
      </c>
      <c r="E710" s="153" t="s">
        <v>19</v>
      </c>
      <c r="F710" s="154" t="s">
        <v>152</v>
      </c>
      <c r="H710" s="153" t="s">
        <v>19</v>
      </c>
      <c r="I710" s="155"/>
      <c r="L710" s="152"/>
      <c r="M710" s="156"/>
      <c r="T710" s="157"/>
      <c r="AT710" s="153" t="s">
        <v>150</v>
      </c>
      <c r="AU710" s="153" t="s">
        <v>88</v>
      </c>
      <c r="AV710" s="13" t="s">
        <v>86</v>
      </c>
      <c r="AW710" s="13" t="s">
        <v>37</v>
      </c>
      <c r="AX710" s="13" t="s">
        <v>78</v>
      </c>
      <c r="AY710" s="153" t="s">
        <v>140</v>
      </c>
    </row>
    <row r="711" spans="2:65" s="14" customFormat="1">
      <c r="B711" s="158"/>
      <c r="D711" s="145" t="s">
        <v>150</v>
      </c>
      <c r="E711" s="159" t="s">
        <v>19</v>
      </c>
      <c r="F711" s="160" t="s">
        <v>153</v>
      </c>
      <c r="H711" s="161">
        <v>6653.88</v>
      </c>
      <c r="I711" s="162"/>
      <c r="L711" s="158"/>
      <c r="M711" s="163"/>
      <c r="T711" s="164"/>
      <c r="AT711" s="159" t="s">
        <v>150</v>
      </c>
      <c r="AU711" s="159" t="s">
        <v>88</v>
      </c>
      <c r="AV711" s="14" t="s">
        <v>147</v>
      </c>
      <c r="AW711" s="14" t="s">
        <v>37</v>
      </c>
      <c r="AX711" s="14" t="s">
        <v>86</v>
      </c>
      <c r="AY711" s="159" t="s">
        <v>140</v>
      </c>
    </row>
    <row r="712" spans="2:65" s="1" customFormat="1" ht="33" customHeight="1">
      <c r="B712" s="32"/>
      <c r="C712" s="127" t="s">
        <v>872</v>
      </c>
      <c r="D712" s="127" t="s">
        <v>142</v>
      </c>
      <c r="E712" s="128" t="s">
        <v>873</v>
      </c>
      <c r="F712" s="129" t="s">
        <v>874</v>
      </c>
      <c r="G712" s="130" t="s">
        <v>221</v>
      </c>
      <c r="H712" s="131">
        <v>63.5</v>
      </c>
      <c r="I712" s="132"/>
      <c r="J712" s="133">
        <f>ROUND(I712*H712,2)</f>
        <v>0</v>
      </c>
      <c r="K712" s="129" t="s">
        <v>146</v>
      </c>
      <c r="L712" s="32"/>
      <c r="M712" s="134" t="s">
        <v>19</v>
      </c>
      <c r="N712" s="135" t="s">
        <v>49</v>
      </c>
      <c r="P712" s="136">
        <f>O712*H712</f>
        <v>0</v>
      </c>
      <c r="Q712" s="136">
        <v>0</v>
      </c>
      <c r="R712" s="136">
        <f>Q712*H712</f>
        <v>0</v>
      </c>
      <c r="S712" s="136">
        <v>0</v>
      </c>
      <c r="T712" s="137">
        <f>S712*H712</f>
        <v>0</v>
      </c>
      <c r="AR712" s="138" t="s">
        <v>147</v>
      </c>
      <c r="AT712" s="138" t="s">
        <v>142</v>
      </c>
      <c r="AU712" s="138" t="s">
        <v>88</v>
      </c>
      <c r="AY712" s="17" t="s">
        <v>140</v>
      </c>
      <c r="BE712" s="139">
        <f>IF(N712="základní",J712,0)</f>
        <v>0</v>
      </c>
      <c r="BF712" s="139">
        <f>IF(N712="snížená",J712,0)</f>
        <v>0</v>
      </c>
      <c r="BG712" s="139">
        <f>IF(N712="zákl. přenesená",J712,0)</f>
        <v>0</v>
      </c>
      <c r="BH712" s="139">
        <f>IF(N712="sníž. přenesená",J712,0)</f>
        <v>0</v>
      </c>
      <c r="BI712" s="139">
        <f>IF(N712="nulová",J712,0)</f>
        <v>0</v>
      </c>
      <c r="BJ712" s="17" t="s">
        <v>86</v>
      </c>
      <c r="BK712" s="139">
        <f>ROUND(I712*H712,2)</f>
        <v>0</v>
      </c>
      <c r="BL712" s="17" t="s">
        <v>147</v>
      </c>
      <c r="BM712" s="138" t="s">
        <v>875</v>
      </c>
    </row>
    <row r="713" spans="2:65" s="1" customFormat="1">
      <c r="B713" s="32"/>
      <c r="D713" s="140" t="s">
        <v>148</v>
      </c>
      <c r="F713" s="141" t="s">
        <v>876</v>
      </c>
      <c r="I713" s="142"/>
      <c r="L713" s="32"/>
      <c r="M713" s="143"/>
      <c r="T713" s="53"/>
      <c r="AT713" s="17" t="s">
        <v>148</v>
      </c>
      <c r="AU713" s="17" t="s">
        <v>88</v>
      </c>
    </row>
    <row r="714" spans="2:65" s="12" customFormat="1">
      <c r="B714" s="144"/>
      <c r="D714" s="145" t="s">
        <v>150</v>
      </c>
      <c r="E714" s="146" t="s">
        <v>19</v>
      </c>
      <c r="F714" s="147" t="s">
        <v>877</v>
      </c>
      <c r="H714" s="148">
        <v>63.5</v>
      </c>
      <c r="I714" s="149"/>
      <c r="L714" s="144"/>
      <c r="M714" s="150"/>
      <c r="T714" s="151"/>
      <c r="AT714" s="146" t="s">
        <v>150</v>
      </c>
      <c r="AU714" s="146" t="s">
        <v>88</v>
      </c>
      <c r="AV714" s="12" t="s">
        <v>88</v>
      </c>
      <c r="AW714" s="12" t="s">
        <v>37</v>
      </c>
      <c r="AX714" s="12" t="s">
        <v>78</v>
      </c>
      <c r="AY714" s="146" t="s">
        <v>140</v>
      </c>
    </row>
    <row r="715" spans="2:65" s="14" customFormat="1">
      <c r="B715" s="158"/>
      <c r="D715" s="145" t="s">
        <v>150</v>
      </c>
      <c r="E715" s="159" t="s">
        <v>19</v>
      </c>
      <c r="F715" s="160" t="s">
        <v>153</v>
      </c>
      <c r="H715" s="161">
        <v>63.5</v>
      </c>
      <c r="I715" s="162"/>
      <c r="L715" s="158"/>
      <c r="M715" s="163"/>
      <c r="T715" s="164"/>
      <c r="AT715" s="159" t="s">
        <v>150</v>
      </c>
      <c r="AU715" s="159" t="s">
        <v>88</v>
      </c>
      <c r="AV715" s="14" t="s">
        <v>147</v>
      </c>
      <c r="AW715" s="14" t="s">
        <v>37</v>
      </c>
      <c r="AX715" s="14" t="s">
        <v>86</v>
      </c>
      <c r="AY715" s="159" t="s">
        <v>140</v>
      </c>
    </row>
    <row r="716" spans="2:65" s="1" customFormat="1" ht="16.5" customHeight="1">
      <c r="B716" s="32"/>
      <c r="C716" s="127" t="s">
        <v>527</v>
      </c>
      <c r="D716" s="127" t="s">
        <v>142</v>
      </c>
      <c r="E716" s="128" t="s">
        <v>878</v>
      </c>
      <c r="F716" s="129" t="s">
        <v>879</v>
      </c>
      <c r="G716" s="130" t="s">
        <v>221</v>
      </c>
      <c r="H716" s="131">
        <v>63.5</v>
      </c>
      <c r="I716" s="132"/>
      <c r="J716" s="133">
        <f>ROUND(I716*H716,2)</f>
        <v>0</v>
      </c>
      <c r="K716" s="129" t="s">
        <v>146</v>
      </c>
      <c r="L716" s="32"/>
      <c r="M716" s="134" t="s">
        <v>19</v>
      </c>
      <c r="N716" s="135" t="s">
        <v>49</v>
      </c>
      <c r="P716" s="136">
        <f>O716*H716</f>
        <v>0</v>
      </c>
      <c r="Q716" s="136">
        <v>0</v>
      </c>
      <c r="R716" s="136">
        <f>Q716*H716</f>
        <v>0</v>
      </c>
      <c r="S716" s="136">
        <v>0</v>
      </c>
      <c r="T716" s="137">
        <f>S716*H716</f>
        <v>0</v>
      </c>
      <c r="AR716" s="138" t="s">
        <v>147</v>
      </c>
      <c r="AT716" s="138" t="s">
        <v>142</v>
      </c>
      <c r="AU716" s="138" t="s">
        <v>88</v>
      </c>
      <c r="AY716" s="17" t="s">
        <v>140</v>
      </c>
      <c r="BE716" s="139">
        <f>IF(N716="základní",J716,0)</f>
        <v>0</v>
      </c>
      <c r="BF716" s="139">
        <f>IF(N716="snížená",J716,0)</f>
        <v>0</v>
      </c>
      <c r="BG716" s="139">
        <f>IF(N716="zákl. přenesená",J716,0)</f>
        <v>0</v>
      </c>
      <c r="BH716" s="139">
        <f>IF(N716="sníž. přenesená",J716,0)</f>
        <v>0</v>
      </c>
      <c r="BI716" s="139">
        <f>IF(N716="nulová",J716,0)</f>
        <v>0</v>
      </c>
      <c r="BJ716" s="17" t="s">
        <v>86</v>
      </c>
      <c r="BK716" s="139">
        <f>ROUND(I716*H716,2)</f>
        <v>0</v>
      </c>
      <c r="BL716" s="17" t="s">
        <v>147</v>
      </c>
      <c r="BM716" s="138" t="s">
        <v>880</v>
      </c>
    </row>
    <row r="717" spans="2:65" s="1" customFormat="1">
      <c r="B717" s="32"/>
      <c r="D717" s="140" t="s">
        <v>148</v>
      </c>
      <c r="F717" s="141" t="s">
        <v>881</v>
      </c>
      <c r="I717" s="142"/>
      <c r="L717" s="32"/>
      <c r="M717" s="143"/>
      <c r="T717" s="53"/>
      <c r="AT717" s="17" t="s">
        <v>148</v>
      </c>
      <c r="AU717" s="17" t="s">
        <v>88</v>
      </c>
    </row>
    <row r="718" spans="2:65" s="12" customFormat="1">
      <c r="B718" s="144"/>
      <c r="D718" s="145" t="s">
        <v>150</v>
      </c>
      <c r="E718" s="146" t="s">
        <v>19</v>
      </c>
      <c r="F718" s="147" t="s">
        <v>877</v>
      </c>
      <c r="H718" s="148">
        <v>63.5</v>
      </c>
      <c r="I718" s="149"/>
      <c r="L718" s="144"/>
      <c r="M718" s="150"/>
      <c r="T718" s="151"/>
      <c r="AT718" s="146" t="s">
        <v>150</v>
      </c>
      <c r="AU718" s="146" t="s">
        <v>88</v>
      </c>
      <c r="AV718" s="12" t="s">
        <v>88</v>
      </c>
      <c r="AW718" s="12" t="s">
        <v>37</v>
      </c>
      <c r="AX718" s="12" t="s">
        <v>78</v>
      </c>
      <c r="AY718" s="146" t="s">
        <v>140</v>
      </c>
    </row>
    <row r="719" spans="2:65" s="13" customFormat="1">
      <c r="B719" s="152"/>
      <c r="D719" s="145" t="s">
        <v>150</v>
      </c>
      <c r="E719" s="153" t="s">
        <v>19</v>
      </c>
      <c r="F719" s="154" t="s">
        <v>882</v>
      </c>
      <c r="H719" s="153" t="s">
        <v>19</v>
      </c>
      <c r="I719" s="155"/>
      <c r="L719" s="152"/>
      <c r="M719" s="156"/>
      <c r="T719" s="157"/>
      <c r="AT719" s="153" t="s">
        <v>150</v>
      </c>
      <c r="AU719" s="153" t="s">
        <v>88</v>
      </c>
      <c r="AV719" s="13" t="s">
        <v>86</v>
      </c>
      <c r="AW719" s="13" t="s">
        <v>37</v>
      </c>
      <c r="AX719" s="13" t="s">
        <v>78</v>
      </c>
      <c r="AY719" s="153" t="s">
        <v>140</v>
      </c>
    </row>
    <row r="720" spans="2:65" s="14" customFormat="1">
      <c r="B720" s="158"/>
      <c r="D720" s="145" t="s">
        <v>150</v>
      </c>
      <c r="E720" s="159" t="s">
        <v>19</v>
      </c>
      <c r="F720" s="160" t="s">
        <v>153</v>
      </c>
      <c r="H720" s="161">
        <v>63.5</v>
      </c>
      <c r="I720" s="162"/>
      <c r="L720" s="158"/>
      <c r="M720" s="163"/>
      <c r="T720" s="164"/>
      <c r="AT720" s="159" t="s">
        <v>150</v>
      </c>
      <c r="AU720" s="159" t="s">
        <v>88</v>
      </c>
      <c r="AV720" s="14" t="s">
        <v>147</v>
      </c>
      <c r="AW720" s="14" t="s">
        <v>37</v>
      </c>
      <c r="AX720" s="14" t="s">
        <v>86</v>
      </c>
      <c r="AY720" s="159" t="s">
        <v>140</v>
      </c>
    </row>
    <row r="721" spans="2:65" s="1" customFormat="1" ht="16.5" customHeight="1">
      <c r="B721" s="32"/>
      <c r="C721" s="127" t="s">
        <v>883</v>
      </c>
      <c r="D721" s="127" t="s">
        <v>142</v>
      </c>
      <c r="E721" s="128" t="s">
        <v>884</v>
      </c>
      <c r="F721" s="129" t="s">
        <v>885</v>
      </c>
      <c r="G721" s="130" t="s">
        <v>619</v>
      </c>
      <c r="H721" s="131">
        <v>41</v>
      </c>
      <c r="I721" s="132"/>
      <c r="J721" s="133">
        <f>ROUND(I721*H721,2)</f>
        <v>0</v>
      </c>
      <c r="K721" s="129" t="s">
        <v>146</v>
      </c>
      <c r="L721" s="32"/>
      <c r="M721" s="134" t="s">
        <v>19</v>
      </c>
      <c r="N721" s="135" t="s">
        <v>49</v>
      </c>
      <c r="P721" s="136">
        <f>O721*H721</f>
        <v>0</v>
      </c>
      <c r="Q721" s="136">
        <v>0</v>
      </c>
      <c r="R721" s="136">
        <f>Q721*H721</f>
        <v>0</v>
      </c>
      <c r="S721" s="136">
        <v>0</v>
      </c>
      <c r="T721" s="137">
        <f>S721*H721</f>
        <v>0</v>
      </c>
      <c r="AR721" s="138" t="s">
        <v>147</v>
      </c>
      <c r="AT721" s="138" t="s">
        <v>142</v>
      </c>
      <c r="AU721" s="138" t="s">
        <v>88</v>
      </c>
      <c r="AY721" s="17" t="s">
        <v>140</v>
      </c>
      <c r="BE721" s="139">
        <f>IF(N721="základní",J721,0)</f>
        <v>0</v>
      </c>
      <c r="BF721" s="139">
        <f>IF(N721="snížená",J721,0)</f>
        <v>0</v>
      </c>
      <c r="BG721" s="139">
        <f>IF(N721="zákl. přenesená",J721,0)</f>
        <v>0</v>
      </c>
      <c r="BH721" s="139">
        <f>IF(N721="sníž. přenesená",J721,0)</f>
        <v>0</v>
      </c>
      <c r="BI721" s="139">
        <f>IF(N721="nulová",J721,0)</f>
        <v>0</v>
      </c>
      <c r="BJ721" s="17" t="s">
        <v>86</v>
      </c>
      <c r="BK721" s="139">
        <f>ROUND(I721*H721,2)</f>
        <v>0</v>
      </c>
      <c r="BL721" s="17" t="s">
        <v>147</v>
      </c>
      <c r="BM721" s="138" t="s">
        <v>886</v>
      </c>
    </row>
    <row r="722" spans="2:65" s="1" customFormat="1">
      <c r="B722" s="32"/>
      <c r="D722" s="140" t="s">
        <v>148</v>
      </c>
      <c r="F722" s="141" t="s">
        <v>887</v>
      </c>
      <c r="I722" s="142"/>
      <c r="L722" s="32"/>
      <c r="M722" s="143"/>
      <c r="T722" s="53"/>
      <c r="AT722" s="17" t="s">
        <v>148</v>
      </c>
      <c r="AU722" s="17" t="s">
        <v>88</v>
      </c>
    </row>
    <row r="723" spans="2:65" s="12" customFormat="1">
      <c r="B723" s="144"/>
      <c r="D723" s="145" t="s">
        <v>150</v>
      </c>
      <c r="E723" s="146" t="s">
        <v>19</v>
      </c>
      <c r="F723" s="147" t="s">
        <v>176</v>
      </c>
      <c r="H723" s="148">
        <v>41</v>
      </c>
      <c r="I723" s="149"/>
      <c r="L723" s="144"/>
      <c r="M723" s="150"/>
      <c r="T723" s="151"/>
      <c r="AT723" s="146" t="s">
        <v>150</v>
      </c>
      <c r="AU723" s="146" t="s">
        <v>88</v>
      </c>
      <c r="AV723" s="12" t="s">
        <v>88</v>
      </c>
      <c r="AW723" s="12" t="s">
        <v>37</v>
      </c>
      <c r="AX723" s="12" t="s">
        <v>78</v>
      </c>
      <c r="AY723" s="146" t="s">
        <v>140</v>
      </c>
    </row>
    <row r="724" spans="2:65" s="13" customFormat="1">
      <c r="B724" s="152"/>
      <c r="D724" s="145" t="s">
        <v>150</v>
      </c>
      <c r="E724" s="153" t="s">
        <v>19</v>
      </c>
      <c r="F724" s="154" t="s">
        <v>152</v>
      </c>
      <c r="H724" s="153" t="s">
        <v>19</v>
      </c>
      <c r="I724" s="155"/>
      <c r="L724" s="152"/>
      <c r="M724" s="156"/>
      <c r="T724" s="157"/>
      <c r="AT724" s="153" t="s">
        <v>150</v>
      </c>
      <c r="AU724" s="153" t="s">
        <v>88</v>
      </c>
      <c r="AV724" s="13" t="s">
        <v>86</v>
      </c>
      <c r="AW724" s="13" t="s">
        <v>37</v>
      </c>
      <c r="AX724" s="13" t="s">
        <v>78</v>
      </c>
      <c r="AY724" s="153" t="s">
        <v>140</v>
      </c>
    </row>
    <row r="725" spans="2:65" s="14" customFormat="1">
      <c r="B725" s="158"/>
      <c r="D725" s="145" t="s">
        <v>150</v>
      </c>
      <c r="E725" s="159" t="s">
        <v>19</v>
      </c>
      <c r="F725" s="160" t="s">
        <v>153</v>
      </c>
      <c r="H725" s="161">
        <v>41</v>
      </c>
      <c r="I725" s="162"/>
      <c r="L725" s="158"/>
      <c r="M725" s="163"/>
      <c r="T725" s="164"/>
      <c r="AT725" s="159" t="s">
        <v>150</v>
      </c>
      <c r="AU725" s="159" t="s">
        <v>88</v>
      </c>
      <c r="AV725" s="14" t="s">
        <v>147</v>
      </c>
      <c r="AW725" s="14" t="s">
        <v>37</v>
      </c>
      <c r="AX725" s="14" t="s">
        <v>86</v>
      </c>
      <c r="AY725" s="159" t="s">
        <v>140</v>
      </c>
    </row>
    <row r="726" spans="2:65" s="1" customFormat="1" ht="16.5" customHeight="1">
      <c r="B726" s="32"/>
      <c r="C726" s="127" t="s">
        <v>533</v>
      </c>
      <c r="D726" s="127" t="s">
        <v>142</v>
      </c>
      <c r="E726" s="128" t="s">
        <v>888</v>
      </c>
      <c r="F726" s="129" t="s">
        <v>889</v>
      </c>
      <c r="G726" s="130" t="s">
        <v>619</v>
      </c>
      <c r="H726" s="131">
        <v>1</v>
      </c>
      <c r="I726" s="132"/>
      <c r="J726" s="133">
        <f>ROUND(I726*H726,2)</f>
        <v>0</v>
      </c>
      <c r="K726" s="129" t="s">
        <v>19</v>
      </c>
      <c r="L726" s="32"/>
      <c r="M726" s="134" t="s">
        <v>19</v>
      </c>
      <c r="N726" s="135" t="s">
        <v>49</v>
      </c>
      <c r="P726" s="136">
        <f>O726*H726</f>
        <v>0</v>
      </c>
      <c r="Q726" s="136">
        <v>0</v>
      </c>
      <c r="R726" s="136">
        <f>Q726*H726</f>
        <v>0</v>
      </c>
      <c r="S726" s="136">
        <v>0</v>
      </c>
      <c r="T726" s="137">
        <f>S726*H726</f>
        <v>0</v>
      </c>
      <c r="AR726" s="138" t="s">
        <v>147</v>
      </c>
      <c r="AT726" s="138" t="s">
        <v>142</v>
      </c>
      <c r="AU726" s="138" t="s">
        <v>88</v>
      </c>
      <c r="AY726" s="17" t="s">
        <v>140</v>
      </c>
      <c r="BE726" s="139">
        <f>IF(N726="základní",J726,0)</f>
        <v>0</v>
      </c>
      <c r="BF726" s="139">
        <f>IF(N726="snížená",J726,0)</f>
        <v>0</v>
      </c>
      <c r="BG726" s="139">
        <f>IF(N726="zákl. přenesená",J726,0)</f>
        <v>0</v>
      </c>
      <c r="BH726" s="139">
        <f>IF(N726="sníž. přenesená",J726,0)</f>
        <v>0</v>
      </c>
      <c r="BI726" s="139">
        <f>IF(N726="nulová",J726,0)</f>
        <v>0</v>
      </c>
      <c r="BJ726" s="17" t="s">
        <v>86</v>
      </c>
      <c r="BK726" s="139">
        <f>ROUND(I726*H726,2)</f>
        <v>0</v>
      </c>
      <c r="BL726" s="17" t="s">
        <v>147</v>
      </c>
      <c r="BM726" s="138" t="s">
        <v>576</v>
      </c>
    </row>
    <row r="727" spans="2:65" s="12" customFormat="1">
      <c r="B727" s="144"/>
      <c r="D727" s="145" t="s">
        <v>150</v>
      </c>
      <c r="E727" s="146" t="s">
        <v>19</v>
      </c>
      <c r="F727" s="147" t="s">
        <v>86</v>
      </c>
      <c r="H727" s="148">
        <v>1</v>
      </c>
      <c r="I727" s="149"/>
      <c r="L727" s="144"/>
      <c r="M727" s="150"/>
      <c r="T727" s="151"/>
      <c r="AT727" s="146" t="s">
        <v>150</v>
      </c>
      <c r="AU727" s="146" t="s">
        <v>88</v>
      </c>
      <c r="AV727" s="12" t="s">
        <v>88</v>
      </c>
      <c r="AW727" s="12" t="s">
        <v>37</v>
      </c>
      <c r="AX727" s="12" t="s">
        <v>78</v>
      </c>
      <c r="AY727" s="146" t="s">
        <v>140</v>
      </c>
    </row>
    <row r="728" spans="2:65" s="13" customFormat="1">
      <c r="B728" s="152"/>
      <c r="D728" s="145" t="s">
        <v>150</v>
      </c>
      <c r="E728" s="153" t="s">
        <v>19</v>
      </c>
      <c r="F728" s="154" t="s">
        <v>152</v>
      </c>
      <c r="H728" s="153" t="s">
        <v>19</v>
      </c>
      <c r="I728" s="155"/>
      <c r="L728" s="152"/>
      <c r="M728" s="156"/>
      <c r="T728" s="157"/>
      <c r="AT728" s="153" t="s">
        <v>150</v>
      </c>
      <c r="AU728" s="153" t="s">
        <v>88</v>
      </c>
      <c r="AV728" s="13" t="s">
        <v>86</v>
      </c>
      <c r="AW728" s="13" t="s">
        <v>37</v>
      </c>
      <c r="AX728" s="13" t="s">
        <v>78</v>
      </c>
      <c r="AY728" s="153" t="s">
        <v>140</v>
      </c>
    </row>
    <row r="729" spans="2:65" s="14" customFormat="1">
      <c r="B729" s="158"/>
      <c r="D729" s="145" t="s">
        <v>150</v>
      </c>
      <c r="E729" s="159" t="s">
        <v>19</v>
      </c>
      <c r="F729" s="160" t="s">
        <v>153</v>
      </c>
      <c r="H729" s="161">
        <v>1</v>
      </c>
      <c r="I729" s="162"/>
      <c r="L729" s="158"/>
      <c r="M729" s="163"/>
      <c r="T729" s="164"/>
      <c r="AT729" s="159" t="s">
        <v>150</v>
      </c>
      <c r="AU729" s="159" t="s">
        <v>88</v>
      </c>
      <c r="AV729" s="14" t="s">
        <v>147</v>
      </c>
      <c r="AW729" s="14" t="s">
        <v>37</v>
      </c>
      <c r="AX729" s="14" t="s">
        <v>86</v>
      </c>
      <c r="AY729" s="159" t="s">
        <v>140</v>
      </c>
    </row>
    <row r="730" spans="2:65" s="1" customFormat="1" ht="33" customHeight="1">
      <c r="B730" s="32"/>
      <c r="C730" s="127" t="s">
        <v>890</v>
      </c>
      <c r="D730" s="127" t="s">
        <v>142</v>
      </c>
      <c r="E730" s="128" t="s">
        <v>891</v>
      </c>
      <c r="F730" s="129" t="s">
        <v>892</v>
      </c>
      <c r="G730" s="130" t="s">
        <v>221</v>
      </c>
      <c r="H730" s="131">
        <v>51.7</v>
      </c>
      <c r="I730" s="132"/>
      <c r="J730" s="133">
        <f>ROUND(I730*H730,2)</f>
        <v>0</v>
      </c>
      <c r="K730" s="129" t="s">
        <v>19</v>
      </c>
      <c r="L730" s="32"/>
      <c r="M730" s="134" t="s">
        <v>19</v>
      </c>
      <c r="N730" s="135" t="s">
        <v>49</v>
      </c>
      <c r="P730" s="136">
        <f>O730*H730</f>
        <v>0</v>
      </c>
      <c r="Q730" s="136">
        <v>0</v>
      </c>
      <c r="R730" s="136">
        <f>Q730*H730</f>
        <v>0</v>
      </c>
      <c r="S730" s="136">
        <v>0</v>
      </c>
      <c r="T730" s="137">
        <f>S730*H730</f>
        <v>0</v>
      </c>
      <c r="AR730" s="138" t="s">
        <v>147</v>
      </c>
      <c r="AT730" s="138" t="s">
        <v>142</v>
      </c>
      <c r="AU730" s="138" t="s">
        <v>88</v>
      </c>
      <c r="AY730" s="17" t="s">
        <v>140</v>
      </c>
      <c r="BE730" s="139">
        <f>IF(N730="základní",J730,0)</f>
        <v>0</v>
      </c>
      <c r="BF730" s="139">
        <f>IF(N730="snížená",J730,0)</f>
        <v>0</v>
      </c>
      <c r="BG730" s="139">
        <f>IF(N730="zákl. přenesená",J730,0)</f>
        <v>0</v>
      </c>
      <c r="BH730" s="139">
        <f>IF(N730="sníž. přenesená",J730,0)</f>
        <v>0</v>
      </c>
      <c r="BI730" s="139">
        <f>IF(N730="nulová",J730,0)</f>
        <v>0</v>
      </c>
      <c r="BJ730" s="17" t="s">
        <v>86</v>
      </c>
      <c r="BK730" s="139">
        <f>ROUND(I730*H730,2)</f>
        <v>0</v>
      </c>
      <c r="BL730" s="17" t="s">
        <v>147</v>
      </c>
      <c r="BM730" s="138" t="s">
        <v>893</v>
      </c>
    </row>
    <row r="731" spans="2:65" s="12" customFormat="1">
      <c r="B731" s="144"/>
      <c r="D731" s="145" t="s">
        <v>150</v>
      </c>
      <c r="E731" s="146" t="s">
        <v>19</v>
      </c>
      <c r="F731" s="147" t="s">
        <v>894</v>
      </c>
      <c r="H731" s="148">
        <v>51.7</v>
      </c>
      <c r="I731" s="149"/>
      <c r="L731" s="144"/>
      <c r="M731" s="150"/>
      <c r="T731" s="151"/>
      <c r="AT731" s="146" t="s">
        <v>150</v>
      </c>
      <c r="AU731" s="146" t="s">
        <v>88</v>
      </c>
      <c r="AV731" s="12" t="s">
        <v>88</v>
      </c>
      <c r="AW731" s="12" t="s">
        <v>37</v>
      </c>
      <c r="AX731" s="12" t="s">
        <v>78</v>
      </c>
      <c r="AY731" s="146" t="s">
        <v>140</v>
      </c>
    </row>
    <row r="732" spans="2:65" s="13" customFormat="1">
      <c r="B732" s="152"/>
      <c r="D732" s="145" t="s">
        <v>150</v>
      </c>
      <c r="E732" s="153" t="s">
        <v>19</v>
      </c>
      <c r="F732" s="154" t="s">
        <v>152</v>
      </c>
      <c r="H732" s="153" t="s">
        <v>19</v>
      </c>
      <c r="I732" s="155"/>
      <c r="L732" s="152"/>
      <c r="M732" s="156"/>
      <c r="T732" s="157"/>
      <c r="AT732" s="153" t="s">
        <v>150</v>
      </c>
      <c r="AU732" s="153" t="s">
        <v>88</v>
      </c>
      <c r="AV732" s="13" t="s">
        <v>86</v>
      </c>
      <c r="AW732" s="13" t="s">
        <v>37</v>
      </c>
      <c r="AX732" s="13" t="s">
        <v>78</v>
      </c>
      <c r="AY732" s="153" t="s">
        <v>140</v>
      </c>
    </row>
    <row r="733" spans="2:65" s="14" customFormat="1">
      <c r="B733" s="158"/>
      <c r="D733" s="145" t="s">
        <v>150</v>
      </c>
      <c r="E733" s="159" t="s">
        <v>19</v>
      </c>
      <c r="F733" s="160" t="s">
        <v>153</v>
      </c>
      <c r="H733" s="161">
        <v>51.7</v>
      </c>
      <c r="I733" s="162"/>
      <c r="L733" s="158"/>
      <c r="M733" s="163"/>
      <c r="T733" s="164"/>
      <c r="AT733" s="159" t="s">
        <v>150</v>
      </c>
      <c r="AU733" s="159" t="s">
        <v>88</v>
      </c>
      <c r="AV733" s="14" t="s">
        <v>147</v>
      </c>
      <c r="AW733" s="14" t="s">
        <v>37</v>
      </c>
      <c r="AX733" s="14" t="s">
        <v>86</v>
      </c>
      <c r="AY733" s="159" t="s">
        <v>140</v>
      </c>
    </row>
    <row r="734" spans="2:65" s="1" customFormat="1" ht="37.799999999999997" customHeight="1">
      <c r="B734" s="32"/>
      <c r="C734" s="127" t="s">
        <v>540</v>
      </c>
      <c r="D734" s="127" t="s">
        <v>142</v>
      </c>
      <c r="E734" s="128" t="s">
        <v>895</v>
      </c>
      <c r="F734" s="129" t="s">
        <v>896</v>
      </c>
      <c r="G734" s="130" t="s">
        <v>221</v>
      </c>
      <c r="H734" s="131">
        <v>886.5</v>
      </c>
      <c r="I734" s="132"/>
      <c r="J734" s="133">
        <f>ROUND(I734*H734,2)</f>
        <v>0</v>
      </c>
      <c r="K734" s="129" t="s">
        <v>146</v>
      </c>
      <c r="L734" s="32"/>
      <c r="M734" s="134" t="s">
        <v>19</v>
      </c>
      <c r="N734" s="135" t="s">
        <v>49</v>
      </c>
      <c r="P734" s="136">
        <f>O734*H734</f>
        <v>0</v>
      </c>
      <c r="Q734" s="136">
        <v>0</v>
      </c>
      <c r="R734" s="136">
        <f>Q734*H734</f>
        <v>0</v>
      </c>
      <c r="S734" s="136">
        <v>0</v>
      </c>
      <c r="T734" s="137">
        <f>S734*H734</f>
        <v>0</v>
      </c>
      <c r="AR734" s="138" t="s">
        <v>147</v>
      </c>
      <c r="AT734" s="138" t="s">
        <v>142</v>
      </c>
      <c r="AU734" s="138" t="s">
        <v>88</v>
      </c>
      <c r="AY734" s="17" t="s">
        <v>140</v>
      </c>
      <c r="BE734" s="139">
        <f>IF(N734="základní",J734,0)</f>
        <v>0</v>
      </c>
      <c r="BF734" s="139">
        <f>IF(N734="snížená",J734,0)</f>
        <v>0</v>
      </c>
      <c r="BG734" s="139">
        <f>IF(N734="zákl. přenesená",J734,0)</f>
        <v>0</v>
      </c>
      <c r="BH734" s="139">
        <f>IF(N734="sníž. přenesená",J734,0)</f>
        <v>0</v>
      </c>
      <c r="BI734" s="139">
        <f>IF(N734="nulová",J734,0)</f>
        <v>0</v>
      </c>
      <c r="BJ734" s="17" t="s">
        <v>86</v>
      </c>
      <c r="BK734" s="139">
        <f>ROUND(I734*H734,2)</f>
        <v>0</v>
      </c>
      <c r="BL734" s="17" t="s">
        <v>147</v>
      </c>
      <c r="BM734" s="138" t="s">
        <v>897</v>
      </c>
    </row>
    <row r="735" spans="2:65" s="1" customFormat="1">
      <c r="B735" s="32"/>
      <c r="D735" s="140" t="s">
        <v>148</v>
      </c>
      <c r="F735" s="141" t="s">
        <v>898</v>
      </c>
      <c r="I735" s="142"/>
      <c r="L735" s="32"/>
      <c r="M735" s="143"/>
      <c r="T735" s="53"/>
      <c r="AT735" s="17" t="s">
        <v>148</v>
      </c>
      <c r="AU735" s="17" t="s">
        <v>88</v>
      </c>
    </row>
    <row r="736" spans="2:65" s="12" customFormat="1">
      <c r="B736" s="144"/>
      <c r="D736" s="145" t="s">
        <v>150</v>
      </c>
      <c r="E736" s="146" t="s">
        <v>19</v>
      </c>
      <c r="F736" s="147" t="s">
        <v>224</v>
      </c>
      <c r="H736" s="148">
        <v>886.5</v>
      </c>
      <c r="I736" s="149"/>
      <c r="L736" s="144"/>
      <c r="M736" s="150"/>
      <c r="T736" s="151"/>
      <c r="AT736" s="146" t="s">
        <v>150</v>
      </c>
      <c r="AU736" s="146" t="s">
        <v>88</v>
      </c>
      <c r="AV736" s="12" t="s">
        <v>88</v>
      </c>
      <c r="AW736" s="12" t="s">
        <v>37</v>
      </c>
      <c r="AX736" s="12" t="s">
        <v>78</v>
      </c>
      <c r="AY736" s="146" t="s">
        <v>140</v>
      </c>
    </row>
    <row r="737" spans="2:65" s="14" customFormat="1">
      <c r="B737" s="158"/>
      <c r="D737" s="145" t="s">
        <v>150</v>
      </c>
      <c r="E737" s="159" t="s">
        <v>19</v>
      </c>
      <c r="F737" s="160" t="s">
        <v>153</v>
      </c>
      <c r="H737" s="161">
        <v>886.5</v>
      </c>
      <c r="I737" s="162"/>
      <c r="L737" s="158"/>
      <c r="M737" s="163"/>
      <c r="T737" s="164"/>
      <c r="AT737" s="159" t="s">
        <v>150</v>
      </c>
      <c r="AU737" s="159" t="s">
        <v>88</v>
      </c>
      <c r="AV737" s="14" t="s">
        <v>147</v>
      </c>
      <c r="AW737" s="14" t="s">
        <v>37</v>
      </c>
      <c r="AX737" s="14" t="s">
        <v>86</v>
      </c>
      <c r="AY737" s="159" t="s">
        <v>140</v>
      </c>
    </row>
    <row r="738" spans="2:65" s="1" customFormat="1" ht="44.25" customHeight="1">
      <c r="B738" s="32"/>
      <c r="C738" s="127" t="s">
        <v>899</v>
      </c>
      <c r="D738" s="127" t="s">
        <v>142</v>
      </c>
      <c r="E738" s="128" t="s">
        <v>900</v>
      </c>
      <c r="F738" s="129" t="s">
        <v>901</v>
      </c>
      <c r="G738" s="130" t="s">
        <v>145</v>
      </c>
      <c r="H738" s="131">
        <v>337.5</v>
      </c>
      <c r="I738" s="132"/>
      <c r="J738" s="133">
        <f>ROUND(I738*H738,2)</f>
        <v>0</v>
      </c>
      <c r="K738" s="129" t="s">
        <v>146</v>
      </c>
      <c r="L738" s="32"/>
      <c r="M738" s="134" t="s">
        <v>19</v>
      </c>
      <c r="N738" s="135" t="s">
        <v>49</v>
      </c>
      <c r="P738" s="136">
        <f>O738*H738</f>
        <v>0</v>
      </c>
      <c r="Q738" s="136">
        <v>0</v>
      </c>
      <c r="R738" s="136">
        <f>Q738*H738</f>
        <v>0</v>
      </c>
      <c r="S738" s="136">
        <v>0</v>
      </c>
      <c r="T738" s="137">
        <f>S738*H738</f>
        <v>0</v>
      </c>
      <c r="AR738" s="138" t="s">
        <v>147</v>
      </c>
      <c r="AT738" s="138" t="s">
        <v>142</v>
      </c>
      <c r="AU738" s="138" t="s">
        <v>88</v>
      </c>
      <c r="AY738" s="17" t="s">
        <v>140</v>
      </c>
      <c r="BE738" s="139">
        <f>IF(N738="základní",J738,0)</f>
        <v>0</v>
      </c>
      <c r="BF738" s="139">
        <f>IF(N738="snížená",J738,0)</f>
        <v>0</v>
      </c>
      <c r="BG738" s="139">
        <f>IF(N738="zákl. přenesená",J738,0)</f>
        <v>0</v>
      </c>
      <c r="BH738" s="139">
        <f>IF(N738="sníž. přenesená",J738,0)</f>
        <v>0</v>
      </c>
      <c r="BI738" s="139">
        <f>IF(N738="nulová",J738,0)</f>
        <v>0</v>
      </c>
      <c r="BJ738" s="17" t="s">
        <v>86</v>
      </c>
      <c r="BK738" s="139">
        <f>ROUND(I738*H738,2)</f>
        <v>0</v>
      </c>
      <c r="BL738" s="17" t="s">
        <v>147</v>
      </c>
      <c r="BM738" s="138" t="s">
        <v>902</v>
      </c>
    </row>
    <row r="739" spans="2:65" s="1" customFormat="1">
      <c r="B739" s="32"/>
      <c r="D739" s="140" t="s">
        <v>148</v>
      </c>
      <c r="F739" s="141" t="s">
        <v>903</v>
      </c>
      <c r="I739" s="142"/>
      <c r="L739" s="32"/>
      <c r="M739" s="143"/>
      <c r="T739" s="53"/>
      <c r="AT739" s="17" t="s">
        <v>148</v>
      </c>
      <c r="AU739" s="17" t="s">
        <v>88</v>
      </c>
    </row>
    <row r="740" spans="2:65" s="12" customFormat="1">
      <c r="B740" s="144"/>
      <c r="D740" s="145" t="s">
        <v>150</v>
      </c>
      <c r="E740" s="146" t="s">
        <v>19</v>
      </c>
      <c r="F740" s="147" t="s">
        <v>156</v>
      </c>
      <c r="H740" s="148">
        <v>337.5</v>
      </c>
      <c r="I740" s="149"/>
      <c r="L740" s="144"/>
      <c r="M740" s="150"/>
      <c r="T740" s="151"/>
      <c r="AT740" s="146" t="s">
        <v>150</v>
      </c>
      <c r="AU740" s="146" t="s">
        <v>88</v>
      </c>
      <c r="AV740" s="12" t="s">
        <v>88</v>
      </c>
      <c r="AW740" s="12" t="s">
        <v>37</v>
      </c>
      <c r="AX740" s="12" t="s">
        <v>78</v>
      </c>
      <c r="AY740" s="146" t="s">
        <v>140</v>
      </c>
    </row>
    <row r="741" spans="2:65" s="14" customFormat="1">
      <c r="B741" s="158"/>
      <c r="D741" s="145" t="s">
        <v>150</v>
      </c>
      <c r="E741" s="159" t="s">
        <v>19</v>
      </c>
      <c r="F741" s="160" t="s">
        <v>153</v>
      </c>
      <c r="H741" s="161">
        <v>337.5</v>
      </c>
      <c r="I741" s="162"/>
      <c r="L741" s="158"/>
      <c r="M741" s="163"/>
      <c r="T741" s="164"/>
      <c r="AT741" s="159" t="s">
        <v>150</v>
      </c>
      <c r="AU741" s="159" t="s">
        <v>88</v>
      </c>
      <c r="AV741" s="14" t="s">
        <v>147</v>
      </c>
      <c r="AW741" s="14" t="s">
        <v>37</v>
      </c>
      <c r="AX741" s="14" t="s">
        <v>86</v>
      </c>
      <c r="AY741" s="159" t="s">
        <v>140</v>
      </c>
    </row>
    <row r="742" spans="2:65" s="11" customFormat="1" ht="22.8" customHeight="1">
      <c r="B742" s="115"/>
      <c r="D742" s="116" t="s">
        <v>77</v>
      </c>
      <c r="E742" s="125" t="s">
        <v>904</v>
      </c>
      <c r="F742" s="125" t="s">
        <v>905</v>
      </c>
      <c r="I742" s="118"/>
      <c r="J742" s="126">
        <f>BK742</f>
        <v>0</v>
      </c>
      <c r="L742" s="115"/>
      <c r="M742" s="120"/>
      <c r="P742" s="121">
        <f>SUM(P743:P812)</f>
        <v>0</v>
      </c>
      <c r="R742" s="121">
        <f>SUM(R743:R812)</f>
        <v>0</v>
      </c>
      <c r="T742" s="122">
        <f>SUM(T743:T812)</f>
        <v>0</v>
      </c>
      <c r="AR742" s="116" t="s">
        <v>86</v>
      </c>
      <c r="AT742" s="123" t="s">
        <v>77</v>
      </c>
      <c r="AU742" s="123" t="s">
        <v>86</v>
      </c>
      <c r="AY742" s="116" t="s">
        <v>140</v>
      </c>
      <c r="BK742" s="124">
        <f>SUM(BK743:BK812)</f>
        <v>0</v>
      </c>
    </row>
    <row r="743" spans="2:65" s="1" customFormat="1" ht="24.15" customHeight="1">
      <c r="B743" s="32"/>
      <c r="C743" s="127" t="s">
        <v>547</v>
      </c>
      <c r="D743" s="127" t="s">
        <v>142</v>
      </c>
      <c r="E743" s="128" t="s">
        <v>906</v>
      </c>
      <c r="F743" s="129" t="s">
        <v>907</v>
      </c>
      <c r="G743" s="130" t="s">
        <v>293</v>
      </c>
      <c r="H743" s="131">
        <v>3512.0250000000001</v>
      </c>
      <c r="I743" s="132"/>
      <c r="J743" s="133">
        <f>ROUND(I743*H743,2)</f>
        <v>0</v>
      </c>
      <c r="K743" s="129" t="s">
        <v>146</v>
      </c>
      <c r="L743" s="32"/>
      <c r="M743" s="134" t="s">
        <v>19</v>
      </c>
      <c r="N743" s="135" t="s">
        <v>49</v>
      </c>
      <c r="P743" s="136">
        <f>O743*H743</f>
        <v>0</v>
      </c>
      <c r="Q743" s="136">
        <v>0</v>
      </c>
      <c r="R743" s="136">
        <f>Q743*H743</f>
        <v>0</v>
      </c>
      <c r="S743" s="136">
        <v>0</v>
      </c>
      <c r="T743" s="137">
        <f>S743*H743</f>
        <v>0</v>
      </c>
      <c r="AR743" s="138" t="s">
        <v>147</v>
      </c>
      <c r="AT743" s="138" t="s">
        <v>142</v>
      </c>
      <c r="AU743" s="138" t="s">
        <v>88</v>
      </c>
      <c r="AY743" s="17" t="s">
        <v>140</v>
      </c>
      <c r="BE743" s="139">
        <f>IF(N743="základní",J743,0)</f>
        <v>0</v>
      </c>
      <c r="BF743" s="139">
        <f>IF(N743="snížená",J743,0)</f>
        <v>0</v>
      </c>
      <c r="BG743" s="139">
        <f>IF(N743="zákl. přenesená",J743,0)</f>
        <v>0</v>
      </c>
      <c r="BH743" s="139">
        <f>IF(N743="sníž. přenesená",J743,0)</f>
        <v>0</v>
      </c>
      <c r="BI743" s="139">
        <f>IF(N743="nulová",J743,0)</f>
        <v>0</v>
      </c>
      <c r="BJ743" s="17" t="s">
        <v>86</v>
      </c>
      <c r="BK743" s="139">
        <f>ROUND(I743*H743,2)</f>
        <v>0</v>
      </c>
      <c r="BL743" s="17" t="s">
        <v>147</v>
      </c>
      <c r="BM743" s="138" t="s">
        <v>908</v>
      </c>
    </row>
    <row r="744" spans="2:65" s="1" customFormat="1">
      <c r="B744" s="32"/>
      <c r="D744" s="140" t="s">
        <v>148</v>
      </c>
      <c r="F744" s="141" t="s">
        <v>909</v>
      </c>
      <c r="I744" s="142"/>
      <c r="L744" s="32"/>
      <c r="M744" s="143"/>
      <c r="T744" s="53"/>
      <c r="AT744" s="17" t="s">
        <v>148</v>
      </c>
      <c r="AU744" s="17" t="s">
        <v>88</v>
      </c>
    </row>
    <row r="745" spans="2:65" s="12" customFormat="1">
      <c r="B745" s="144"/>
      <c r="D745" s="145" t="s">
        <v>150</v>
      </c>
      <c r="E745" s="146" t="s">
        <v>19</v>
      </c>
      <c r="F745" s="147" t="s">
        <v>910</v>
      </c>
      <c r="H745" s="148">
        <v>3752.7260000000001</v>
      </c>
      <c r="I745" s="149"/>
      <c r="L745" s="144"/>
      <c r="M745" s="150"/>
      <c r="T745" s="151"/>
      <c r="AT745" s="146" t="s">
        <v>150</v>
      </c>
      <c r="AU745" s="146" t="s">
        <v>88</v>
      </c>
      <c r="AV745" s="12" t="s">
        <v>88</v>
      </c>
      <c r="AW745" s="12" t="s">
        <v>37</v>
      </c>
      <c r="AX745" s="12" t="s">
        <v>78</v>
      </c>
      <c r="AY745" s="146" t="s">
        <v>140</v>
      </c>
    </row>
    <row r="746" spans="2:65" s="12" customFormat="1">
      <c r="B746" s="144"/>
      <c r="D746" s="145" t="s">
        <v>150</v>
      </c>
      <c r="E746" s="146" t="s">
        <v>19</v>
      </c>
      <c r="F746" s="147" t="s">
        <v>911</v>
      </c>
      <c r="H746" s="148">
        <v>-240.70099999999999</v>
      </c>
      <c r="I746" s="149"/>
      <c r="L746" s="144"/>
      <c r="M746" s="150"/>
      <c r="T746" s="151"/>
      <c r="AT746" s="146" t="s">
        <v>150</v>
      </c>
      <c r="AU746" s="146" t="s">
        <v>88</v>
      </c>
      <c r="AV746" s="12" t="s">
        <v>88</v>
      </c>
      <c r="AW746" s="12" t="s">
        <v>37</v>
      </c>
      <c r="AX746" s="12" t="s">
        <v>78</v>
      </c>
      <c r="AY746" s="146" t="s">
        <v>140</v>
      </c>
    </row>
    <row r="747" spans="2:65" s="14" customFormat="1">
      <c r="B747" s="158"/>
      <c r="D747" s="145" t="s">
        <v>150</v>
      </c>
      <c r="E747" s="159" t="s">
        <v>19</v>
      </c>
      <c r="F747" s="160" t="s">
        <v>153</v>
      </c>
      <c r="H747" s="161">
        <v>3512.0250000000001</v>
      </c>
      <c r="I747" s="162"/>
      <c r="L747" s="158"/>
      <c r="M747" s="163"/>
      <c r="T747" s="164"/>
      <c r="AT747" s="159" t="s">
        <v>150</v>
      </c>
      <c r="AU747" s="159" t="s">
        <v>88</v>
      </c>
      <c r="AV747" s="14" t="s">
        <v>147</v>
      </c>
      <c r="AW747" s="14" t="s">
        <v>37</v>
      </c>
      <c r="AX747" s="14" t="s">
        <v>86</v>
      </c>
      <c r="AY747" s="159" t="s">
        <v>140</v>
      </c>
    </row>
    <row r="748" spans="2:65" s="1" customFormat="1" ht="24.15" customHeight="1">
      <c r="B748" s="32"/>
      <c r="C748" s="127" t="s">
        <v>912</v>
      </c>
      <c r="D748" s="127" t="s">
        <v>142</v>
      </c>
      <c r="E748" s="128" t="s">
        <v>906</v>
      </c>
      <c r="F748" s="129" t="s">
        <v>907</v>
      </c>
      <c r="G748" s="130" t="s">
        <v>293</v>
      </c>
      <c r="H748" s="131">
        <v>884</v>
      </c>
      <c r="I748" s="132"/>
      <c r="J748" s="133">
        <f>ROUND(I748*H748,2)</f>
        <v>0</v>
      </c>
      <c r="K748" s="129" t="s">
        <v>146</v>
      </c>
      <c r="L748" s="32"/>
      <c r="M748" s="134" t="s">
        <v>19</v>
      </c>
      <c r="N748" s="135" t="s">
        <v>49</v>
      </c>
      <c r="P748" s="136">
        <f>O748*H748</f>
        <v>0</v>
      </c>
      <c r="Q748" s="136">
        <v>0</v>
      </c>
      <c r="R748" s="136">
        <f>Q748*H748</f>
        <v>0</v>
      </c>
      <c r="S748" s="136">
        <v>0</v>
      </c>
      <c r="T748" s="137">
        <f>S748*H748</f>
        <v>0</v>
      </c>
      <c r="AR748" s="138" t="s">
        <v>147</v>
      </c>
      <c r="AT748" s="138" t="s">
        <v>142</v>
      </c>
      <c r="AU748" s="138" t="s">
        <v>88</v>
      </c>
      <c r="AY748" s="17" t="s">
        <v>140</v>
      </c>
      <c r="BE748" s="139">
        <f>IF(N748="základní",J748,0)</f>
        <v>0</v>
      </c>
      <c r="BF748" s="139">
        <f>IF(N748="snížená",J748,0)</f>
        <v>0</v>
      </c>
      <c r="BG748" s="139">
        <f>IF(N748="zákl. přenesená",J748,0)</f>
        <v>0</v>
      </c>
      <c r="BH748" s="139">
        <f>IF(N748="sníž. přenesená",J748,0)</f>
        <v>0</v>
      </c>
      <c r="BI748" s="139">
        <f>IF(N748="nulová",J748,0)</f>
        <v>0</v>
      </c>
      <c r="BJ748" s="17" t="s">
        <v>86</v>
      </c>
      <c r="BK748" s="139">
        <f>ROUND(I748*H748,2)</f>
        <v>0</v>
      </c>
      <c r="BL748" s="17" t="s">
        <v>147</v>
      </c>
      <c r="BM748" s="138" t="s">
        <v>913</v>
      </c>
    </row>
    <row r="749" spans="2:65" s="1" customFormat="1">
      <c r="B749" s="32"/>
      <c r="D749" s="140" t="s">
        <v>148</v>
      </c>
      <c r="F749" s="141" t="s">
        <v>909</v>
      </c>
      <c r="I749" s="142"/>
      <c r="L749" s="32"/>
      <c r="M749" s="143"/>
      <c r="T749" s="53"/>
      <c r="AT749" s="17" t="s">
        <v>148</v>
      </c>
      <c r="AU749" s="17" t="s">
        <v>88</v>
      </c>
    </row>
    <row r="750" spans="2:65" s="12" customFormat="1">
      <c r="B750" s="144"/>
      <c r="D750" s="145" t="s">
        <v>150</v>
      </c>
      <c r="E750" s="146" t="s">
        <v>19</v>
      </c>
      <c r="F750" s="147" t="s">
        <v>914</v>
      </c>
      <c r="H750" s="148">
        <v>637.5</v>
      </c>
      <c r="I750" s="149"/>
      <c r="L750" s="144"/>
      <c r="M750" s="150"/>
      <c r="T750" s="151"/>
      <c r="AT750" s="146" t="s">
        <v>150</v>
      </c>
      <c r="AU750" s="146" t="s">
        <v>88</v>
      </c>
      <c r="AV750" s="12" t="s">
        <v>88</v>
      </c>
      <c r="AW750" s="12" t="s">
        <v>37</v>
      </c>
      <c r="AX750" s="12" t="s">
        <v>78</v>
      </c>
      <c r="AY750" s="146" t="s">
        <v>140</v>
      </c>
    </row>
    <row r="751" spans="2:65" s="12" customFormat="1">
      <c r="B751" s="144"/>
      <c r="D751" s="145" t="s">
        <v>150</v>
      </c>
      <c r="E751" s="146" t="s">
        <v>19</v>
      </c>
      <c r="F751" s="147" t="s">
        <v>915</v>
      </c>
      <c r="H751" s="148">
        <v>246.5</v>
      </c>
      <c r="I751" s="149"/>
      <c r="L751" s="144"/>
      <c r="M751" s="150"/>
      <c r="T751" s="151"/>
      <c r="AT751" s="146" t="s">
        <v>150</v>
      </c>
      <c r="AU751" s="146" t="s">
        <v>88</v>
      </c>
      <c r="AV751" s="12" t="s">
        <v>88</v>
      </c>
      <c r="AW751" s="12" t="s">
        <v>37</v>
      </c>
      <c r="AX751" s="12" t="s">
        <v>78</v>
      </c>
      <c r="AY751" s="146" t="s">
        <v>140</v>
      </c>
    </row>
    <row r="752" spans="2:65" s="13" customFormat="1">
      <c r="B752" s="152"/>
      <c r="D752" s="145" t="s">
        <v>150</v>
      </c>
      <c r="E752" s="153" t="s">
        <v>19</v>
      </c>
      <c r="F752" s="154" t="s">
        <v>916</v>
      </c>
      <c r="H752" s="153" t="s">
        <v>19</v>
      </c>
      <c r="I752" s="155"/>
      <c r="L752" s="152"/>
      <c r="M752" s="156"/>
      <c r="T752" s="157"/>
      <c r="AT752" s="153" t="s">
        <v>150</v>
      </c>
      <c r="AU752" s="153" t="s">
        <v>88</v>
      </c>
      <c r="AV752" s="13" t="s">
        <v>86</v>
      </c>
      <c r="AW752" s="13" t="s">
        <v>37</v>
      </c>
      <c r="AX752" s="13" t="s">
        <v>78</v>
      </c>
      <c r="AY752" s="153" t="s">
        <v>140</v>
      </c>
    </row>
    <row r="753" spans="2:65" s="14" customFormat="1">
      <c r="B753" s="158"/>
      <c r="D753" s="145" t="s">
        <v>150</v>
      </c>
      <c r="E753" s="159" t="s">
        <v>19</v>
      </c>
      <c r="F753" s="160" t="s">
        <v>153</v>
      </c>
      <c r="H753" s="161">
        <v>884</v>
      </c>
      <c r="I753" s="162"/>
      <c r="L753" s="158"/>
      <c r="M753" s="163"/>
      <c r="T753" s="164"/>
      <c r="AT753" s="159" t="s">
        <v>150</v>
      </c>
      <c r="AU753" s="159" t="s">
        <v>88</v>
      </c>
      <c r="AV753" s="14" t="s">
        <v>147</v>
      </c>
      <c r="AW753" s="14" t="s">
        <v>37</v>
      </c>
      <c r="AX753" s="14" t="s">
        <v>86</v>
      </c>
      <c r="AY753" s="159" t="s">
        <v>140</v>
      </c>
    </row>
    <row r="754" spans="2:65" s="1" customFormat="1" ht="24.15" customHeight="1">
      <c r="B754" s="32"/>
      <c r="C754" s="127" t="s">
        <v>551</v>
      </c>
      <c r="D754" s="127" t="s">
        <v>142</v>
      </c>
      <c r="E754" s="128" t="s">
        <v>917</v>
      </c>
      <c r="F754" s="129" t="s">
        <v>918</v>
      </c>
      <c r="G754" s="130" t="s">
        <v>293</v>
      </c>
      <c r="H754" s="131">
        <v>49168.35</v>
      </c>
      <c r="I754" s="132"/>
      <c r="J754" s="133">
        <f>ROUND(I754*H754,2)</f>
        <v>0</v>
      </c>
      <c r="K754" s="129" t="s">
        <v>146</v>
      </c>
      <c r="L754" s="32"/>
      <c r="M754" s="134" t="s">
        <v>19</v>
      </c>
      <c r="N754" s="135" t="s">
        <v>49</v>
      </c>
      <c r="P754" s="136">
        <f>O754*H754</f>
        <v>0</v>
      </c>
      <c r="Q754" s="136">
        <v>0</v>
      </c>
      <c r="R754" s="136">
        <f>Q754*H754</f>
        <v>0</v>
      </c>
      <c r="S754" s="136">
        <v>0</v>
      </c>
      <c r="T754" s="137">
        <f>S754*H754</f>
        <v>0</v>
      </c>
      <c r="AR754" s="138" t="s">
        <v>147</v>
      </c>
      <c r="AT754" s="138" t="s">
        <v>142</v>
      </c>
      <c r="AU754" s="138" t="s">
        <v>88</v>
      </c>
      <c r="AY754" s="17" t="s">
        <v>140</v>
      </c>
      <c r="BE754" s="139">
        <f>IF(N754="základní",J754,0)</f>
        <v>0</v>
      </c>
      <c r="BF754" s="139">
        <f>IF(N754="snížená",J754,0)</f>
        <v>0</v>
      </c>
      <c r="BG754" s="139">
        <f>IF(N754="zákl. přenesená",J754,0)</f>
        <v>0</v>
      </c>
      <c r="BH754" s="139">
        <f>IF(N754="sníž. přenesená",J754,0)</f>
        <v>0</v>
      </c>
      <c r="BI754" s="139">
        <f>IF(N754="nulová",J754,0)</f>
        <v>0</v>
      </c>
      <c r="BJ754" s="17" t="s">
        <v>86</v>
      </c>
      <c r="BK754" s="139">
        <f>ROUND(I754*H754,2)</f>
        <v>0</v>
      </c>
      <c r="BL754" s="17" t="s">
        <v>147</v>
      </c>
      <c r="BM754" s="138" t="s">
        <v>919</v>
      </c>
    </row>
    <row r="755" spans="2:65" s="1" customFormat="1">
      <c r="B755" s="32"/>
      <c r="D755" s="140" t="s">
        <v>148</v>
      </c>
      <c r="F755" s="141" t="s">
        <v>920</v>
      </c>
      <c r="I755" s="142"/>
      <c r="L755" s="32"/>
      <c r="M755" s="143"/>
      <c r="T755" s="53"/>
      <c r="AT755" s="17" t="s">
        <v>148</v>
      </c>
      <c r="AU755" s="17" t="s">
        <v>88</v>
      </c>
    </row>
    <row r="756" spans="2:65" s="12" customFormat="1">
      <c r="B756" s="144"/>
      <c r="D756" s="145" t="s">
        <v>150</v>
      </c>
      <c r="E756" s="146" t="s">
        <v>19</v>
      </c>
      <c r="F756" s="147" t="s">
        <v>921</v>
      </c>
      <c r="H756" s="148">
        <v>49168.35</v>
      </c>
      <c r="I756" s="149"/>
      <c r="L756" s="144"/>
      <c r="M756" s="150"/>
      <c r="T756" s="151"/>
      <c r="AT756" s="146" t="s">
        <v>150</v>
      </c>
      <c r="AU756" s="146" t="s">
        <v>88</v>
      </c>
      <c r="AV756" s="12" t="s">
        <v>88</v>
      </c>
      <c r="AW756" s="12" t="s">
        <v>37</v>
      </c>
      <c r="AX756" s="12" t="s">
        <v>78</v>
      </c>
      <c r="AY756" s="146" t="s">
        <v>140</v>
      </c>
    </row>
    <row r="757" spans="2:65" s="14" customFormat="1">
      <c r="B757" s="158"/>
      <c r="D757" s="145" t="s">
        <v>150</v>
      </c>
      <c r="E757" s="159" t="s">
        <v>19</v>
      </c>
      <c r="F757" s="160" t="s">
        <v>153</v>
      </c>
      <c r="H757" s="161">
        <v>49168.35</v>
      </c>
      <c r="I757" s="162"/>
      <c r="L757" s="158"/>
      <c r="M757" s="163"/>
      <c r="T757" s="164"/>
      <c r="AT757" s="159" t="s">
        <v>150</v>
      </c>
      <c r="AU757" s="159" t="s">
        <v>88</v>
      </c>
      <c r="AV757" s="14" t="s">
        <v>147</v>
      </c>
      <c r="AW757" s="14" t="s">
        <v>37</v>
      </c>
      <c r="AX757" s="14" t="s">
        <v>86</v>
      </c>
      <c r="AY757" s="159" t="s">
        <v>140</v>
      </c>
    </row>
    <row r="758" spans="2:65" s="1" customFormat="1" ht="24.15" customHeight="1">
      <c r="B758" s="32"/>
      <c r="C758" s="127" t="s">
        <v>922</v>
      </c>
      <c r="D758" s="127" t="s">
        <v>142</v>
      </c>
      <c r="E758" s="128" t="s">
        <v>917</v>
      </c>
      <c r="F758" s="129" t="s">
        <v>918</v>
      </c>
      <c r="G758" s="130" t="s">
        <v>293</v>
      </c>
      <c r="H758" s="131">
        <v>12376</v>
      </c>
      <c r="I758" s="132"/>
      <c r="J758" s="133">
        <f>ROUND(I758*H758,2)</f>
        <v>0</v>
      </c>
      <c r="K758" s="129" t="s">
        <v>146</v>
      </c>
      <c r="L758" s="32"/>
      <c r="M758" s="134" t="s">
        <v>19</v>
      </c>
      <c r="N758" s="135" t="s">
        <v>49</v>
      </c>
      <c r="P758" s="136">
        <f>O758*H758</f>
        <v>0</v>
      </c>
      <c r="Q758" s="136">
        <v>0</v>
      </c>
      <c r="R758" s="136">
        <f>Q758*H758</f>
        <v>0</v>
      </c>
      <c r="S758" s="136">
        <v>0</v>
      </c>
      <c r="T758" s="137">
        <f>S758*H758</f>
        <v>0</v>
      </c>
      <c r="AR758" s="138" t="s">
        <v>147</v>
      </c>
      <c r="AT758" s="138" t="s">
        <v>142</v>
      </c>
      <c r="AU758" s="138" t="s">
        <v>88</v>
      </c>
      <c r="AY758" s="17" t="s">
        <v>140</v>
      </c>
      <c r="BE758" s="139">
        <f>IF(N758="základní",J758,0)</f>
        <v>0</v>
      </c>
      <c r="BF758" s="139">
        <f>IF(N758="snížená",J758,0)</f>
        <v>0</v>
      </c>
      <c r="BG758" s="139">
        <f>IF(N758="zákl. přenesená",J758,0)</f>
        <v>0</v>
      </c>
      <c r="BH758" s="139">
        <f>IF(N758="sníž. přenesená",J758,0)</f>
        <v>0</v>
      </c>
      <c r="BI758" s="139">
        <f>IF(N758="nulová",J758,0)</f>
        <v>0</v>
      </c>
      <c r="BJ758" s="17" t="s">
        <v>86</v>
      </c>
      <c r="BK758" s="139">
        <f>ROUND(I758*H758,2)</f>
        <v>0</v>
      </c>
      <c r="BL758" s="17" t="s">
        <v>147</v>
      </c>
      <c r="BM758" s="138" t="s">
        <v>923</v>
      </c>
    </row>
    <row r="759" spans="2:65" s="1" customFormat="1">
      <c r="B759" s="32"/>
      <c r="D759" s="140" t="s">
        <v>148</v>
      </c>
      <c r="F759" s="141" t="s">
        <v>920</v>
      </c>
      <c r="I759" s="142"/>
      <c r="L759" s="32"/>
      <c r="M759" s="143"/>
      <c r="T759" s="53"/>
      <c r="AT759" s="17" t="s">
        <v>148</v>
      </c>
      <c r="AU759" s="17" t="s">
        <v>88</v>
      </c>
    </row>
    <row r="760" spans="2:65" s="12" customFormat="1">
      <c r="B760" s="144"/>
      <c r="D760" s="145" t="s">
        <v>150</v>
      </c>
      <c r="E760" s="146" t="s">
        <v>19</v>
      </c>
      <c r="F760" s="147" t="s">
        <v>924</v>
      </c>
      <c r="H760" s="148">
        <v>12376</v>
      </c>
      <c r="I760" s="149"/>
      <c r="L760" s="144"/>
      <c r="M760" s="150"/>
      <c r="T760" s="151"/>
      <c r="AT760" s="146" t="s">
        <v>150</v>
      </c>
      <c r="AU760" s="146" t="s">
        <v>88</v>
      </c>
      <c r="AV760" s="12" t="s">
        <v>88</v>
      </c>
      <c r="AW760" s="12" t="s">
        <v>37</v>
      </c>
      <c r="AX760" s="12" t="s">
        <v>78</v>
      </c>
      <c r="AY760" s="146" t="s">
        <v>140</v>
      </c>
    </row>
    <row r="761" spans="2:65" s="13" customFormat="1">
      <c r="B761" s="152"/>
      <c r="D761" s="145" t="s">
        <v>150</v>
      </c>
      <c r="E761" s="153" t="s">
        <v>19</v>
      </c>
      <c r="F761" s="154" t="s">
        <v>916</v>
      </c>
      <c r="H761" s="153" t="s">
        <v>19</v>
      </c>
      <c r="I761" s="155"/>
      <c r="L761" s="152"/>
      <c r="M761" s="156"/>
      <c r="T761" s="157"/>
      <c r="AT761" s="153" t="s">
        <v>150</v>
      </c>
      <c r="AU761" s="153" t="s">
        <v>88</v>
      </c>
      <c r="AV761" s="13" t="s">
        <v>86</v>
      </c>
      <c r="AW761" s="13" t="s">
        <v>37</v>
      </c>
      <c r="AX761" s="13" t="s">
        <v>78</v>
      </c>
      <c r="AY761" s="153" t="s">
        <v>140</v>
      </c>
    </row>
    <row r="762" spans="2:65" s="14" customFormat="1">
      <c r="B762" s="158"/>
      <c r="D762" s="145" t="s">
        <v>150</v>
      </c>
      <c r="E762" s="159" t="s">
        <v>19</v>
      </c>
      <c r="F762" s="160" t="s">
        <v>153</v>
      </c>
      <c r="H762" s="161">
        <v>12376</v>
      </c>
      <c r="I762" s="162"/>
      <c r="L762" s="158"/>
      <c r="M762" s="163"/>
      <c r="T762" s="164"/>
      <c r="AT762" s="159" t="s">
        <v>150</v>
      </c>
      <c r="AU762" s="159" t="s">
        <v>88</v>
      </c>
      <c r="AV762" s="14" t="s">
        <v>147</v>
      </c>
      <c r="AW762" s="14" t="s">
        <v>37</v>
      </c>
      <c r="AX762" s="14" t="s">
        <v>86</v>
      </c>
      <c r="AY762" s="159" t="s">
        <v>140</v>
      </c>
    </row>
    <row r="763" spans="2:65" s="1" customFormat="1" ht="24.15" customHeight="1">
      <c r="B763" s="32"/>
      <c r="C763" s="127" t="s">
        <v>558</v>
      </c>
      <c r="D763" s="127" t="s">
        <v>142</v>
      </c>
      <c r="E763" s="128" t="s">
        <v>925</v>
      </c>
      <c r="F763" s="129" t="s">
        <v>926</v>
      </c>
      <c r="G763" s="130" t="s">
        <v>293</v>
      </c>
      <c r="H763" s="131">
        <v>240.70099999999999</v>
      </c>
      <c r="I763" s="132"/>
      <c r="J763" s="133">
        <f>ROUND(I763*H763,2)</f>
        <v>0</v>
      </c>
      <c r="K763" s="129" t="s">
        <v>146</v>
      </c>
      <c r="L763" s="32"/>
      <c r="M763" s="134" t="s">
        <v>19</v>
      </c>
      <c r="N763" s="135" t="s">
        <v>49</v>
      </c>
      <c r="P763" s="136">
        <f>O763*H763</f>
        <v>0</v>
      </c>
      <c r="Q763" s="136">
        <v>0</v>
      </c>
      <c r="R763" s="136">
        <f>Q763*H763</f>
        <v>0</v>
      </c>
      <c r="S763" s="136">
        <v>0</v>
      </c>
      <c r="T763" s="137">
        <f>S763*H763</f>
        <v>0</v>
      </c>
      <c r="AR763" s="138" t="s">
        <v>147</v>
      </c>
      <c r="AT763" s="138" t="s">
        <v>142</v>
      </c>
      <c r="AU763" s="138" t="s">
        <v>88</v>
      </c>
      <c r="AY763" s="17" t="s">
        <v>140</v>
      </c>
      <c r="BE763" s="139">
        <f>IF(N763="základní",J763,0)</f>
        <v>0</v>
      </c>
      <c r="BF763" s="139">
        <f>IF(N763="snížená",J763,0)</f>
        <v>0</v>
      </c>
      <c r="BG763" s="139">
        <f>IF(N763="zákl. přenesená",J763,0)</f>
        <v>0</v>
      </c>
      <c r="BH763" s="139">
        <f>IF(N763="sníž. přenesená",J763,0)</f>
        <v>0</v>
      </c>
      <c r="BI763" s="139">
        <f>IF(N763="nulová",J763,0)</f>
        <v>0</v>
      </c>
      <c r="BJ763" s="17" t="s">
        <v>86</v>
      </c>
      <c r="BK763" s="139">
        <f>ROUND(I763*H763,2)</f>
        <v>0</v>
      </c>
      <c r="BL763" s="17" t="s">
        <v>147</v>
      </c>
      <c r="BM763" s="138" t="s">
        <v>927</v>
      </c>
    </row>
    <row r="764" spans="2:65" s="1" customFormat="1">
      <c r="B764" s="32"/>
      <c r="D764" s="140" t="s">
        <v>148</v>
      </c>
      <c r="F764" s="141" t="s">
        <v>928</v>
      </c>
      <c r="I764" s="142"/>
      <c r="L764" s="32"/>
      <c r="M764" s="143"/>
      <c r="T764" s="53"/>
      <c r="AT764" s="17" t="s">
        <v>148</v>
      </c>
      <c r="AU764" s="17" t="s">
        <v>88</v>
      </c>
    </row>
    <row r="765" spans="2:65" s="12" customFormat="1">
      <c r="B765" s="144"/>
      <c r="D765" s="145" t="s">
        <v>150</v>
      </c>
      <c r="E765" s="146" t="s">
        <v>19</v>
      </c>
      <c r="F765" s="147" t="s">
        <v>929</v>
      </c>
      <c r="H765" s="148">
        <v>11.84</v>
      </c>
      <c r="I765" s="149"/>
      <c r="L765" s="144"/>
      <c r="M765" s="150"/>
      <c r="T765" s="151"/>
      <c r="AT765" s="146" t="s">
        <v>150</v>
      </c>
      <c r="AU765" s="146" t="s">
        <v>88</v>
      </c>
      <c r="AV765" s="12" t="s">
        <v>88</v>
      </c>
      <c r="AW765" s="12" t="s">
        <v>37</v>
      </c>
      <c r="AX765" s="12" t="s">
        <v>78</v>
      </c>
      <c r="AY765" s="146" t="s">
        <v>140</v>
      </c>
    </row>
    <row r="766" spans="2:65" s="12" customFormat="1">
      <c r="B766" s="144"/>
      <c r="D766" s="145" t="s">
        <v>150</v>
      </c>
      <c r="E766" s="146" t="s">
        <v>19</v>
      </c>
      <c r="F766" s="147" t="s">
        <v>930</v>
      </c>
      <c r="H766" s="148">
        <v>93.241</v>
      </c>
      <c r="I766" s="149"/>
      <c r="L766" s="144"/>
      <c r="M766" s="150"/>
      <c r="T766" s="151"/>
      <c r="AT766" s="146" t="s">
        <v>150</v>
      </c>
      <c r="AU766" s="146" t="s">
        <v>88</v>
      </c>
      <c r="AV766" s="12" t="s">
        <v>88</v>
      </c>
      <c r="AW766" s="12" t="s">
        <v>37</v>
      </c>
      <c r="AX766" s="12" t="s">
        <v>78</v>
      </c>
      <c r="AY766" s="146" t="s">
        <v>140</v>
      </c>
    </row>
    <row r="767" spans="2:65" s="13" customFormat="1">
      <c r="B767" s="152"/>
      <c r="D767" s="145" t="s">
        <v>150</v>
      </c>
      <c r="E767" s="153" t="s">
        <v>19</v>
      </c>
      <c r="F767" s="154" t="s">
        <v>931</v>
      </c>
      <c r="H767" s="153" t="s">
        <v>19</v>
      </c>
      <c r="I767" s="155"/>
      <c r="L767" s="152"/>
      <c r="M767" s="156"/>
      <c r="T767" s="157"/>
      <c r="AT767" s="153" t="s">
        <v>150</v>
      </c>
      <c r="AU767" s="153" t="s">
        <v>88</v>
      </c>
      <c r="AV767" s="13" t="s">
        <v>86</v>
      </c>
      <c r="AW767" s="13" t="s">
        <v>37</v>
      </c>
      <c r="AX767" s="13" t="s">
        <v>78</v>
      </c>
      <c r="AY767" s="153" t="s">
        <v>140</v>
      </c>
    </row>
    <row r="768" spans="2:65" s="12" customFormat="1">
      <c r="B768" s="144"/>
      <c r="D768" s="145" t="s">
        <v>150</v>
      </c>
      <c r="E768" s="146" t="s">
        <v>19</v>
      </c>
      <c r="F768" s="147" t="s">
        <v>932</v>
      </c>
      <c r="H768" s="148">
        <v>10.88</v>
      </c>
      <c r="I768" s="149"/>
      <c r="L768" s="144"/>
      <c r="M768" s="150"/>
      <c r="T768" s="151"/>
      <c r="AT768" s="146" t="s">
        <v>150</v>
      </c>
      <c r="AU768" s="146" t="s">
        <v>88</v>
      </c>
      <c r="AV768" s="12" t="s">
        <v>88</v>
      </c>
      <c r="AW768" s="12" t="s">
        <v>37</v>
      </c>
      <c r="AX768" s="12" t="s">
        <v>78</v>
      </c>
      <c r="AY768" s="146" t="s">
        <v>140</v>
      </c>
    </row>
    <row r="769" spans="2:65" s="13" customFormat="1">
      <c r="B769" s="152"/>
      <c r="D769" s="145" t="s">
        <v>150</v>
      </c>
      <c r="E769" s="153" t="s">
        <v>19</v>
      </c>
      <c r="F769" s="154" t="s">
        <v>933</v>
      </c>
      <c r="H769" s="153" t="s">
        <v>19</v>
      </c>
      <c r="I769" s="155"/>
      <c r="L769" s="152"/>
      <c r="M769" s="156"/>
      <c r="T769" s="157"/>
      <c r="AT769" s="153" t="s">
        <v>150</v>
      </c>
      <c r="AU769" s="153" t="s">
        <v>88</v>
      </c>
      <c r="AV769" s="13" t="s">
        <v>86</v>
      </c>
      <c r="AW769" s="13" t="s">
        <v>37</v>
      </c>
      <c r="AX769" s="13" t="s">
        <v>78</v>
      </c>
      <c r="AY769" s="153" t="s">
        <v>140</v>
      </c>
    </row>
    <row r="770" spans="2:65" s="12" customFormat="1">
      <c r="B770" s="144"/>
      <c r="D770" s="145" t="s">
        <v>150</v>
      </c>
      <c r="E770" s="146" t="s">
        <v>19</v>
      </c>
      <c r="F770" s="147" t="s">
        <v>934</v>
      </c>
      <c r="H770" s="148">
        <v>124.74</v>
      </c>
      <c r="I770" s="149"/>
      <c r="L770" s="144"/>
      <c r="M770" s="150"/>
      <c r="T770" s="151"/>
      <c r="AT770" s="146" t="s">
        <v>150</v>
      </c>
      <c r="AU770" s="146" t="s">
        <v>88</v>
      </c>
      <c r="AV770" s="12" t="s">
        <v>88</v>
      </c>
      <c r="AW770" s="12" t="s">
        <v>37</v>
      </c>
      <c r="AX770" s="12" t="s">
        <v>78</v>
      </c>
      <c r="AY770" s="146" t="s">
        <v>140</v>
      </c>
    </row>
    <row r="771" spans="2:65" s="13" customFormat="1">
      <c r="B771" s="152"/>
      <c r="D771" s="145" t="s">
        <v>150</v>
      </c>
      <c r="E771" s="153" t="s">
        <v>19</v>
      </c>
      <c r="F771" s="154" t="s">
        <v>935</v>
      </c>
      <c r="H771" s="153" t="s">
        <v>19</v>
      </c>
      <c r="I771" s="155"/>
      <c r="L771" s="152"/>
      <c r="M771" s="156"/>
      <c r="T771" s="157"/>
      <c r="AT771" s="153" t="s">
        <v>150</v>
      </c>
      <c r="AU771" s="153" t="s">
        <v>88</v>
      </c>
      <c r="AV771" s="13" t="s">
        <v>86</v>
      </c>
      <c r="AW771" s="13" t="s">
        <v>37</v>
      </c>
      <c r="AX771" s="13" t="s">
        <v>78</v>
      </c>
      <c r="AY771" s="153" t="s">
        <v>140</v>
      </c>
    </row>
    <row r="772" spans="2:65" s="14" customFormat="1">
      <c r="B772" s="158"/>
      <c r="D772" s="145" t="s">
        <v>150</v>
      </c>
      <c r="E772" s="159" t="s">
        <v>19</v>
      </c>
      <c r="F772" s="160" t="s">
        <v>153</v>
      </c>
      <c r="H772" s="161">
        <v>240.70099999999999</v>
      </c>
      <c r="I772" s="162"/>
      <c r="L772" s="158"/>
      <c r="M772" s="163"/>
      <c r="T772" s="164"/>
      <c r="AT772" s="159" t="s">
        <v>150</v>
      </c>
      <c r="AU772" s="159" t="s">
        <v>88</v>
      </c>
      <c r="AV772" s="14" t="s">
        <v>147</v>
      </c>
      <c r="AW772" s="14" t="s">
        <v>37</v>
      </c>
      <c r="AX772" s="14" t="s">
        <v>86</v>
      </c>
      <c r="AY772" s="159" t="s">
        <v>140</v>
      </c>
    </row>
    <row r="773" spans="2:65" s="1" customFormat="1" ht="24.15" customHeight="1">
      <c r="B773" s="32"/>
      <c r="C773" s="127" t="s">
        <v>936</v>
      </c>
      <c r="D773" s="127" t="s">
        <v>142</v>
      </c>
      <c r="E773" s="128" t="s">
        <v>937</v>
      </c>
      <c r="F773" s="129" t="s">
        <v>918</v>
      </c>
      <c r="G773" s="130" t="s">
        <v>293</v>
      </c>
      <c r="H773" s="131">
        <v>3369.8139999999999</v>
      </c>
      <c r="I773" s="132"/>
      <c r="J773" s="133">
        <f>ROUND(I773*H773,2)</f>
        <v>0</v>
      </c>
      <c r="K773" s="129" t="s">
        <v>146</v>
      </c>
      <c r="L773" s="32"/>
      <c r="M773" s="134" t="s">
        <v>19</v>
      </c>
      <c r="N773" s="135" t="s">
        <v>49</v>
      </c>
      <c r="P773" s="136">
        <f>O773*H773</f>
        <v>0</v>
      </c>
      <c r="Q773" s="136">
        <v>0</v>
      </c>
      <c r="R773" s="136">
        <f>Q773*H773</f>
        <v>0</v>
      </c>
      <c r="S773" s="136">
        <v>0</v>
      </c>
      <c r="T773" s="137">
        <f>S773*H773</f>
        <v>0</v>
      </c>
      <c r="AR773" s="138" t="s">
        <v>147</v>
      </c>
      <c r="AT773" s="138" t="s">
        <v>142</v>
      </c>
      <c r="AU773" s="138" t="s">
        <v>88</v>
      </c>
      <c r="AY773" s="17" t="s">
        <v>140</v>
      </c>
      <c r="BE773" s="139">
        <f>IF(N773="základní",J773,0)</f>
        <v>0</v>
      </c>
      <c r="BF773" s="139">
        <f>IF(N773="snížená",J773,0)</f>
        <v>0</v>
      </c>
      <c r="BG773" s="139">
        <f>IF(N773="zákl. přenesená",J773,0)</f>
        <v>0</v>
      </c>
      <c r="BH773" s="139">
        <f>IF(N773="sníž. přenesená",J773,0)</f>
        <v>0</v>
      </c>
      <c r="BI773" s="139">
        <f>IF(N773="nulová",J773,0)</f>
        <v>0</v>
      </c>
      <c r="BJ773" s="17" t="s">
        <v>86</v>
      </c>
      <c r="BK773" s="139">
        <f>ROUND(I773*H773,2)</f>
        <v>0</v>
      </c>
      <c r="BL773" s="17" t="s">
        <v>147</v>
      </c>
      <c r="BM773" s="138" t="s">
        <v>938</v>
      </c>
    </row>
    <row r="774" spans="2:65" s="1" customFormat="1">
      <c r="B774" s="32"/>
      <c r="D774" s="140" t="s">
        <v>148</v>
      </c>
      <c r="F774" s="141" t="s">
        <v>939</v>
      </c>
      <c r="I774" s="142"/>
      <c r="L774" s="32"/>
      <c r="M774" s="143"/>
      <c r="T774" s="53"/>
      <c r="AT774" s="17" t="s">
        <v>148</v>
      </c>
      <c r="AU774" s="17" t="s">
        <v>88</v>
      </c>
    </row>
    <row r="775" spans="2:65" s="12" customFormat="1">
      <c r="B775" s="144"/>
      <c r="D775" s="145" t="s">
        <v>150</v>
      </c>
      <c r="E775" s="146" t="s">
        <v>19</v>
      </c>
      <c r="F775" s="147" t="s">
        <v>940</v>
      </c>
      <c r="H775" s="148">
        <v>3369.8139999999999</v>
      </c>
      <c r="I775" s="149"/>
      <c r="L775" s="144"/>
      <c r="M775" s="150"/>
      <c r="T775" s="151"/>
      <c r="AT775" s="146" t="s">
        <v>150</v>
      </c>
      <c r="AU775" s="146" t="s">
        <v>88</v>
      </c>
      <c r="AV775" s="12" t="s">
        <v>88</v>
      </c>
      <c r="AW775" s="12" t="s">
        <v>37</v>
      </c>
      <c r="AX775" s="12" t="s">
        <v>78</v>
      </c>
      <c r="AY775" s="146" t="s">
        <v>140</v>
      </c>
    </row>
    <row r="776" spans="2:65" s="14" customFormat="1">
      <c r="B776" s="158"/>
      <c r="D776" s="145" t="s">
        <v>150</v>
      </c>
      <c r="E776" s="159" t="s">
        <v>19</v>
      </c>
      <c r="F776" s="160" t="s">
        <v>153</v>
      </c>
      <c r="H776" s="161">
        <v>3369.8139999999999</v>
      </c>
      <c r="I776" s="162"/>
      <c r="L776" s="158"/>
      <c r="M776" s="163"/>
      <c r="T776" s="164"/>
      <c r="AT776" s="159" t="s">
        <v>150</v>
      </c>
      <c r="AU776" s="159" t="s">
        <v>88</v>
      </c>
      <c r="AV776" s="14" t="s">
        <v>147</v>
      </c>
      <c r="AW776" s="14" t="s">
        <v>37</v>
      </c>
      <c r="AX776" s="14" t="s">
        <v>86</v>
      </c>
      <c r="AY776" s="159" t="s">
        <v>140</v>
      </c>
    </row>
    <row r="777" spans="2:65" s="1" customFormat="1" ht="16.5" customHeight="1">
      <c r="B777" s="32"/>
      <c r="C777" s="127" t="s">
        <v>562</v>
      </c>
      <c r="D777" s="127" t="s">
        <v>142</v>
      </c>
      <c r="E777" s="128" t="s">
        <v>941</v>
      </c>
      <c r="F777" s="129" t="s">
        <v>942</v>
      </c>
      <c r="G777" s="130" t="s">
        <v>293</v>
      </c>
      <c r="H777" s="131">
        <v>3512.0250000000001</v>
      </c>
      <c r="I777" s="132"/>
      <c r="J777" s="133">
        <f>ROUND(I777*H777,2)</f>
        <v>0</v>
      </c>
      <c r="K777" s="129" t="s">
        <v>146</v>
      </c>
      <c r="L777" s="32"/>
      <c r="M777" s="134" t="s">
        <v>19</v>
      </c>
      <c r="N777" s="135" t="s">
        <v>49</v>
      </c>
      <c r="P777" s="136">
        <f>O777*H777</f>
        <v>0</v>
      </c>
      <c r="Q777" s="136">
        <v>0</v>
      </c>
      <c r="R777" s="136">
        <f>Q777*H777</f>
        <v>0</v>
      </c>
      <c r="S777" s="136">
        <v>0</v>
      </c>
      <c r="T777" s="137">
        <f>S777*H777</f>
        <v>0</v>
      </c>
      <c r="AR777" s="138" t="s">
        <v>147</v>
      </c>
      <c r="AT777" s="138" t="s">
        <v>142</v>
      </c>
      <c r="AU777" s="138" t="s">
        <v>88</v>
      </c>
      <c r="AY777" s="17" t="s">
        <v>140</v>
      </c>
      <c r="BE777" s="139">
        <f>IF(N777="základní",J777,0)</f>
        <v>0</v>
      </c>
      <c r="BF777" s="139">
        <f>IF(N777="snížená",J777,0)</f>
        <v>0</v>
      </c>
      <c r="BG777" s="139">
        <f>IF(N777="zákl. přenesená",J777,0)</f>
        <v>0</v>
      </c>
      <c r="BH777" s="139">
        <f>IF(N777="sníž. přenesená",J777,0)</f>
        <v>0</v>
      </c>
      <c r="BI777" s="139">
        <f>IF(N777="nulová",J777,0)</f>
        <v>0</v>
      </c>
      <c r="BJ777" s="17" t="s">
        <v>86</v>
      </c>
      <c r="BK777" s="139">
        <f>ROUND(I777*H777,2)</f>
        <v>0</v>
      </c>
      <c r="BL777" s="17" t="s">
        <v>147</v>
      </c>
      <c r="BM777" s="138" t="s">
        <v>943</v>
      </c>
    </row>
    <row r="778" spans="2:65" s="1" customFormat="1">
      <c r="B778" s="32"/>
      <c r="D778" s="140" t="s">
        <v>148</v>
      </c>
      <c r="F778" s="141" t="s">
        <v>944</v>
      </c>
      <c r="I778" s="142"/>
      <c r="L778" s="32"/>
      <c r="M778" s="143"/>
      <c r="T778" s="53"/>
      <c r="AT778" s="17" t="s">
        <v>148</v>
      </c>
      <c r="AU778" s="17" t="s">
        <v>88</v>
      </c>
    </row>
    <row r="779" spans="2:65" s="12" customFormat="1">
      <c r="B779" s="144"/>
      <c r="D779" s="145" t="s">
        <v>150</v>
      </c>
      <c r="E779" s="146" t="s">
        <v>19</v>
      </c>
      <c r="F779" s="147" t="s">
        <v>945</v>
      </c>
      <c r="H779" s="148">
        <v>3512.0250000000001</v>
      </c>
      <c r="I779" s="149"/>
      <c r="L779" s="144"/>
      <c r="M779" s="150"/>
      <c r="T779" s="151"/>
      <c r="AT779" s="146" t="s">
        <v>150</v>
      </c>
      <c r="AU779" s="146" t="s">
        <v>88</v>
      </c>
      <c r="AV779" s="12" t="s">
        <v>88</v>
      </c>
      <c r="AW779" s="12" t="s">
        <v>37</v>
      </c>
      <c r="AX779" s="12" t="s">
        <v>78</v>
      </c>
      <c r="AY779" s="146" t="s">
        <v>140</v>
      </c>
    </row>
    <row r="780" spans="2:65" s="14" customFormat="1">
      <c r="B780" s="158"/>
      <c r="D780" s="145" t="s">
        <v>150</v>
      </c>
      <c r="E780" s="159" t="s">
        <v>19</v>
      </c>
      <c r="F780" s="160" t="s">
        <v>153</v>
      </c>
      <c r="H780" s="161">
        <v>3512.0250000000001</v>
      </c>
      <c r="I780" s="162"/>
      <c r="L780" s="158"/>
      <c r="M780" s="163"/>
      <c r="T780" s="164"/>
      <c r="AT780" s="159" t="s">
        <v>150</v>
      </c>
      <c r="AU780" s="159" t="s">
        <v>88</v>
      </c>
      <c r="AV780" s="14" t="s">
        <v>147</v>
      </c>
      <c r="AW780" s="14" t="s">
        <v>37</v>
      </c>
      <c r="AX780" s="14" t="s">
        <v>86</v>
      </c>
      <c r="AY780" s="159" t="s">
        <v>140</v>
      </c>
    </row>
    <row r="781" spans="2:65" s="1" customFormat="1" ht="16.5" customHeight="1">
      <c r="B781" s="32"/>
      <c r="C781" s="127" t="s">
        <v>946</v>
      </c>
      <c r="D781" s="127" t="s">
        <v>142</v>
      </c>
      <c r="E781" s="128" t="s">
        <v>941</v>
      </c>
      <c r="F781" s="129" t="s">
        <v>942</v>
      </c>
      <c r="G781" s="130" t="s">
        <v>293</v>
      </c>
      <c r="H781" s="131">
        <v>884</v>
      </c>
      <c r="I781" s="132"/>
      <c r="J781" s="133">
        <f>ROUND(I781*H781,2)</f>
        <v>0</v>
      </c>
      <c r="K781" s="129" t="s">
        <v>146</v>
      </c>
      <c r="L781" s="32"/>
      <c r="M781" s="134" t="s">
        <v>19</v>
      </c>
      <c r="N781" s="135" t="s">
        <v>49</v>
      </c>
      <c r="P781" s="136">
        <f>O781*H781</f>
        <v>0</v>
      </c>
      <c r="Q781" s="136">
        <v>0</v>
      </c>
      <c r="R781" s="136">
        <f>Q781*H781</f>
        <v>0</v>
      </c>
      <c r="S781" s="136">
        <v>0</v>
      </c>
      <c r="T781" s="137">
        <f>S781*H781</f>
        <v>0</v>
      </c>
      <c r="AR781" s="138" t="s">
        <v>147</v>
      </c>
      <c r="AT781" s="138" t="s">
        <v>142</v>
      </c>
      <c r="AU781" s="138" t="s">
        <v>88</v>
      </c>
      <c r="AY781" s="17" t="s">
        <v>140</v>
      </c>
      <c r="BE781" s="139">
        <f>IF(N781="základní",J781,0)</f>
        <v>0</v>
      </c>
      <c r="BF781" s="139">
        <f>IF(N781="snížená",J781,0)</f>
        <v>0</v>
      </c>
      <c r="BG781" s="139">
        <f>IF(N781="zákl. přenesená",J781,0)</f>
        <v>0</v>
      </c>
      <c r="BH781" s="139">
        <f>IF(N781="sníž. přenesená",J781,0)</f>
        <v>0</v>
      </c>
      <c r="BI781" s="139">
        <f>IF(N781="nulová",J781,0)</f>
        <v>0</v>
      </c>
      <c r="BJ781" s="17" t="s">
        <v>86</v>
      </c>
      <c r="BK781" s="139">
        <f>ROUND(I781*H781,2)</f>
        <v>0</v>
      </c>
      <c r="BL781" s="17" t="s">
        <v>147</v>
      </c>
      <c r="BM781" s="138" t="s">
        <v>947</v>
      </c>
    </row>
    <row r="782" spans="2:65" s="1" customFormat="1">
      <c r="B782" s="32"/>
      <c r="D782" s="140" t="s">
        <v>148</v>
      </c>
      <c r="F782" s="141" t="s">
        <v>944</v>
      </c>
      <c r="I782" s="142"/>
      <c r="L782" s="32"/>
      <c r="M782" s="143"/>
      <c r="T782" s="53"/>
      <c r="AT782" s="17" t="s">
        <v>148</v>
      </c>
      <c r="AU782" s="17" t="s">
        <v>88</v>
      </c>
    </row>
    <row r="783" spans="2:65" s="12" customFormat="1">
      <c r="B783" s="144"/>
      <c r="D783" s="145" t="s">
        <v>150</v>
      </c>
      <c r="E783" s="146" t="s">
        <v>19</v>
      </c>
      <c r="F783" s="147" t="s">
        <v>948</v>
      </c>
      <c r="H783" s="148">
        <v>884</v>
      </c>
      <c r="I783" s="149"/>
      <c r="L783" s="144"/>
      <c r="M783" s="150"/>
      <c r="T783" s="151"/>
      <c r="AT783" s="146" t="s">
        <v>150</v>
      </c>
      <c r="AU783" s="146" t="s">
        <v>88</v>
      </c>
      <c r="AV783" s="12" t="s">
        <v>88</v>
      </c>
      <c r="AW783" s="12" t="s">
        <v>37</v>
      </c>
      <c r="AX783" s="12" t="s">
        <v>78</v>
      </c>
      <c r="AY783" s="146" t="s">
        <v>140</v>
      </c>
    </row>
    <row r="784" spans="2:65" s="13" customFormat="1">
      <c r="B784" s="152"/>
      <c r="D784" s="145" t="s">
        <v>150</v>
      </c>
      <c r="E784" s="153" t="s">
        <v>19</v>
      </c>
      <c r="F784" s="154" t="s">
        <v>949</v>
      </c>
      <c r="H784" s="153" t="s">
        <v>19</v>
      </c>
      <c r="I784" s="155"/>
      <c r="L784" s="152"/>
      <c r="M784" s="156"/>
      <c r="T784" s="157"/>
      <c r="AT784" s="153" t="s">
        <v>150</v>
      </c>
      <c r="AU784" s="153" t="s">
        <v>88</v>
      </c>
      <c r="AV784" s="13" t="s">
        <v>86</v>
      </c>
      <c r="AW784" s="13" t="s">
        <v>37</v>
      </c>
      <c r="AX784" s="13" t="s">
        <v>78</v>
      </c>
      <c r="AY784" s="153" t="s">
        <v>140</v>
      </c>
    </row>
    <row r="785" spans="2:65" s="14" customFormat="1">
      <c r="B785" s="158"/>
      <c r="D785" s="145" t="s">
        <v>150</v>
      </c>
      <c r="E785" s="159" t="s">
        <v>19</v>
      </c>
      <c r="F785" s="160" t="s">
        <v>153</v>
      </c>
      <c r="H785" s="161">
        <v>884</v>
      </c>
      <c r="I785" s="162"/>
      <c r="L785" s="158"/>
      <c r="M785" s="163"/>
      <c r="T785" s="164"/>
      <c r="AT785" s="159" t="s">
        <v>150</v>
      </c>
      <c r="AU785" s="159" t="s">
        <v>88</v>
      </c>
      <c r="AV785" s="14" t="s">
        <v>147</v>
      </c>
      <c r="AW785" s="14" t="s">
        <v>37</v>
      </c>
      <c r="AX785" s="14" t="s">
        <v>86</v>
      </c>
      <c r="AY785" s="159" t="s">
        <v>140</v>
      </c>
    </row>
    <row r="786" spans="2:65" s="1" customFormat="1" ht="16.5" customHeight="1">
      <c r="B786" s="32"/>
      <c r="C786" s="127" t="s">
        <v>569</v>
      </c>
      <c r="D786" s="127" t="s">
        <v>142</v>
      </c>
      <c r="E786" s="128" t="s">
        <v>950</v>
      </c>
      <c r="F786" s="129" t="s">
        <v>951</v>
      </c>
      <c r="G786" s="130" t="s">
        <v>293</v>
      </c>
      <c r="H786" s="131">
        <v>240.70099999999999</v>
      </c>
      <c r="I786" s="132"/>
      <c r="J786" s="133">
        <f>ROUND(I786*H786,2)</f>
        <v>0</v>
      </c>
      <c r="K786" s="129" t="s">
        <v>146</v>
      </c>
      <c r="L786" s="32"/>
      <c r="M786" s="134" t="s">
        <v>19</v>
      </c>
      <c r="N786" s="135" t="s">
        <v>49</v>
      </c>
      <c r="P786" s="136">
        <f>O786*H786</f>
        <v>0</v>
      </c>
      <c r="Q786" s="136">
        <v>0</v>
      </c>
      <c r="R786" s="136">
        <f>Q786*H786</f>
        <v>0</v>
      </c>
      <c r="S786" s="136">
        <v>0</v>
      </c>
      <c r="T786" s="137">
        <f>S786*H786</f>
        <v>0</v>
      </c>
      <c r="AR786" s="138" t="s">
        <v>147</v>
      </c>
      <c r="AT786" s="138" t="s">
        <v>142</v>
      </c>
      <c r="AU786" s="138" t="s">
        <v>88</v>
      </c>
      <c r="AY786" s="17" t="s">
        <v>140</v>
      </c>
      <c r="BE786" s="139">
        <f>IF(N786="základní",J786,0)</f>
        <v>0</v>
      </c>
      <c r="BF786" s="139">
        <f>IF(N786="snížená",J786,0)</f>
        <v>0</v>
      </c>
      <c r="BG786" s="139">
        <f>IF(N786="zákl. přenesená",J786,0)</f>
        <v>0</v>
      </c>
      <c r="BH786" s="139">
        <f>IF(N786="sníž. přenesená",J786,0)</f>
        <v>0</v>
      </c>
      <c r="BI786" s="139">
        <f>IF(N786="nulová",J786,0)</f>
        <v>0</v>
      </c>
      <c r="BJ786" s="17" t="s">
        <v>86</v>
      </c>
      <c r="BK786" s="139">
        <f>ROUND(I786*H786,2)</f>
        <v>0</v>
      </c>
      <c r="BL786" s="17" t="s">
        <v>147</v>
      </c>
      <c r="BM786" s="138" t="s">
        <v>952</v>
      </c>
    </row>
    <row r="787" spans="2:65" s="1" customFormat="1">
      <c r="B787" s="32"/>
      <c r="D787" s="140" t="s">
        <v>148</v>
      </c>
      <c r="F787" s="141" t="s">
        <v>953</v>
      </c>
      <c r="I787" s="142"/>
      <c r="L787" s="32"/>
      <c r="M787" s="143"/>
      <c r="T787" s="53"/>
      <c r="AT787" s="17" t="s">
        <v>148</v>
      </c>
      <c r="AU787" s="17" t="s">
        <v>88</v>
      </c>
    </row>
    <row r="788" spans="2:65" s="12" customFormat="1">
      <c r="B788" s="144"/>
      <c r="D788" s="145" t="s">
        <v>150</v>
      </c>
      <c r="E788" s="146" t="s">
        <v>19</v>
      </c>
      <c r="F788" s="147" t="s">
        <v>954</v>
      </c>
      <c r="H788" s="148">
        <v>240.70099999999999</v>
      </c>
      <c r="I788" s="149"/>
      <c r="L788" s="144"/>
      <c r="M788" s="150"/>
      <c r="T788" s="151"/>
      <c r="AT788" s="146" t="s">
        <v>150</v>
      </c>
      <c r="AU788" s="146" t="s">
        <v>88</v>
      </c>
      <c r="AV788" s="12" t="s">
        <v>88</v>
      </c>
      <c r="AW788" s="12" t="s">
        <v>37</v>
      </c>
      <c r="AX788" s="12" t="s">
        <v>78</v>
      </c>
      <c r="AY788" s="146" t="s">
        <v>140</v>
      </c>
    </row>
    <row r="789" spans="2:65" s="14" customFormat="1">
      <c r="B789" s="158"/>
      <c r="D789" s="145" t="s">
        <v>150</v>
      </c>
      <c r="E789" s="159" t="s">
        <v>19</v>
      </c>
      <c r="F789" s="160" t="s">
        <v>153</v>
      </c>
      <c r="H789" s="161">
        <v>240.70099999999999</v>
      </c>
      <c r="I789" s="162"/>
      <c r="L789" s="158"/>
      <c r="M789" s="163"/>
      <c r="T789" s="164"/>
      <c r="AT789" s="159" t="s">
        <v>150</v>
      </c>
      <c r="AU789" s="159" t="s">
        <v>88</v>
      </c>
      <c r="AV789" s="14" t="s">
        <v>147</v>
      </c>
      <c r="AW789" s="14" t="s">
        <v>37</v>
      </c>
      <c r="AX789" s="14" t="s">
        <v>86</v>
      </c>
      <c r="AY789" s="159" t="s">
        <v>140</v>
      </c>
    </row>
    <row r="790" spans="2:65" s="1" customFormat="1" ht="24.15" customHeight="1">
      <c r="B790" s="32"/>
      <c r="C790" s="127" t="s">
        <v>955</v>
      </c>
      <c r="D790" s="127" t="s">
        <v>142</v>
      </c>
      <c r="E790" s="128" t="s">
        <v>956</v>
      </c>
      <c r="F790" s="129" t="s">
        <v>957</v>
      </c>
      <c r="G790" s="130" t="s">
        <v>293</v>
      </c>
      <c r="H790" s="131">
        <v>10.88</v>
      </c>
      <c r="I790" s="132"/>
      <c r="J790" s="133">
        <f>ROUND(I790*H790,2)</f>
        <v>0</v>
      </c>
      <c r="K790" s="129" t="s">
        <v>146</v>
      </c>
      <c r="L790" s="32"/>
      <c r="M790" s="134" t="s">
        <v>19</v>
      </c>
      <c r="N790" s="135" t="s">
        <v>49</v>
      </c>
      <c r="P790" s="136">
        <f>O790*H790</f>
        <v>0</v>
      </c>
      <c r="Q790" s="136">
        <v>0</v>
      </c>
      <c r="R790" s="136">
        <f>Q790*H790</f>
        <v>0</v>
      </c>
      <c r="S790" s="136">
        <v>0</v>
      </c>
      <c r="T790" s="137">
        <f>S790*H790</f>
        <v>0</v>
      </c>
      <c r="AR790" s="138" t="s">
        <v>147</v>
      </c>
      <c r="AT790" s="138" t="s">
        <v>142</v>
      </c>
      <c r="AU790" s="138" t="s">
        <v>88</v>
      </c>
      <c r="AY790" s="17" t="s">
        <v>140</v>
      </c>
      <c r="BE790" s="139">
        <f>IF(N790="základní",J790,0)</f>
        <v>0</v>
      </c>
      <c r="BF790" s="139">
        <f>IF(N790="snížená",J790,0)</f>
        <v>0</v>
      </c>
      <c r="BG790" s="139">
        <f>IF(N790="zákl. přenesená",J790,0)</f>
        <v>0</v>
      </c>
      <c r="BH790" s="139">
        <f>IF(N790="sníž. přenesená",J790,0)</f>
        <v>0</v>
      </c>
      <c r="BI790" s="139">
        <f>IF(N790="nulová",J790,0)</f>
        <v>0</v>
      </c>
      <c r="BJ790" s="17" t="s">
        <v>86</v>
      </c>
      <c r="BK790" s="139">
        <f>ROUND(I790*H790,2)</f>
        <v>0</v>
      </c>
      <c r="BL790" s="17" t="s">
        <v>147</v>
      </c>
      <c r="BM790" s="138" t="s">
        <v>958</v>
      </c>
    </row>
    <row r="791" spans="2:65" s="1" customFormat="1">
      <c r="B791" s="32"/>
      <c r="D791" s="140" t="s">
        <v>148</v>
      </c>
      <c r="F791" s="141" t="s">
        <v>959</v>
      </c>
      <c r="I791" s="142"/>
      <c r="L791" s="32"/>
      <c r="M791" s="143"/>
      <c r="T791" s="53"/>
      <c r="AT791" s="17" t="s">
        <v>148</v>
      </c>
      <c r="AU791" s="17" t="s">
        <v>88</v>
      </c>
    </row>
    <row r="792" spans="2:65" s="12" customFormat="1">
      <c r="B792" s="144"/>
      <c r="D792" s="145" t="s">
        <v>150</v>
      </c>
      <c r="E792" s="146" t="s">
        <v>19</v>
      </c>
      <c r="F792" s="147" t="s">
        <v>960</v>
      </c>
      <c r="H792" s="148">
        <v>10.88</v>
      </c>
      <c r="I792" s="149"/>
      <c r="L792" s="144"/>
      <c r="M792" s="150"/>
      <c r="T792" s="151"/>
      <c r="AT792" s="146" t="s">
        <v>150</v>
      </c>
      <c r="AU792" s="146" t="s">
        <v>88</v>
      </c>
      <c r="AV792" s="12" t="s">
        <v>88</v>
      </c>
      <c r="AW792" s="12" t="s">
        <v>37</v>
      </c>
      <c r="AX792" s="12" t="s">
        <v>78</v>
      </c>
      <c r="AY792" s="146" t="s">
        <v>140</v>
      </c>
    </row>
    <row r="793" spans="2:65" s="14" customFormat="1">
      <c r="B793" s="158"/>
      <c r="D793" s="145" t="s">
        <v>150</v>
      </c>
      <c r="E793" s="159" t="s">
        <v>19</v>
      </c>
      <c r="F793" s="160" t="s">
        <v>153</v>
      </c>
      <c r="H793" s="161">
        <v>10.88</v>
      </c>
      <c r="I793" s="162"/>
      <c r="L793" s="158"/>
      <c r="M793" s="163"/>
      <c r="T793" s="164"/>
      <c r="AT793" s="159" t="s">
        <v>150</v>
      </c>
      <c r="AU793" s="159" t="s">
        <v>88</v>
      </c>
      <c r="AV793" s="14" t="s">
        <v>147</v>
      </c>
      <c r="AW793" s="14" t="s">
        <v>37</v>
      </c>
      <c r="AX793" s="14" t="s">
        <v>86</v>
      </c>
      <c r="AY793" s="159" t="s">
        <v>140</v>
      </c>
    </row>
    <row r="794" spans="2:65" s="1" customFormat="1" ht="24.15" customHeight="1">
      <c r="B794" s="32"/>
      <c r="C794" s="127" t="s">
        <v>575</v>
      </c>
      <c r="D794" s="127" t="s">
        <v>142</v>
      </c>
      <c r="E794" s="128" t="s">
        <v>961</v>
      </c>
      <c r="F794" s="129" t="s">
        <v>962</v>
      </c>
      <c r="G794" s="130" t="s">
        <v>293</v>
      </c>
      <c r="H794" s="131">
        <v>124.74</v>
      </c>
      <c r="I794" s="132"/>
      <c r="J794" s="133">
        <f>ROUND(I794*H794,2)</f>
        <v>0</v>
      </c>
      <c r="K794" s="129" t="s">
        <v>146</v>
      </c>
      <c r="L794" s="32"/>
      <c r="M794" s="134" t="s">
        <v>19</v>
      </c>
      <c r="N794" s="135" t="s">
        <v>49</v>
      </c>
      <c r="P794" s="136">
        <f>O794*H794</f>
        <v>0</v>
      </c>
      <c r="Q794" s="136">
        <v>0</v>
      </c>
      <c r="R794" s="136">
        <f>Q794*H794</f>
        <v>0</v>
      </c>
      <c r="S794" s="136">
        <v>0</v>
      </c>
      <c r="T794" s="137">
        <f>S794*H794</f>
        <v>0</v>
      </c>
      <c r="AR794" s="138" t="s">
        <v>147</v>
      </c>
      <c r="AT794" s="138" t="s">
        <v>142</v>
      </c>
      <c r="AU794" s="138" t="s">
        <v>88</v>
      </c>
      <c r="AY794" s="17" t="s">
        <v>140</v>
      </c>
      <c r="BE794" s="139">
        <f>IF(N794="základní",J794,0)</f>
        <v>0</v>
      </c>
      <c r="BF794" s="139">
        <f>IF(N794="snížená",J794,0)</f>
        <v>0</v>
      </c>
      <c r="BG794" s="139">
        <f>IF(N794="zákl. přenesená",J794,0)</f>
        <v>0</v>
      </c>
      <c r="BH794" s="139">
        <f>IF(N794="sníž. přenesená",J794,0)</f>
        <v>0</v>
      </c>
      <c r="BI794" s="139">
        <f>IF(N794="nulová",J794,0)</f>
        <v>0</v>
      </c>
      <c r="BJ794" s="17" t="s">
        <v>86</v>
      </c>
      <c r="BK794" s="139">
        <f>ROUND(I794*H794,2)</f>
        <v>0</v>
      </c>
      <c r="BL794" s="17" t="s">
        <v>147</v>
      </c>
      <c r="BM794" s="138" t="s">
        <v>963</v>
      </c>
    </row>
    <row r="795" spans="2:65" s="1" customFormat="1">
      <c r="B795" s="32"/>
      <c r="D795" s="140" t="s">
        <v>148</v>
      </c>
      <c r="F795" s="141" t="s">
        <v>964</v>
      </c>
      <c r="I795" s="142"/>
      <c r="L795" s="32"/>
      <c r="M795" s="143"/>
      <c r="T795" s="53"/>
      <c r="AT795" s="17" t="s">
        <v>148</v>
      </c>
      <c r="AU795" s="17" t="s">
        <v>88</v>
      </c>
    </row>
    <row r="796" spans="2:65" s="12" customFormat="1">
      <c r="B796" s="144"/>
      <c r="D796" s="145" t="s">
        <v>150</v>
      </c>
      <c r="E796" s="146" t="s">
        <v>19</v>
      </c>
      <c r="F796" s="147" t="s">
        <v>965</v>
      </c>
      <c r="H796" s="148">
        <v>124.74</v>
      </c>
      <c r="I796" s="149"/>
      <c r="L796" s="144"/>
      <c r="M796" s="150"/>
      <c r="T796" s="151"/>
      <c r="AT796" s="146" t="s">
        <v>150</v>
      </c>
      <c r="AU796" s="146" t="s">
        <v>88</v>
      </c>
      <c r="AV796" s="12" t="s">
        <v>88</v>
      </c>
      <c r="AW796" s="12" t="s">
        <v>37</v>
      </c>
      <c r="AX796" s="12" t="s">
        <v>78</v>
      </c>
      <c r="AY796" s="146" t="s">
        <v>140</v>
      </c>
    </row>
    <row r="797" spans="2:65" s="14" customFormat="1">
      <c r="B797" s="158"/>
      <c r="D797" s="145" t="s">
        <v>150</v>
      </c>
      <c r="E797" s="159" t="s">
        <v>19</v>
      </c>
      <c r="F797" s="160" t="s">
        <v>153</v>
      </c>
      <c r="H797" s="161">
        <v>124.74</v>
      </c>
      <c r="I797" s="162"/>
      <c r="L797" s="158"/>
      <c r="M797" s="163"/>
      <c r="T797" s="164"/>
      <c r="AT797" s="159" t="s">
        <v>150</v>
      </c>
      <c r="AU797" s="159" t="s">
        <v>88</v>
      </c>
      <c r="AV797" s="14" t="s">
        <v>147</v>
      </c>
      <c r="AW797" s="14" t="s">
        <v>37</v>
      </c>
      <c r="AX797" s="14" t="s">
        <v>86</v>
      </c>
      <c r="AY797" s="159" t="s">
        <v>140</v>
      </c>
    </row>
    <row r="798" spans="2:65" s="1" customFormat="1" ht="24.15" customHeight="1">
      <c r="B798" s="32"/>
      <c r="C798" s="127" t="s">
        <v>966</v>
      </c>
      <c r="D798" s="127" t="s">
        <v>142</v>
      </c>
      <c r="E798" s="128" t="s">
        <v>967</v>
      </c>
      <c r="F798" s="129" t="s">
        <v>968</v>
      </c>
      <c r="G798" s="130" t="s">
        <v>293</v>
      </c>
      <c r="H798" s="131">
        <v>105.081</v>
      </c>
      <c r="I798" s="132"/>
      <c r="J798" s="133">
        <f>ROUND(I798*H798,2)</f>
        <v>0</v>
      </c>
      <c r="K798" s="129" t="s">
        <v>19</v>
      </c>
      <c r="L798" s="32"/>
      <c r="M798" s="134" t="s">
        <v>19</v>
      </c>
      <c r="N798" s="135" t="s">
        <v>49</v>
      </c>
      <c r="P798" s="136">
        <f>O798*H798</f>
        <v>0</v>
      </c>
      <c r="Q798" s="136">
        <v>0</v>
      </c>
      <c r="R798" s="136">
        <f>Q798*H798</f>
        <v>0</v>
      </c>
      <c r="S798" s="136">
        <v>0</v>
      </c>
      <c r="T798" s="137">
        <f>S798*H798</f>
        <v>0</v>
      </c>
      <c r="AR798" s="138" t="s">
        <v>147</v>
      </c>
      <c r="AT798" s="138" t="s">
        <v>142</v>
      </c>
      <c r="AU798" s="138" t="s">
        <v>88</v>
      </c>
      <c r="AY798" s="17" t="s">
        <v>140</v>
      </c>
      <c r="BE798" s="139">
        <f>IF(N798="základní",J798,0)</f>
        <v>0</v>
      </c>
      <c r="BF798" s="139">
        <f>IF(N798="snížená",J798,0)</f>
        <v>0</v>
      </c>
      <c r="BG798" s="139">
        <f>IF(N798="zákl. přenesená",J798,0)</f>
        <v>0</v>
      </c>
      <c r="BH798" s="139">
        <f>IF(N798="sníž. přenesená",J798,0)</f>
        <v>0</v>
      </c>
      <c r="BI798" s="139">
        <f>IF(N798="nulová",J798,0)</f>
        <v>0</v>
      </c>
      <c r="BJ798" s="17" t="s">
        <v>86</v>
      </c>
      <c r="BK798" s="139">
        <f>ROUND(I798*H798,2)</f>
        <v>0</v>
      </c>
      <c r="BL798" s="17" t="s">
        <v>147</v>
      </c>
      <c r="BM798" s="138" t="s">
        <v>969</v>
      </c>
    </row>
    <row r="799" spans="2:65" s="12" customFormat="1">
      <c r="B799" s="144"/>
      <c r="D799" s="145" t="s">
        <v>150</v>
      </c>
      <c r="E799" s="146" t="s">
        <v>19</v>
      </c>
      <c r="F799" s="147" t="s">
        <v>970</v>
      </c>
      <c r="H799" s="148">
        <v>105.081</v>
      </c>
      <c r="I799" s="149"/>
      <c r="L799" s="144"/>
      <c r="M799" s="150"/>
      <c r="T799" s="151"/>
      <c r="AT799" s="146" t="s">
        <v>150</v>
      </c>
      <c r="AU799" s="146" t="s">
        <v>88</v>
      </c>
      <c r="AV799" s="12" t="s">
        <v>88</v>
      </c>
      <c r="AW799" s="12" t="s">
        <v>37</v>
      </c>
      <c r="AX799" s="12" t="s">
        <v>78</v>
      </c>
      <c r="AY799" s="146" t="s">
        <v>140</v>
      </c>
    </row>
    <row r="800" spans="2:65" s="14" customFormat="1">
      <c r="B800" s="158"/>
      <c r="D800" s="145" t="s">
        <v>150</v>
      </c>
      <c r="E800" s="159" t="s">
        <v>19</v>
      </c>
      <c r="F800" s="160" t="s">
        <v>153</v>
      </c>
      <c r="H800" s="161">
        <v>105.081</v>
      </c>
      <c r="I800" s="162"/>
      <c r="L800" s="158"/>
      <c r="M800" s="163"/>
      <c r="T800" s="164"/>
      <c r="AT800" s="159" t="s">
        <v>150</v>
      </c>
      <c r="AU800" s="159" t="s">
        <v>88</v>
      </c>
      <c r="AV800" s="14" t="s">
        <v>147</v>
      </c>
      <c r="AW800" s="14" t="s">
        <v>37</v>
      </c>
      <c r="AX800" s="14" t="s">
        <v>86</v>
      </c>
      <c r="AY800" s="159" t="s">
        <v>140</v>
      </c>
    </row>
    <row r="801" spans="2:65" s="1" customFormat="1" ht="24.15" customHeight="1">
      <c r="B801" s="32"/>
      <c r="C801" s="127" t="s">
        <v>582</v>
      </c>
      <c r="D801" s="127" t="s">
        <v>142</v>
      </c>
      <c r="E801" s="128" t="s">
        <v>971</v>
      </c>
      <c r="F801" s="129" t="s">
        <v>298</v>
      </c>
      <c r="G801" s="130" t="s">
        <v>293</v>
      </c>
      <c r="H801" s="131">
        <v>2156.06</v>
      </c>
      <c r="I801" s="132"/>
      <c r="J801" s="133">
        <f>ROUND(I801*H801,2)</f>
        <v>0</v>
      </c>
      <c r="K801" s="129" t="s">
        <v>146</v>
      </c>
      <c r="L801" s="32"/>
      <c r="M801" s="134" t="s">
        <v>19</v>
      </c>
      <c r="N801" s="135" t="s">
        <v>49</v>
      </c>
      <c r="P801" s="136">
        <f>O801*H801</f>
        <v>0</v>
      </c>
      <c r="Q801" s="136">
        <v>0</v>
      </c>
      <c r="R801" s="136">
        <f>Q801*H801</f>
        <v>0</v>
      </c>
      <c r="S801" s="136">
        <v>0</v>
      </c>
      <c r="T801" s="137">
        <f>S801*H801</f>
        <v>0</v>
      </c>
      <c r="AR801" s="138" t="s">
        <v>147</v>
      </c>
      <c r="AT801" s="138" t="s">
        <v>142</v>
      </c>
      <c r="AU801" s="138" t="s">
        <v>88</v>
      </c>
      <c r="AY801" s="17" t="s">
        <v>140</v>
      </c>
      <c r="BE801" s="139">
        <f>IF(N801="základní",J801,0)</f>
        <v>0</v>
      </c>
      <c r="BF801" s="139">
        <f>IF(N801="snížená",J801,0)</f>
        <v>0</v>
      </c>
      <c r="BG801" s="139">
        <f>IF(N801="zákl. přenesená",J801,0)</f>
        <v>0</v>
      </c>
      <c r="BH801" s="139">
        <f>IF(N801="sníž. přenesená",J801,0)</f>
        <v>0</v>
      </c>
      <c r="BI801" s="139">
        <f>IF(N801="nulová",J801,0)</f>
        <v>0</v>
      </c>
      <c r="BJ801" s="17" t="s">
        <v>86</v>
      </c>
      <c r="BK801" s="139">
        <f>ROUND(I801*H801,2)</f>
        <v>0</v>
      </c>
      <c r="BL801" s="17" t="s">
        <v>147</v>
      </c>
      <c r="BM801" s="138" t="s">
        <v>972</v>
      </c>
    </row>
    <row r="802" spans="2:65" s="1" customFormat="1">
      <c r="B802" s="32"/>
      <c r="D802" s="140" t="s">
        <v>148</v>
      </c>
      <c r="F802" s="141" t="s">
        <v>973</v>
      </c>
      <c r="I802" s="142"/>
      <c r="L802" s="32"/>
      <c r="M802" s="143"/>
      <c r="T802" s="53"/>
      <c r="AT802" s="17" t="s">
        <v>148</v>
      </c>
      <c r="AU802" s="17" t="s">
        <v>88</v>
      </c>
    </row>
    <row r="803" spans="2:65" s="12" customFormat="1">
      <c r="B803" s="144"/>
      <c r="D803" s="145" t="s">
        <v>150</v>
      </c>
      <c r="E803" s="146" t="s">
        <v>19</v>
      </c>
      <c r="F803" s="147" t="s">
        <v>945</v>
      </c>
      <c r="H803" s="148">
        <v>3512.0250000000001</v>
      </c>
      <c r="I803" s="149"/>
      <c r="L803" s="144"/>
      <c r="M803" s="150"/>
      <c r="T803" s="151"/>
      <c r="AT803" s="146" t="s">
        <v>150</v>
      </c>
      <c r="AU803" s="146" t="s">
        <v>88</v>
      </c>
      <c r="AV803" s="12" t="s">
        <v>88</v>
      </c>
      <c r="AW803" s="12" t="s">
        <v>37</v>
      </c>
      <c r="AX803" s="12" t="s">
        <v>78</v>
      </c>
      <c r="AY803" s="146" t="s">
        <v>140</v>
      </c>
    </row>
    <row r="804" spans="2:65" s="13" customFormat="1">
      <c r="B804" s="152"/>
      <c r="D804" s="145" t="s">
        <v>150</v>
      </c>
      <c r="E804" s="153" t="s">
        <v>19</v>
      </c>
      <c r="F804" s="154" t="s">
        <v>974</v>
      </c>
      <c r="H804" s="153" t="s">
        <v>19</v>
      </c>
      <c r="I804" s="155"/>
      <c r="L804" s="152"/>
      <c r="M804" s="156"/>
      <c r="T804" s="157"/>
      <c r="AT804" s="153" t="s">
        <v>150</v>
      </c>
      <c r="AU804" s="153" t="s">
        <v>88</v>
      </c>
      <c r="AV804" s="13" t="s">
        <v>86</v>
      </c>
      <c r="AW804" s="13" t="s">
        <v>37</v>
      </c>
      <c r="AX804" s="13" t="s">
        <v>78</v>
      </c>
      <c r="AY804" s="153" t="s">
        <v>140</v>
      </c>
    </row>
    <row r="805" spans="2:65" s="12" customFormat="1">
      <c r="B805" s="144"/>
      <c r="D805" s="145" t="s">
        <v>150</v>
      </c>
      <c r="E805" s="146" t="s">
        <v>19</v>
      </c>
      <c r="F805" s="147" t="s">
        <v>975</v>
      </c>
      <c r="H805" s="148">
        <v>-1043.05</v>
      </c>
      <c r="I805" s="149"/>
      <c r="L805" s="144"/>
      <c r="M805" s="150"/>
      <c r="T805" s="151"/>
      <c r="AT805" s="146" t="s">
        <v>150</v>
      </c>
      <c r="AU805" s="146" t="s">
        <v>88</v>
      </c>
      <c r="AV805" s="12" t="s">
        <v>88</v>
      </c>
      <c r="AW805" s="12" t="s">
        <v>37</v>
      </c>
      <c r="AX805" s="12" t="s">
        <v>78</v>
      </c>
      <c r="AY805" s="146" t="s">
        <v>140</v>
      </c>
    </row>
    <row r="806" spans="2:65" s="12" customFormat="1">
      <c r="B806" s="144"/>
      <c r="D806" s="145" t="s">
        <v>150</v>
      </c>
      <c r="E806" s="146" t="s">
        <v>19</v>
      </c>
      <c r="F806" s="147" t="s">
        <v>976</v>
      </c>
      <c r="H806" s="148">
        <v>-312.91500000000002</v>
      </c>
      <c r="I806" s="149"/>
      <c r="L806" s="144"/>
      <c r="M806" s="150"/>
      <c r="T806" s="151"/>
      <c r="AT806" s="146" t="s">
        <v>150</v>
      </c>
      <c r="AU806" s="146" t="s">
        <v>88</v>
      </c>
      <c r="AV806" s="12" t="s">
        <v>88</v>
      </c>
      <c r="AW806" s="12" t="s">
        <v>37</v>
      </c>
      <c r="AX806" s="12" t="s">
        <v>78</v>
      </c>
      <c r="AY806" s="146" t="s">
        <v>140</v>
      </c>
    </row>
    <row r="807" spans="2:65" s="14" customFormat="1">
      <c r="B807" s="158"/>
      <c r="D807" s="145" t="s">
        <v>150</v>
      </c>
      <c r="E807" s="159" t="s">
        <v>19</v>
      </c>
      <c r="F807" s="160" t="s">
        <v>153</v>
      </c>
      <c r="H807" s="161">
        <v>2156.0600000000004</v>
      </c>
      <c r="I807" s="162"/>
      <c r="L807" s="158"/>
      <c r="M807" s="163"/>
      <c r="T807" s="164"/>
      <c r="AT807" s="159" t="s">
        <v>150</v>
      </c>
      <c r="AU807" s="159" t="s">
        <v>88</v>
      </c>
      <c r="AV807" s="14" t="s">
        <v>147</v>
      </c>
      <c r="AW807" s="14" t="s">
        <v>37</v>
      </c>
      <c r="AX807" s="14" t="s">
        <v>86</v>
      </c>
      <c r="AY807" s="159" t="s">
        <v>140</v>
      </c>
    </row>
    <row r="808" spans="2:65" s="1" customFormat="1" ht="24.15" customHeight="1">
      <c r="B808" s="32"/>
      <c r="C808" s="127" t="s">
        <v>977</v>
      </c>
      <c r="D808" s="127" t="s">
        <v>142</v>
      </c>
      <c r="E808" s="128" t="s">
        <v>971</v>
      </c>
      <c r="F808" s="129" t="s">
        <v>298</v>
      </c>
      <c r="G808" s="130" t="s">
        <v>293</v>
      </c>
      <c r="H808" s="131">
        <v>884</v>
      </c>
      <c r="I808" s="132"/>
      <c r="J808" s="133">
        <f>ROUND(I808*H808,2)</f>
        <v>0</v>
      </c>
      <c r="K808" s="129" t="s">
        <v>146</v>
      </c>
      <c r="L808" s="32"/>
      <c r="M808" s="134" t="s">
        <v>19</v>
      </c>
      <c r="N808" s="135" t="s">
        <v>49</v>
      </c>
      <c r="P808" s="136">
        <f>O808*H808</f>
        <v>0</v>
      </c>
      <c r="Q808" s="136">
        <v>0</v>
      </c>
      <c r="R808" s="136">
        <f>Q808*H808</f>
        <v>0</v>
      </c>
      <c r="S808" s="136">
        <v>0</v>
      </c>
      <c r="T808" s="137">
        <f>S808*H808</f>
        <v>0</v>
      </c>
      <c r="AR808" s="138" t="s">
        <v>147</v>
      </c>
      <c r="AT808" s="138" t="s">
        <v>142</v>
      </c>
      <c r="AU808" s="138" t="s">
        <v>88</v>
      </c>
      <c r="AY808" s="17" t="s">
        <v>140</v>
      </c>
      <c r="BE808" s="139">
        <f>IF(N808="základní",J808,0)</f>
        <v>0</v>
      </c>
      <c r="BF808" s="139">
        <f>IF(N808="snížená",J808,0)</f>
        <v>0</v>
      </c>
      <c r="BG808" s="139">
        <f>IF(N808="zákl. přenesená",J808,0)</f>
        <v>0</v>
      </c>
      <c r="BH808" s="139">
        <f>IF(N808="sníž. přenesená",J808,0)</f>
        <v>0</v>
      </c>
      <c r="BI808" s="139">
        <f>IF(N808="nulová",J808,0)</f>
        <v>0</v>
      </c>
      <c r="BJ808" s="17" t="s">
        <v>86</v>
      </c>
      <c r="BK808" s="139">
        <f>ROUND(I808*H808,2)</f>
        <v>0</v>
      </c>
      <c r="BL808" s="17" t="s">
        <v>147</v>
      </c>
      <c r="BM808" s="138" t="s">
        <v>978</v>
      </c>
    </row>
    <row r="809" spans="2:65" s="1" customFormat="1">
      <c r="B809" s="32"/>
      <c r="D809" s="140" t="s">
        <v>148</v>
      </c>
      <c r="F809" s="141" t="s">
        <v>973</v>
      </c>
      <c r="I809" s="142"/>
      <c r="L809" s="32"/>
      <c r="M809" s="143"/>
      <c r="T809" s="53"/>
      <c r="AT809" s="17" t="s">
        <v>148</v>
      </c>
      <c r="AU809" s="17" t="s">
        <v>88</v>
      </c>
    </row>
    <row r="810" spans="2:65" s="12" customFormat="1">
      <c r="B810" s="144"/>
      <c r="D810" s="145" t="s">
        <v>150</v>
      </c>
      <c r="E810" s="146" t="s">
        <v>19</v>
      </c>
      <c r="F810" s="147" t="s">
        <v>948</v>
      </c>
      <c r="H810" s="148">
        <v>884</v>
      </c>
      <c r="I810" s="149"/>
      <c r="L810" s="144"/>
      <c r="M810" s="150"/>
      <c r="T810" s="151"/>
      <c r="AT810" s="146" t="s">
        <v>150</v>
      </c>
      <c r="AU810" s="146" t="s">
        <v>88</v>
      </c>
      <c r="AV810" s="12" t="s">
        <v>88</v>
      </c>
      <c r="AW810" s="12" t="s">
        <v>37</v>
      </c>
      <c r="AX810" s="12" t="s">
        <v>78</v>
      </c>
      <c r="AY810" s="146" t="s">
        <v>140</v>
      </c>
    </row>
    <row r="811" spans="2:65" s="13" customFormat="1">
      <c r="B811" s="152"/>
      <c r="D811" s="145" t="s">
        <v>150</v>
      </c>
      <c r="E811" s="153" t="s">
        <v>19</v>
      </c>
      <c r="F811" s="154" t="s">
        <v>979</v>
      </c>
      <c r="H811" s="153" t="s">
        <v>19</v>
      </c>
      <c r="I811" s="155"/>
      <c r="L811" s="152"/>
      <c r="M811" s="156"/>
      <c r="T811" s="157"/>
      <c r="AT811" s="153" t="s">
        <v>150</v>
      </c>
      <c r="AU811" s="153" t="s">
        <v>88</v>
      </c>
      <c r="AV811" s="13" t="s">
        <v>86</v>
      </c>
      <c r="AW811" s="13" t="s">
        <v>37</v>
      </c>
      <c r="AX811" s="13" t="s">
        <v>78</v>
      </c>
      <c r="AY811" s="153" t="s">
        <v>140</v>
      </c>
    </row>
    <row r="812" spans="2:65" s="14" customFormat="1">
      <c r="B812" s="158"/>
      <c r="D812" s="145" t="s">
        <v>150</v>
      </c>
      <c r="E812" s="159" t="s">
        <v>19</v>
      </c>
      <c r="F812" s="160" t="s">
        <v>153</v>
      </c>
      <c r="H812" s="161">
        <v>884</v>
      </c>
      <c r="I812" s="162"/>
      <c r="L812" s="158"/>
      <c r="M812" s="163"/>
      <c r="T812" s="164"/>
      <c r="AT812" s="159" t="s">
        <v>150</v>
      </c>
      <c r="AU812" s="159" t="s">
        <v>88</v>
      </c>
      <c r="AV812" s="14" t="s">
        <v>147</v>
      </c>
      <c r="AW812" s="14" t="s">
        <v>37</v>
      </c>
      <c r="AX812" s="14" t="s">
        <v>86</v>
      </c>
      <c r="AY812" s="159" t="s">
        <v>140</v>
      </c>
    </row>
    <row r="813" spans="2:65" s="11" customFormat="1" ht="22.8" customHeight="1">
      <c r="B813" s="115"/>
      <c r="D813" s="116" t="s">
        <v>77</v>
      </c>
      <c r="E813" s="125" t="s">
        <v>980</v>
      </c>
      <c r="F813" s="125" t="s">
        <v>981</v>
      </c>
      <c r="I813" s="118"/>
      <c r="J813" s="126">
        <f>BK813</f>
        <v>0</v>
      </c>
      <c r="L813" s="115"/>
      <c r="M813" s="120"/>
      <c r="P813" s="121">
        <f>SUM(P814:P815)</f>
        <v>0</v>
      </c>
      <c r="R813" s="121">
        <f>SUM(R814:R815)</f>
        <v>0</v>
      </c>
      <c r="T813" s="122">
        <f>SUM(T814:T815)</f>
        <v>0</v>
      </c>
      <c r="AR813" s="116" t="s">
        <v>86</v>
      </c>
      <c r="AT813" s="123" t="s">
        <v>77</v>
      </c>
      <c r="AU813" s="123" t="s">
        <v>86</v>
      </c>
      <c r="AY813" s="116" t="s">
        <v>140</v>
      </c>
      <c r="BK813" s="124">
        <f>SUM(BK814:BK815)</f>
        <v>0</v>
      </c>
    </row>
    <row r="814" spans="2:65" s="1" customFormat="1" ht="24.15" customHeight="1">
      <c r="B814" s="32"/>
      <c r="C814" s="127" t="s">
        <v>587</v>
      </c>
      <c r="D814" s="127" t="s">
        <v>142</v>
      </c>
      <c r="E814" s="128" t="s">
        <v>982</v>
      </c>
      <c r="F814" s="129" t="s">
        <v>983</v>
      </c>
      <c r="G814" s="130" t="s">
        <v>293</v>
      </c>
      <c r="H814" s="131">
        <v>578.25400000000002</v>
      </c>
      <c r="I814" s="132"/>
      <c r="J814" s="133">
        <f>ROUND(I814*H814,2)</f>
        <v>0</v>
      </c>
      <c r="K814" s="129" t="s">
        <v>146</v>
      </c>
      <c r="L814" s="32"/>
      <c r="M814" s="134" t="s">
        <v>19</v>
      </c>
      <c r="N814" s="135" t="s">
        <v>49</v>
      </c>
      <c r="P814" s="136">
        <f>O814*H814</f>
        <v>0</v>
      </c>
      <c r="Q814" s="136">
        <v>0</v>
      </c>
      <c r="R814" s="136">
        <f>Q814*H814</f>
        <v>0</v>
      </c>
      <c r="S814" s="136">
        <v>0</v>
      </c>
      <c r="T814" s="137">
        <f>S814*H814</f>
        <v>0</v>
      </c>
      <c r="AR814" s="138" t="s">
        <v>147</v>
      </c>
      <c r="AT814" s="138" t="s">
        <v>142</v>
      </c>
      <c r="AU814" s="138" t="s">
        <v>88</v>
      </c>
      <c r="AY814" s="17" t="s">
        <v>140</v>
      </c>
      <c r="BE814" s="139">
        <f>IF(N814="základní",J814,0)</f>
        <v>0</v>
      </c>
      <c r="BF814" s="139">
        <f>IF(N814="snížená",J814,0)</f>
        <v>0</v>
      </c>
      <c r="BG814" s="139">
        <f>IF(N814="zákl. přenesená",J814,0)</f>
        <v>0</v>
      </c>
      <c r="BH814" s="139">
        <f>IF(N814="sníž. přenesená",J814,0)</f>
        <v>0</v>
      </c>
      <c r="BI814" s="139">
        <f>IF(N814="nulová",J814,0)</f>
        <v>0</v>
      </c>
      <c r="BJ814" s="17" t="s">
        <v>86</v>
      </c>
      <c r="BK814" s="139">
        <f>ROUND(I814*H814,2)</f>
        <v>0</v>
      </c>
      <c r="BL814" s="17" t="s">
        <v>147</v>
      </c>
      <c r="BM814" s="138" t="s">
        <v>984</v>
      </c>
    </row>
    <row r="815" spans="2:65" s="1" customFormat="1">
      <c r="B815" s="32"/>
      <c r="D815" s="140" t="s">
        <v>148</v>
      </c>
      <c r="F815" s="141" t="s">
        <v>985</v>
      </c>
      <c r="I815" s="142"/>
      <c r="L815" s="32"/>
      <c r="M815" s="143"/>
      <c r="T815" s="53"/>
      <c r="AT815" s="17" t="s">
        <v>148</v>
      </c>
      <c r="AU815" s="17" t="s">
        <v>88</v>
      </c>
    </row>
    <row r="816" spans="2:65" s="11" customFormat="1" ht="25.95" customHeight="1">
      <c r="B816" s="115"/>
      <c r="D816" s="116" t="s">
        <v>77</v>
      </c>
      <c r="E816" s="117" t="s">
        <v>986</v>
      </c>
      <c r="F816" s="117" t="s">
        <v>987</v>
      </c>
      <c r="I816" s="118"/>
      <c r="J816" s="119">
        <f>BK816</f>
        <v>0</v>
      </c>
      <c r="L816" s="115"/>
      <c r="M816" s="120"/>
      <c r="P816" s="121">
        <f>P817</f>
        <v>0</v>
      </c>
      <c r="R816" s="121">
        <f>R817</f>
        <v>0</v>
      </c>
      <c r="T816" s="122">
        <f>T817</f>
        <v>0</v>
      </c>
      <c r="AR816" s="116" t="s">
        <v>88</v>
      </c>
      <c r="AT816" s="123" t="s">
        <v>77</v>
      </c>
      <c r="AU816" s="123" t="s">
        <v>78</v>
      </c>
      <c r="AY816" s="116" t="s">
        <v>140</v>
      </c>
      <c r="BK816" s="124">
        <f>BK817</f>
        <v>0</v>
      </c>
    </row>
    <row r="817" spans="2:65" s="11" customFormat="1" ht="22.8" customHeight="1">
      <c r="B817" s="115"/>
      <c r="D817" s="116" t="s">
        <v>77</v>
      </c>
      <c r="E817" s="125" t="s">
        <v>988</v>
      </c>
      <c r="F817" s="125" t="s">
        <v>989</v>
      </c>
      <c r="I817" s="118"/>
      <c r="J817" s="126">
        <f>BK817</f>
        <v>0</v>
      </c>
      <c r="L817" s="115"/>
      <c r="M817" s="120"/>
      <c r="P817" s="121">
        <f>SUM(P818:P827)</f>
        <v>0</v>
      </c>
      <c r="R817" s="121">
        <f>SUM(R818:R827)</f>
        <v>0</v>
      </c>
      <c r="T817" s="122">
        <f>SUM(T818:T827)</f>
        <v>0</v>
      </c>
      <c r="AR817" s="116" t="s">
        <v>88</v>
      </c>
      <c r="AT817" s="123" t="s">
        <v>77</v>
      </c>
      <c r="AU817" s="123" t="s">
        <v>86</v>
      </c>
      <c r="AY817" s="116" t="s">
        <v>140</v>
      </c>
      <c r="BK817" s="124">
        <f>SUM(BK818:BK827)</f>
        <v>0</v>
      </c>
    </row>
    <row r="818" spans="2:65" s="1" customFormat="1" ht="16.5" customHeight="1">
      <c r="B818" s="32"/>
      <c r="C818" s="127" t="s">
        <v>990</v>
      </c>
      <c r="D818" s="127" t="s">
        <v>142</v>
      </c>
      <c r="E818" s="128" t="s">
        <v>991</v>
      </c>
      <c r="F818" s="129" t="s">
        <v>992</v>
      </c>
      <c r="G818" s="130" t="s">
        <v>145</v>
      </c>
      <c r="H818" s="131">
        <v>160</v>
      </c>
      <c r="I818" s="132"/>
      <c r="J818" s="133">
        <f>ROUND(I818*H818,2)</f>
        <v>0</v>
      </c>
      <c r="K818" s="129" t="s">
        <v>146</v>
      </c>
      <c r="L818" s="32"/>
      <c r="M818" s="134" t="s">
        <v>19</v>
      </c>
      <c r="N818" s="135" t="s">
        <v>49</v>
      </c>
      <c r="P818" s="136">
        <f>O818*H818</f>
        <v>0</v>
      </c>
      <c r="Q818" s="136">
        <v>0</v>
      </c>
      <c r="R818" s="136">
        <f>Q818*H818</f>
        <v>0</v>
      </c>
      <c r="S818" s="136">
        <v>0</v>
      </c>
      <c r="T818" s="137">
        <f>S818*H818</f>
        <v>0</v>
      </c>
      <c r="AR818" s="138" t="s">
        <v>184</v>
      </c>
      <c r="AT818" s="138" t="s">
        <v>142</v>
      </c>
      <c r="AU818" s="138" t="s">
        <v>88</v>
      </c>
      <c r="AY818" s="17" t="s">
        <v>140</v>
      </c>
      <c r="BE818" s="139">
        <f>IF(N818="základní",J818,0)</f>
        <v>0</v>
      </c>
      <c r="BF818" s="139">
        <f>IF(N818="snížená",J818,0)</f>
        <v>0</v>
      </c>
      <c r="BG818" s="139">
        <f>IF(N818="zákl. přenesená",J818,0)</f>
        <v>0</v>
      </c>
      <c r="BH818" s="139">
        <f>IF(N818="sníž. přenesená",J818,0)</f>
        <v>0</v>
      </c>
      <c r="BI818" s="139">
        <f>IF(N818="nulová",J818,0)</f>
        <v>0</v>
      </c>
      <c r="BJ818" s="17" t="s">
        <v>86</v>
      </c>
      <c r="BK818" s="139">
        <f>ROUND(I818*H818,2)</f>
        <v>0</v>
      </c>
      <c r="BL818" s="17" t="s">
        <v>184</v>
      </c>
      <c r="BM818" s="138" t="s">
        <v>993</v>
      </c>
    </row>
    <row r="819" spans="2:65" s="1" customFormat="1">
      <c r="B819" s="32"/>
      <c r="D819" s="140" t="s">
        <v>148</v>
      </c>
      <c r="F819" s="141" t="s">
        <v>994</v>
      </c>
      <c r="I819" s="142"/>
      <c r="L819" s="32"/>
      <c r="M819" s="143"/>
      <c r="T819" s="53"/>
      <c r="AT819" s="17" t="s">
        <v>148</v>
      </c>
      <c r="AU819" s="17" t="s">
        <v>88</v>
      </c>
    </row>
    <row r="820" spans="2:65" s="12" customFormat="1">
      <c r="B820" s="144"/>
      <c r="D820" s="145" t="s">
        <v>150</v>
      </c>
      <c r="E820" s="146" t="s">
        <v>19</v>
      </c>
      <c r="F820" s="147" t="s">
        <v>995</v>
      </c>
      <c r="H820" s="148">
        <v>160</v>
      </c>
      <c r="I820" s="149"/>
      <c r="L820" s="144"/>
      <c r="M820" s="150"/>
      <c r="T820" s="151"/>
      <c r="AT820" s="146" t="s">
        <v>150</v>
      </c>
      <c r="AU820" s="146" t="s">
        <v>88</v>
      </c>
      <c r="AV820" s="12" t="s">
        <v>88</v>
      </c>
      <c r="AW820" s="12" t="s">
        <v>37</v>
      </c>
      <c r="AX820" s="12" t="s">
        <v>78</v>
      </c>
      <c r="AY820" s="146" t="s">
        <v>140</v>
      </c>
    </row>
    <row r="821" spans="2:65" s="13" customFormat="1">
      <c r="B821" s="152"/>
      <c r="D821" s="145" t="s">
        <v>150</v>
      </c>
      <c r="E821" s="153" t="s">
        <v>19</v>
      </c>
      <c r="F821" s="154" t="s">
        <v>152</v>
      </c>
      <c r="H821" s="153" t="s">
        <v>19</v>
      </c>
      <c r="I821" s="155"/>
      <c r="L821" s="152"/>
      <c r="M821" s="156"/>
      <c r="T821" s="157"/>
      <c r="AT821" s="153" t="s">
        <v>150</v>
      </c>
      <c r="AU821" s="153" t="s">
        <v>88</v>
      </c>
      <c r="AV821" s="13" t="s">
        <v>86</v>
      </c>
      <c r="AW821" s="13" t="s">
        <v>37</v>
      </c>
      <c r="AX821" s="13" t="s">
        <v>78</v>
      </c>
      <c r="AY821" s="153" t="s">
        <v>140</v>
      </c>
    </row>
    <row r="822" spans="2:65" s="14" customFormat="1">
      <c r="B822" s="158"/>
      <c r="D822" s="145" t="s">
        <v>150</v>
      </c>
      <c r="E822" s="159" t="s">
        <v>19</v>
      </c>
      <c r="F822" s="160" t="s">
        <v>153</v>
      </c>
      <c r="H822" s="161">
        <v>160</v>
      </c>
      <c r="I822" s="162"/>
      <c r="L822" s="158"/>
      <c r="M822" s="163"/>
      <c r="T822" s="164"/>
      <c r="AT822" s="159" t="s">
        <v>150</v>
      </c>
      <c r="AU822" s="159" t="s">
        <v>88</v>
      </c>
      <c r="AV822" s="14" t="s">
        <v>147</v>
      </c>
      <c r="AW822" s="14" t="s">
        <v>37</v>
      </c>
      <c r="AX822" s="14" t="s">
        <v>86</v>
      </c>
      <c r="AY822" s="159" t="s">
        <v>140</v>
      </c>
    </row>
    <row r="823" spans="2:65" s="1" customFormat="1" ht="16.5" customHeight="1">
      <c r="B823" s="32"/>
      <c r="C823" s="165" t="s">
        <v>593</v>
      </c>
      <c r="D823" s="165" t="s">
        <v>290</v>
      </c>
      <c r="E823" s="166" t="s">
        <v>996</v>
      </c>
      <c r="F823" s="167" t="s">
        <v>997</v>
      </c>
      <c r="G823" s="168" t="s">
        <v>145</v>
      </c>
      <c r="H823" s="169">
        <v>195.36</v>
      </c>
      <c r="I823" s="170"/>
      <c r="J823" s="171">
        <f>ROUND(I823*H823,2)</f>
        <v>0</v>
      </c>
      <c r="K823" s="167" t="s">
        <v>146</v>
      </c>
      <c r="L823" s="172"/>
      <c r="M823" s="173" t="s">
        <v>19</v>
      </c>
      <c r="N823" s="174" t="s">
        <v>49</v>
      </c>
      <c r="P823" s="136">
        <f>O823*H823</f>
        <v>0</v>
      </c>
      <c r="Q823" s="136">
        <v>0</v>
      </c>
      <c r="R823" s="136">
        <f>Q823*H823</f>
        <v>0</v>
      </c>
      <c r="S823" s="136">
        <v>0</v>
      </c>
      <c r="T823" s="137">
        <f>S823*H823</f>
        <v>0</v>
      </c>
      <c r="AR823" s="138" t="s">
        <v>234</v>
      </c>
      <c r="AT823" s="138" t="s">
        <v>290</v>
      </c>
      <c r="AU823" s="138" t="s">
        <v>88</v>
      </c>
      <c r="AY823" s="17" t="s">
        <v>140</v>
      </c>
      <c r="BE823" s="139">
        <f>IF(N823="základní",J823,0)</f>
        <v>0</v>
      </c>
      <c r="BF823" s="139">
        <f>IF(N823="snížená",J823,0)</f>
        <v>0</v>
      </c>
      <c r="BG823" s="139">
        <f>IF(N823="zákl. přenesená",J823,0)</f>
        <v>0</v>
      </c>
      <c r="BH823" s="139">
        <f>IF(N823="sníž. přenesená",J823,0)</f>
        <v>0</v>
      </c>
      <c r="BI823" s="139">
        <f>IF(N823="nulová",J823,0)</f>
        <v>0</v>
      </c>
      <c r="BJ823" s="17" t="s">
        <v>86</v>
      </c>
      <c r="BK823" s="139">
        <f>ROUND(I823*H823,2)</f>
        <v>0</v>
      </c>
      <c r="BL823" s="17" t="s">
        <v>184</v>
      </c>
      <c r="BM823" s="138" t="s">
        <v>998</v>
      </c>
    </row>
    <row r="824" spans="2:65" s="12" customFormat="1">
      <c r="B824" s="144"/>
      <c r="D824" s="145" t="s">
        <v>150</v>
      </c>
      <c r="E824" s="146" t="s">
        <v>19</v>
      </c>
      <c r="F824" s="147" t="s">
        <v>999</v>
      </c>
      <c r="H824" s="148">
        <v>195.36</v>
      </c>
      <c r="I824" s="149"/>
      <c r="L824" s="144"/>
      <c r="M824" s="150"/>
      <c r="T824" s="151"/>
      <c r="AT824" s="146" t="s">
        <v>150</v>
      </c>
      <c r="AU824" s="146" t="s">
        <v>88</v>
      </c>
      <c r="AV824" s="12" t="s">
        <v>88</v>
      </c>
      <c r="AW824" s="12" t="s">
        <v>37</v>
      </c>
      <c r="AX824" s="12" t="s">
        <v>78</v>
      </c>
      <c r="AY824" s="146" t="s">
        <v>140</v>
      </c>
    </row>
    <row r="825" spans="2:65" s="14" customFormat="1">
      <c r="B825" s="158"/>
      <c r="D825" s="145" t="s">
        <v>150</v>
      </c>
      <c r="E825" s="159" t="s">
        <v>19</v>
      </c>
      <c r="F825" s="160" t="s">
        <v>153</v>
      </c>
      <c r="H825" s="161">
        <v>195.36</v>
      </c>
      <c r="I825" s="162"/>
      <c r="L825" s="158"/>
      <c r="M825" s="163"/>
      <c r="T825" s="164"/>
      <c r="AT825" s="159" t="s">
        <v>150</v>
      </c>
      <c r="AU825" s="159" t="s">
        <v>88</v>
      </c>
      <c r="AV825" s="14" t="s">
        <v>147</v>
      </c>
      <c r="AW825" s="14" t="s">
        <v>37</v>
      </c>
      <c r="AX825" s="14" t="s">
        <v>86</v>
      </c>
      <c r="AY825" s="159" t="s">
        <v>140</v>
      </c>
    </row>
    <row r="826" spans="2:65" s="1" customFormat="1" ht="24.15" customHeight="1">
      <c r="B826" s="32"/>
      <c r="C826" s="127" t="s">
        <v>1000</v>
      </c>
      <c r="D826" s="127" t="s">
        <v>142</v>
      </c>
      <c r="E826" s="128" t="s">
        <v>1001</v>
      </c>
      <c r="F826" s="129" t="s">
        <v>1002</v>
      </c>
      <c r="G826" s="130" t="s">
        <v>293</v>
      </c>
      <c r="H826" s="131">
        <v>0.124</v>
      </c>
      <c r="I826" s="132"/>
      <c r="J826" s="133">
        <f>ROUND(I826*H826,2)</f>
        <v>0</v>
      </c>
      <c r="K826" s="129" t="s">
        <v>146</v>
      </c>
      <c r="L826" s="32"/>
      <c r="M826" s="134" t="s">
        <v>19</v>
      </c>
      <c r="N826" s="135" t="s">
        <v>49</v>
      </c>
      <c r="P826" s="136">
        <f>O826*H826</f>
        <v>0</v>
      </c>
      <c r="Q826" s="136">
        <v>0</v>
      </c>
      <c r="R826" s="136">
        <f>Q826*H826</f>
        <v>0</v>
      </c>
      <c r="S826" s="136">
        <v>0</v>
      </c>
      <c r="T826" s="137">
        <f>S826*H826</f>
        <v>0</v>
      </c>
      <c r="AR826" s="138" t="s">
        <v>184</v>
      </c>
      <c r="AT826" s="138" t="s">
        <v>142</v>
      </c>
      <c r="AU826" s="138" t="s">
        <v>88</v>
      </c>
      <c r="AY826" s="17" t="s">
        <v>140</v>
      </c>
      <c r="BE826" s="139">
        <f>IF(N826="základní",J826,0)</f>
        <v>0</v>
      </c>
      <c r="BF826" s="139">
        <f>IF(N826="snížená",J826,0)</f>
        <v>0</v>
      </c>
      <c r="BG826" s="139">
        <f>IF(N826="zákl. přenesená",J826,0)</f>
        <v>0</v>
      </c>
      <c r="BH826" s="139">
        <f>IF(N826="sníž. přenesená",J826,0)</f>
        <v>0</v>
      </c>
      <c r="BI826" s="139">
        <f>IF(N826="nulová",J826,0)</f>
        <v>0</v>
      </c>
      <c r="BJ826" s="17" t="s">
        <v>86</v>
      </c>
      <c r="BK826" s="139">
        <f>ROUND(I826*H826,2)</f>
        <v>0</v>
      </c>
      <c r="BL826" s="17" t="s">
        <v>184</v>
      </c>
      <c r="BM826" s="138" t="s">
        <v>1003</v>
      </c>
    </row>
    <row r="827" spans="2:65" s="1" customFormat="1">
      <c r="B827" s="32"/>
      <c r="D827" s="140" t="s">
        <v>148</v>
      </c>
      <c r="F827" s="141" t="s">
        <v>1004</v>
      </c>
      <c r="I827" s="142"/>
      <c r="L827" s="32"/>
      <c r="M827" s="175"/>
      <c r="N827" s="176"/>
      <c r="O827" s="176"/>
      <c r="P827" s="176"/>
      <c r="Q827" s="176"/>
      <c r="R827" s="176"/>
      <c r="S827" s="176"/>
      <c r="T827" s="177"/>
      <c r="AT827" s="17" t="s">
        <v>148</v>
      </c>
      <c r="AU827" s="17" t="s">
        <v>88</v>
      </c>
    </row>
    <row r="828" spans="2:65" s="1" customFormat="1" ht="6.9" customHeight="1">
      <c r="B828" s="41"/>
      <c r="C828" s="42"/>
      <c r="D828" s="42"/>
      <c r="E828" s="42"/>
      <c r="F828" s="42"/>
      <c r="G828" s="42"/>
      <c r="H828" s="42"/>
      <c r="I828" s="42"/>
      <c r="J828" s="42"/>
      <c r="K828" s="42"/>
      <c r="L828" s="32"/>
    </row>
  </sheetData>
  <sheetProtection algorithmName="SHA-512" hashValue="GFDs5mr8tiltP6pkrUqV93JOYBooiu+U2ID8pLjwOYXHcUVgoAS453dSmxmhwLLD169duPNq1OIBmTF51numKA==" saltValue="KW16XvwKzVF+w33QyyeZavTipOhkRcttv3WpSm3icJvKeovygbaPOQkP+cSJ71bRvmMH0aGcyj9X4quWvak1jQ==" spinCount="100000" sheet="1" objects="1" scenarios="1" formatColumns="0" formatRows="0" autoFilter="0"/>
  <autoFilter ref="C89:K827" xr:uid="{00000000-0009-0000-0000-000001000000}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hyperlinks>
    <hyperlink ref="F94" r:id="rId1" xr:uid="{00000000-0004-0000-0100-000000000000}"/>
    <hyperlink ref="F107" r:id="rId2" xr:uid="{00000000-0004-0000-0100-000001000000}"/>
    <hyperlink ref="F112" r:id="rId3" xr:uid="{00000000-0004-0000-0100-000002000000}"/>
    <hyperlink ref="F125" r:id="rId4" xr:uid="{00000000-0004-0000-0100-000003000000}"/>
    <hyperlink ref="F130" r:id="rId5" xr:uid="{00000000-0004-0000-0100-000004000000}"/>
    <hyperlink ref="F136" r:id="rId6" xr:uid="{00000000-0004-0000-0100-000005000000}"/>
    <hyperlink ref="F142" r:id="rId7" xr:uid="{00000000-0004-0000-0100-000006000000}"/>
    <hyperlink ref="F148" r:id="rId8" xr:uid="{00000000-0004-0000-0100-000007000000}"/>
    <hyperlink ref="F153" r:id="rId9" xr:uid="{00000000-0004-0000-0100-000008000000}"/>
    <hyperlink ref="F158" r:id="rId10" xr:uid="{00000000-0004-0000-0100-000009000000}"/>
    <hyperlink ref="F163" r:id="rId11" xr:uid="{00000000-0004-0000-0100-00000A000000}"/>
    <hyperlink ref="F168" r:id="rId12" xr:uid="{00000000-0004-0000-0100-00000B000000}"/>
    <hyperlink ref="F175" r:id="rId13" xr:uid="{00000000-0004-0000-0100-00000C000000}"/>
    <hyperlink ref="F180" r:id="rId14" xr:uid="{00000000-0004-0000-0100-00000D000000}"/>
    <hyperlink ref="F185" r:id="rId15" xr:uid="{00000000-0004-0000-0100-00000E000000}"/>
    <hyperlink ref="F190" r:id="rId16" xr:uid="{00000000-0004-0000-0100-00000F000000}"/>
    <hyperlink ref="F192" r:id="rId17" xr:uid="{00000000-0004-0000-0100-000010000000}"/>
    <hyperlink ref="F196" r:id="rId18" xr:uid="{00000000-0004-0000-0100-000011000000}"/>
    <hyperlink ref="F202" r:id="rId19" xr:uid="{00000000-0004-0000-0100-000012000000}"/>
    <hyperlink ref="F206" r:id="rId20" xr:uid="{00000000-0004-0000-0100-000013000000}"/>
    <hyperlink ref="F208" r:id="rId21" xr:uid="{00000000-0004-0000-0100-000014000000}"/>
    <hyperlink ref="F216" r:id="rId22" xr:uid="{00000000-0004-0000-0100-000015000000}"/>
    <hyperlink ref="F220" r:id="rId23" xr:uid="{00000000-0004-0000-0100-000016000000}"/>
    <hyperlink ref="F224" r:id="rId24" xr:uid="{00000000-0004-0000-0100-000017000000}"/>
    <hyperlink ref="F232" r:id="rId25" xr:uid="{00000000-0004-0000-0100-000018000000}"/>
    <hyperlink ref="F240" r:id="rId26" xr:uid="{00000000-0004-0000-0100-000019000000}"/>
    <hyperlink ref="F248" r:id="rId27" xr:uid="{00000000-0004-0000-0100-00001A000000}"/>
    <hyperlink ref="F256" r:id="rId28" xr:uid="{00000000-0004-0000-0100-00001B000000}"/>
    <hyperlink ref="F264" r:id="rId29" xr:uid="{00000000-0004-0000-0100-00001C000000}"/>
    <hyperlink ref="F269" r:id="rId30" xr:uid="{00000000-0004-0000-0100-00001D000000}"/>
    <hyperlink ref="F279" r:id="rId31" xr:uid="{00000000-0004-0000-0100-00001E000000}"/>
    <hyperlink ref="F284" r:id="rId32" xr:uid="{00000000-0004-0000-0100-00001F000000}"/>
    <hyperlink ref="F293" r:id="rId33" xr:uid="{00000000-0004-0000-0100-000020000000}"/>
    <hyperlink ref="F319" r:id="rId34" xr:uid="{00000000-0004-0000-0100-000021000000}"/>
    <hyperlink ref="F337" r:id="rId35" xr:uid="{00000000-0004-0000-0100-000022000000}"/>
    <hyperlink ref="F342" r:id="rId36" xr:uid="{00000000-0004-0000-0100-000023000000}"/>
    <hyperlink ref="F348" r:id="rId37" xr:uid="{00000000-0004-0000-0100-000024000000}"/>
    <hyperlink ref="F353" r:id="rId38" xr:uid="{00000000-0004-0000-0100-000025000000}"/>
    <hyperlink ref="F358" r:id="rId39" xr:uid="{00000000-0004-0000-0100-000026000000}"/>
    <hyperlink ref="F380" r:id="rId40" xr:uid="{00000000-0004-0000-0100-000027000000}"/>
    <hyperlink ref="F393" r:id="rId41" xr:uid="{00000000-0004-0000-0100-000028000000}"/>
    <hyperlink ref="F398" r:id="rId42" xr:uid="{00000000-0004-0000-0100-000029000000}"/>
    <hyperlink ref="F403" r:id="rId43" xr:uid="{00000000-0004-0000-0100-00002A000000}"/>
    <hyperlink ref="F416" r:id="rId44" xr:uid="{00000000-0004-0000-0100-00002B000000}"/>
    <hyperlink ref="F421" r:id="rId45" xr:uid="{00000000-0004-0000-0100-00002C000000}"/>
    <hyperlink ref="F434" r:id="rId46" xr:uid="{00000000-0004-0000-0100-00002D000000}"/>
    <hyperlink ref="F443" r:id="rId47" xr:uid="{00000000-0004-0000-0100-00002E000000}"/>
    <hyperlink ref="F448" r:id="rId48" xr:uid="{00000000-0004-0000-0100-00002F000000}"/>
    <hyperlink ref="F459" r:id="rId49" xr:uid="{00000000-0004-0000-0100-000030000000}"/>
    <hyperlink ref="F467" r:id="rId50" xr:uid="{00000000-0004-0000-0100-000031000000}"/>
    <hyperlink ref="F475" r:id="rId51" xr:uid="{00000000-0004-0000-0100-000032000000}"/>
    <hyperlink ref="F490" r:id="rId52" xr:uid="{00000000-0004-0000-0100-000033000000}"/>
    <hyperlink ref="F495" r:id="rId53" xr:uid="{00000000-0004-0000-0100-000034000000}"/>
    <hyperlink ref="F503" r:id="rId54" xr:uid="{00000000-0004-0000-0100-000035000000}"/>
    <hyperlink ref="F512" r:id="rId55" xr:uid="{00000000-0004-0000-0100-000036000000}"/>
    <hyperlink ref="F520" r:id="rId56" xr:uid="{00000000-0004-0000-0100-000037000000}"/>
    <hyperlink ref="F539" r:id="rId57" xr:uid="{00000000-0004-0000-0100-000038000000}"/>
    <hyperlink ref="F545" r:id="rId58" xr:uid="{00000000-0004-0000-0100-000039000000}"/>
    <hyperlink ref="F548" r:id="rId59" xr:uid="{00000000-0004-0000-0100-00003A000000}"/>
    <hyperlink ref="F551" r:id="rId60" xr:uid="{00000000-0004-0000-0100-00003B000000}"/>
    <hyperlink ref="F554" r:id="rId61" xr:uid="{00000000-0004-0000-0100-00003C000000}"/>
    <hyperlink ref="F563" r:id="rId62" xr:uid="{00000000-0004-0000-0100-00003D000000}"/>
    <hyperlink ref="F571" r:id="rId63" xr:uid="{00000000-0004-0000-0100-00003E000000}"/>
    <hyperlink ref="F576" r:id="rId64" xr:uid="{00000000-0004-0000-0100-00003F000000}"/>
    <hyperlink ref="F586" r:id="rId65" xr:uid="{00000000-0004-0000-0100-000040000000}"/>
    <hyperlink ref="F595" r:id="rId66" xr:uid="{00000000-0004-0000-0100-000041000000}"/>
    <hyperlink ref="F600" r:id="rId67" xr:uid="{00000000-0004-0000-0100-000042000000}"/>
    <hyperlink ref="F602" r:id="rId68" xr:uid="{00000000-0004-0000-0100-000043000000}"/>
    <hyperlink ref="F604" r:id="rId69" xr:uid="{00000000-0004-0000-0100-000044000000}"/>
    <hyperlink ref="F606" r:id="rId70" xr:uid="{00000000-0004-0000-0100-000045000000}"/>
    <hyperlink ref="F616" r:id="rId71" xr:uid="{00000000-0004-0000-0100-000046000000}"/>
    <hyperlink ref="F621" r:id="rId72" xr:uid="{00000000-0004-0000-0100-000047000000}"/>
    <hyperlink ref="F626" r:id="rId73" xr:uid="{00000000-0004-0000-0100-000048000000}"/>
    <hyperlink ref="F633" r:id="rId74" xr:uid="{00000000-0004-0000-0100-000049000000}"/>
    <hyperlink ref="F640" r:id="rId75" xr:uid="{00000000-0004-0000-0100-00004A000000}"/>
    <hyperlink ref="F642" r:id="rId76" xr:uid="{00000000-0004-0000-0100-00004B000000}"/>
    <hyperlink ref="F651" r:id="rId77" xr:uid="{00000000-0004-0000-0100-00004C000000}"/>
    <hyperlink ref="F653" r:id="rId78" xr:uid="{00000000-0004-0000-0100-00004D000000}"/>
    <hyperlink ref="F668" r:id="rId79" xr:uid="{00000000-0004-0000-0100-00004E000000}"/>
    <hyperlink ref="F676" r:id="rId80" xr:uid="{00000000-0004-0000-0100-00004F000000}"/>
    <hyperlink ref="F685" r:id="rId81" xr:uid="{00000000-0004-0000-0100-000050000000}"/>
    <hyperlink ref="F693" r:id="rId82" xr:uid="{00000000-0004-0000-0100-000051000000}"/>
    <hyperlink ref="F704" r:id="rId83" xr:uid="{00000000-0004-0000-0100-000052000000}"/>
    <hyperlink ref="F708" r:id="rId84" xr:uid="{00000000-0004-0000-0100-000053000000}"/>
    <hyperlink ref="F713" r:id="rId85" xr:uid="{00000000-0004-0000-0100-000054000000}"/>
    <hyperlink ref="F717" r:id="rId86" xr:uid="{00000000-0004-0000-0100-000055000000}"/>
    <hyperlink ref="F722" r:id="rId87" xr:uid="{00000000-0004-0000-0100-000056000000}"/>
    <hyperlink ref="F735" r:id="rId88" xr:uid="{00000000-0004-0000-0100-000057000000}"/>
    <hyperlink ref="F739" r:id="rId89" xr:uid="{00000000-0004-0000-0100-000058000000}"/>
    <hyperlink ref="F744" r:id="rId90" xr:uid="{00000000-0004-0000-0100-000059000000}"/>
    <hyperlink ref="F749" r:id="rId91" xr:uid="{00000000-0004-0000-0100-00005A000000}"/>
    <hyperlink ref="F755" r:id="rId92" xr:uid="{00000000-0004-0000-0100-00005B000000}"/>
    <hyperlink ref="F759" r:id="rId93" xr:uid="{00000000-0004-0000-0100-00005C000000}"/>
    <hyperlink ref="F764" r:id="rId94" xr:uid="{00000000-0004-0000-0100-00005D000000}"/>
    <hyperlink ref="F774" r:id="rId95" xr:uid="{00000000-0004-0000-0100-00005E000000}"/>
    <hyperlink ref="F778" r:id="rId96" xr:uid="{00000000-0004-0000-0100-00005F000000}"/>
    <hyperlink ref="F782" r:id="rId97" xr:uid="{00000000-0004-0000-0100-000060000000}"/>
    <hyperlink ref="F787" r:id="rId98" xr:uid="{00000000-0004-0000-0100-000061000000}"/>
    <hyperlink ref="F791" r:id="rId99" xr:uid="{00000000-0004-0000-0100-000062000000}"/>
    <hyperlink ref="F795" r:id="rId100" xr:uid="{00000000-0004-0000-0100-000063000000}"/>
    <hyperlink ref="F802" r:id="rId101" xr:uid="{00000000-0004-0000-0100-000064000000}"/>
    <hyperlink ref="F809" r:id="rId102" xr:uid="{00000000-0004-0000-0100-000065000000}"/>
    <hyperlink ref="F815" r:id="rId103" xr:uid="{00000000-0004-0000-0100-000066000000}"/>
    <hyperlink ref="F819" r:id="rId104" xr:uid="{00000000-0004-0000-0100-000067000000}"/>
    <hyperlink ref="F827" r:id="rId105" xr:uid="{00000000-0004-0000-0100-00006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415"/>
  <sheetViews>
    <sheetView showGridLines="0" tabSelected="1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AT2" s="17" t="s">
        <v>91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107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Mariánské Lázně - rekonstrukce ulice Hlavní , -světelná křižovatka - Česká pošta , 2. etapa</v>
      </c>
      <c r="F7" s="306"/>
      <c r="G7" s="306"/>
      <c r="H7" s="306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85" t="s">
        <v>1005</v>
      </c>
      <c r="F9" s="304"/>
      <c r="G9" s="304"/>
      <c r="H9" s="304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23. 4. 2025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7" t="str">
        <f>'Rekapitulace stavby'!E14</f>
        <v>Vyplň údaj</v>
      </c>
      <c r="F18" s="299"/>
      <c r="G18" s="299"/>
      <c r="H18" s="299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39</v>
      </c>
      <c r="L23" s="32"/>
    </row>
    <row r="24" spans="2:12" s="1" customFormat="1" ht="18" customHeight="1">
      <c r="B24" s="32"/>
      <c r="E24" s="25" t="s">
        <v>40</v>
      </c>
      <c r="I24" s="27" t="s">
        <v>29</v>
      </c>
      <c r="J24" s="25" t="s">
        <v>41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42</v>
      </c>
      <c r="L26" s="32"/>
    </row>
    <row r="27" spans="2:12" s="7" customFormat="1" ht="16.5" customHeight="1">
      <c r="B27" s="86"/>
      <c r="E27" s="303" t="s">
        <v>19</v>
      </c>
      <c r="F27" s="303"/>
      <c r="G27" s="303"/>
      <c r="H27" s="303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44</v>
      </c>
      <c r="J30" s="63">
        <f>ROUND(J89,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46</v>
      </c>
      <c r="I32" s="35" t="s">
        <v>45</v>
      </c>
      <c r="J32" s="35" t="s">
        <v>47</v>
      </c>
      <c r="L32" s="32"/>
    </row>
    <row r="33" spans="2:12" s="1" customFormat="1" ht="14.4" customHeight="1">
      <c r="B33" s="32"/>
      <c r="D33" s="52" t="s">
        <v>48</v>
      </c>
      <c r="E33" s="27" t="s">
        <v>49</v>
      </c>
      <c r="F33" s="88">
        <f>ROUND((SUM(BE89:BE414)),  2)</f>
        <v>0</v>
      </c>
      <c r="I33" s="89">
        <v>0.21</v>
      </c>
      <c r="J33" s="88">
        <f>ROUND(((SUM(BE89:BE414))*I33),  2)</f>
        <v>0</v>
      </c>
      <c r="L33" s="32"/>
    </row>
    <row r="34" spans="2:12" s="1" customFormat="1" ht="14.4" customHeight="1">
      <c r="B34" s="32"/>
      <c r="E34" s="27" t="s">
        <v>50</v>
      </c>
      <c r="F34" s="88">
        <f>ROUND((SUM(BF89:BF414)),  2)</f>
        <v>0</v>
      </c>
      <c r="I34" s="89">
        <v>0.12</v>
      </c>
      <c r="J34" s="88">
        <f>ROUND(((SUM(BF89:BF414))*I34),  2)</f>
        <v>0</v>
      </c>
      <c r="L34" s="32"/>
    </row>
    <row r="35" spans="2:12" s="1" customFormat="1" ht="14.4" hidden="1" customHeight="1">
      <c r="B35" s="32"/>
      <c r="E35" s="27" t="s">
        <v>51</v>
      </c>
      <c r="F35" s="88">
        <f>ROUND((SUM(BG89:BG414)),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52</v>
      </c>
      <c r="F36" s="88">
        <f>ROUND((SUM(BH89:BH414)),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53</v>
      </c>
      <c r="F37" s="88">
        <f>ROUND((SUM(BI89:BI414)),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54</v>
      </c>
      <c r="E39" s="54"/>
      <c r="F39" s="54"/>
      <c r="G39" s="92" t="s">
        <v>55</v>
      </c>
      <c r="H39" s="93" t="s">
        <v>56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110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Mariánské Lázně - rekonstrukce ulice Hlavní , -světelná křižovatka - Česká pošta , 2. etapa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108</v>
      </c>
      <c r="L49" s="32"/>
    </row>
    <row r="50" spans="2:47" s="1" customFormat="1" ht="16.5" customHeight="1">
      <c r="B50" s="32"/>
      <c r="E50" s="285" t="str">
        <f>E9</f>
        <v>SKB3202 - SO 301 Dešťová kanalizace</v>
      </c>
      <c r="F50" s="304"/>
      <c r="G50" s="304"/>
      <c r="H50" s="304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23. 4. 2025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 xml:space="preserve">Město Mariánské Lázně </v>
      </c>
      <c r="I54" s="27" t="s">
        <v>33</v>
      </c>
      <c r="J54" s="30" t="str">
        <f>E21</f>
        <v>Projekční kancelář Ing.Škubalová</v>
      </c>
      <c r="L54" s="32"/>
    </row>
    <row r="55" spans="2:47" s="1" customFormat="1" ht="15.15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Straka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111</v>
      </c>
      <c r="D57" s="90"/>
      <c r="E57" s="90"/>
      <c r="F57" s="90"/>
      <c r="G57" s="90"/>
      <c r="H57" s="90"/>
      <c r="I57" s="90"/>
      <c r="J57" s="97" t="s">
        <v>112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76</v>
      </c>
      <c r="J59" s="63">
        <f>J89</f>
        <v>0</v>
      </c>
      <c r="L59" s="32"/>
      <c r="AU59" s="17" t="s">
        <v>113</v>
      </c>
    </row>
    <row r="60" spans="2:47" s="8" customFormat="1" ht="24.9" customHeight="1">
      <c r="B60" s="99"/>
      <c r="D60" s="100" t="s">
        <v>114</v>
      </c>
      <c r="E60" s="101"/>
      <c r="F60" s="101"/>
      <c r="G60" s="101"/>
      <c r="H60" s="101"/>
      <c r="I60" s="101"/>
      <c r="J60" s="102">
        <f>J90</f>
        <v>0</v>
      </c>
      <c r="L60" s="99"/>
    </row>
    <row r="61" spans="2:47" s="9" customFormat="1" ht="19.95" customHeight="1">
      <c r="B61" s="103"/>
      <c r="D61" s="104" t="s">
        <v>115</v>
      </c>
      <c r="E61" s="105"/>
      <c r="F61" s="105"/>
      <c r="G61" s="105"/>
      <c r="H61" s="105"/>
      <c r="I61" s="105"/>
      <c r="J61" s="106">
        <f>J91</f>
        <v>0</v>
      </c>
      <c r="L61" s="103"/>
    </row>
    <row r="62" spans="2:47" s="9" customFormat="1" ht="19.95" customHeight="1">
      <c r="B62" s="103"/>
      <c r="D62" s="104" t="s">
        <v>116</v>
      </c>
      <c r="E62" s="105"/>
      <c r="F62" s="105"/>
      <c r="G62" s="105"/>
      <c r="H62" s="105"/>
      <c r="I62" s="105"/>
      <c r="J62" s="106">
        <f>J240</f>
        <v>0</v>
      </c>
      <c r="L62" s="103"/>
    </row>
    <row r="63" spans="2:47" s="9" customFormat="1" ht="19.95" customHeight="1">
      <c r="B63" s="103"/>
      <c r="D63" s="104" t="s">
        <v>1006</v>
      </c>
      <c r="E63" s="105"/>
      <c r="F63" s="105"/>
      <c r="G63" s="105"/>
      <c r="H63" s="105"/>
      <c r="I63" s="105"/>
      <c r="J63" s="106">
        <f>J245</f>
        <v>0</v>
      </c>
      <c r="L63" s="103"/>
    </row>
    <row r="64" spans="2:47" s="9" customFormat="1" ht="19.95" customHeight="1">
      <c r="B64" s="103"/>
      <c r="D64" s="104" t="s">
        <v>117</v>
      </c>
      <c r="E64" s="105"/>
      <c r="F64" s="105"/>
      <c r="G64" s="105"/>
      <c r="H64" s="105"/>
      <c r="I64" s="105"/>
      <c r="J64" s="106">
        <f>J277</f>
        <v>0</v>
      </c>
      <c r="L64" s="103"/>
    </row>
    <row r="65" spans="2:12" s="9" customFormat="1" ht="19.95" customHeight="1">
      <c r="B65" s="103"/>
      <c r="D65" s="104" t="s">
        <v>118</v>
      </c>
      <c r="E65" s="105"/>
      <c r="F65" s="105"/>
      <c r="G65" s="105"/>
      <c r="H65" s="105"/>
      <c r="I65" s="105"/>
      <c r="J65" s="106">
        <f>J304</f>
        <v>0</v>
      </c>
      <c r="L65" s="103"/>
    </row>
    <row r="66" spans="2:12" s="9" customFormat="1" ht="19.95" customHeight="1">
      <c r="B66" s="103"/>
      <c r="D66" s="104" t="s">
        <v>1007</v>
      </c>
      <c r="E66" s="105"/>
      <c r="F66" s="105"/>
      <c r="G66" s="105"/>
      <c r="H66" s="105"/>
      <c r="I66" s="105"/>
      <c r="J66" s="106">
        <f>J315</f>
        <v>0</v>
      </c>
      <c r="L66" s="103"/>
    </row>
    <row r="67" spans="2:12" s="9" customFormat="1" ht="19.95" customHeight="1">
      <c r="B67" s="103"/>
      <c r="D67" s="104" t="s">
        <v>120</v>
      </c>
      <c r="E67" s="105"/>
      <c r="F67" s="105"/>
      <c r="G67" s="105"/>
      <c r="H67" s="105"/>
      <c r="I67" s="105"/>
      <c r="J67" s="106">
        <f>J390</f>
        <v>0</v>
      </c>
      <c r="L67" s="103"/>
    </row>
    <row r="68" spans="2:12" s="9" customFormat="1" ht="19.95" customHeight="1">
      <c r="B68" s="103"/>
      <c r="D68" s="104" t="s">
        <v>1008</v>
      </c>
      <c r="E68" s="105"/>
      <c r="F68" s="105"/>
      <c r="G68" s="105"/>
      <c r="H68" s="105"/>
      <c r="I68" s="105"/>
      <c r="J68" s="106">
        <f>J396</f>
        <v>0</v>
      </c>
      <c r="L68" s="103"/>
    </row>
    <row r="69" spans="2:12" s="9" customFormat="1" ht="19.95" customHeight="1">
      <c r="B69" s="103"/>
      <c r="D69" s="104" t="s">
        <v>122</v>
      </c>
      <c r="E69" s="105"/>
      <c r="F69" s="105"/>
      <c r="G69" s="105"/>
      <c r="H69" s="105"/>
      <c r="I69" s="105"/>
      <c r="J69" s="106">
        <f>J412</f>
        <v>0</v>
      </c>
      <c r="L69" s="103"/>
    </row>
    <row r="70" spans="2:12" s="1" customFormat="1" ht="21.75" customHeight="1">
      <c r="B70" s="32"/>
      <c r="L70" s="32"/>
    </row>
    <row r="71" spans="2:12" s="1" customFormat="1" ht="6.9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32"/>
    </row>
    <row r="75" spans="2:12" s="1" customFormat="1" ht="6.9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32"/>
    </row>
    <row r="76" spans="2:12" s="1" customFormat="1" ht="24.9" customHeight="1">
      <c r="B76" s="32"/>
      <c r="C76" s="21" t="s">
        <v>125</v>
      </c>
      <c r="L76" s="32"/>
    </row>
    <row r="77" spans="2:12" s="1" customFormat="1" ht="6.9" customHeight="1">
      <c r="B77" s="32"/>
      <c r="L77" s="32"/>
    </row>
    <row r="78" spans="2:12" s="1" customFormat="1" ht="12" customHeight="1">
      <c r="B78" s="32"/>
      <c r="C78" s="27" t="s">
        <v>16</v>
      </c>
      <c r="L78" s="32"/>
    </row>
    <row r="79" spans="2:12" s="1" customFormat="1" ht="16.5" customHeight="1">
      <c r="B79" s="32"/>
      <c r="E79" s="305" t="str">
        <f>E7</f>
        <v>Mariánské Lázně - rekonstrukce ulice Hlavní , -světelná křižovatka - Česká pošta , 2. etapa</v>
      </c>
      <c r="F79" s="306"/>
      <c r="G79" s="306"/>
      <c r="H79" s="306"/>
      <c r="L79" s="32"/>
    </row>
    <row r="80" spans="2:12" s="1" customFormat="1" ht="12" customHeight="1">
      <c r="B80" s="32"/>
      <c r="C80" s="27" t="s">
        <v>108</v>
      </c>
      <c r="L80" s="32"/>
    </row>
    <row r="81" spans="2:65" s="1" customFormat="1" ht="16.5" customHeight="1">
      <c r="B81" s="32"/>
      <c r="E81" s="285" t="str">
        <f>E9</f>
        <v>SKB3202 - SO 301 Dešťová kanalizace</v>
      </c>
      <c r="F81" s="304"/>
      <c r="G81" s="304"/>
      <c r="H81" s="304"/>
      <c r="L81" s="32"/>
    </row>
    <row r="82" spans="2:65" s="1" customFormat="1" ht="6.9" customHeight="1">
      <c r="B82" s="32"/>
      <c r="L82" s="32"/>
    </row>
    <row r="83" spans="2:65" s="1" customFormat="1" ht="12" customHeight="1">
      <c r="B83" s="32"/>
      <c r="C83" s="27" t="s">
        <v>21</v>
      </c>
      <c r="F83" s="25" t="str">
        <f>F12</f>
        <v xml:space="preserve"> </v>
      </c>
      <c r="I83" s="27" t="s">
        <v>23</v>
      </c>
      <c r="J83" s="49" t="str">
        <f>IF(J12="","",J12)</f>
        <v>23. 4. 2025</v>
      </c>
      <c r="L83" s="32"/>
    </row>
    <row r="84" spans="2:65" s="1" customFormat="1" ht="6.9" customHeight="1">
      <c r="B84" s="32"/>
      <c r="L84" s="32"/>
    </row>
    <row r="85" spans="2:65" s="1" customFormat="1" ht="25.65" customHeight="1">
      <c r="B85" s="32"/>
      <c r="C85" s="27" t="s">
        <v>25</v>
      </c>
      <c r="F85" s="25" t="str">
        <f>E15</f>
        <v xml:space="preserve">Město Mariánské Lázně </v>
      </c>
      <c r="I85" s="27" t="s">
        <v>33</v>
      </c>
      <c r="J85" s="30" t="str">
        <f>E21</f>
        <v>Projekční kancelář Ing.Škubalová</v>
      </c>
      <c r="L85" s="32"/>
    </row>
    <row r="86" spans="2:65" s="1" customFormat="1" ht="15.15" customHeight="1">
      <c r="B86" s="32"/>
      <c r="C86" s="27" t="s">
        <v>31</v>
      </c>
      <c r="F86" s="25" t="str">
        <f>IF(E18="","",E18)</f>
        <v>Vyplň údaj</v>
      </c>
      <c r="I86" s="27" t="s">
        <v>38</v>
      </c>
      <c r="J86" s="30" t="str">
        <f>E24</f>
        <v>Straka</v>
      </c>
      <c r="L86" s="32"/>
    </row>
    <row r="87" spans="2:65" s="1" customFormat="1" ht="10.35" customHeight="1">
      <c r="B87" s="32"/>
      <c r="L87" s="32"/>
    </row>
    <row r="88" spans="2:65" s="10" customFormat="1" ht="29.25" customHeight="1">
      <c r="B88" s="107"/>
      <c r="C88" s="108" t="s">
        <v>126</v>
      </c>
      <c r="D88" s="109" t="s">
        <v>63</v>
      </c>
      <c r="E88" s="109" t="s">
        <v>59</v>
      </c>
      <c r="F88" s="109" t="s">
        <v>60</v>
      </c>
      <c r="G88" s="109" t="s">
        <v>127</v>
      </c>
      <c r="H88" s="109" t="s">
        <v>128</v>
      </c>
      <c r="I88" s="109" t="s">
        <v>129</v>
      </c>
      <c r="J88" s="109" t="s">
        <v>112</v>
      </c>
      <c r="K88" s="110" t="s">
        <v>130</v>
      </c>
      <c r="L88" s="107"/>
      <c r="M88" s="56" t="s">
        <v>19</v>
      </c>
      <c r="N88" s="57" t="s">
        <v>48</v>
      </c>
      <c r="O88" s="57" t="s">
        <v>131</v>
      </c>
      <c r="P88" s="57" t="s">
        <v>132</v>
      </c>
      <c r="Q88" s="57" t="s">
        <v>133</v>
      </c>
      <c r="R88" s="57" t="s">
        <v>134</v>
      </c>
      <c r="S88" s="57" t="s">
        <v>135</v>
      </c>
      <c r="T88" s="58" t="s">
        <v>136</v>
      </c>
    </row>
    <row r="89" spans="2:65" s="1" customFormat="1" ht="22.8" customHeight="1">
      <c r="B89" s="32"/>
      <c r="C89" s="61" t="s">
        <v>137</v>
      </c>
      <c r="J89" s="111">
        <f>BK89</f>
        <v>0</v>
      </c>
      <c r="L89" s="32"/>
      <c r="M89" s="59"/>
      <c r="N89" s="50"/>
      <c r="O89" s="50"/>
      <c r="P89" s="112">
        <f>P90</f>
        <v>0</v>
      </c>
      <c r="Q89" s="50"/>
      <c r="R89" s="112">
        <f>R90</f>
        <v>0</v>
      </c>
      <c r="S89" s="50"/>
      <c r="T89" s="113">
        <f>T90</f>
        <v>0</v>
      </c>
      <c r="AT89" s="17" t="s">
        <v>77</v>
      </c>
      <c r="AU89" s="17" t="s">
        <v>113</v>
      </c>
      <c r="BK89" s="114">
        <f>BK90</f>
        <v>0</v>
      </c>
    </row>
    <row r="90" spans="2:65" s="11" customFormat="1" ht="25.95" customHeight="1">
      <c r="B90" s="115"/>
      <c r="D90" s="116" t="s">
        <v>77</v>
      </c>
      <c r="E90" s="117" t="s">
        <v>138</v>
      </c>
      <c r="F90" s="117" t="s">
        <v>139</v>
      </c>
      <c r="I90" s="118"/>
      <c r="J90" s="119">
        <f>BK90</f>
        <v>0</v>
      </c>
      <c r="L90" s="115"/>
      <c r="M90" s="120"/>
      <c r="P90" s="121">
        <f>P91+P240+P245+P277+P304+P315+P390+P396+P412</f>
        <v>0</v>
      </c>
      <c r="R90" s="121">
        <f>R91+R240+R245+R277+R304+R315+R390+R396+R412</f>
        <v>0</v>
      </c>
      <c r="T90" s="122">
        <f>T91+T240+T245+T277+T304+T315+T390+T396+T412</f>
        <v>0</v>
      </c>
      <c r="AR90" s="116" t="s">
        <v>86</v>
      </c>
      <c r="AT90" s="123" t="s">
        <v>77</v>
      </c>
      <c r="AU90" s="123" t="s">
        <v>78</v>
      </c>
      <c r="AY90" s="116" t="s">
        <v>140</v>
      </c>
      <c r="BK90" s="124">
        <f>BK91+BK240+BK245+BK277+BK304+BK315+BK390+BK396+BK412</f>
        <v>0</v>
      </c>
    </row>
    <row r="91" spans="2:65" s="11" customFormat="1" ht="22.8" customHeight="1">
      <c r="B91" s="115"/>
      <c r="D91" s="116" t="s">
        <v>77</v>
      </c>
      <c r="E91" s="125" t="s">
        <v>86</v>
      </c>
      <c r="F91" s="125" t="s">
        <v>141</v>
      </c>
      <c r="I91" s="118"/>
      <c r="J91" s="126">
        <f>BK91</f>
        <v>0</v>
      </c>
      <c r="L91" s="115"/>
      <c r="M91" s="120"/>
      <c r="P91" s="121">
        <f>SUM(P92:P239)</f>
        <v>0</v>
      </c>
      <c r="R91" s="121">
        <f>SUM(R92:R239)</f>
        <v>0</v>
      </c>
      <c r="T91" s="122">
        <f>SUM(T92:T239)</f>
        <v>0</v>
      </c>
      <c r="AR91" s="116" t="s">
        <v>86</v>
      </c>
      <c r="AT91" s="123" t="s">
        <v>77</v>
      </c>
      <c r="AU91" s="123" t="s">
        <v>86</v>
      </c>
      <c r="AY91" s="116" t="s">
        <v>140</v>
      </c>
      <c r="BK91" s="124">
        <f>SUM(BK92:BK239)</f>
        <v>0</v>
      </c>
    </row>
    <row r="92" spans="2:65" s="1" customFormat="1" ht="16.5" customHeight="1">
      <c r="B92" s="32"/>
      <c r="C92" s="127" t="s">
        <v>86</v>
      </c>
      <c r="D92" s="127" t="s">
        <v>142</v>
      </c>
      <c r="E92" s="128" t="s">
        <v>1009</v>
      </c>
      <c r="F92" s="129" t="s">
        <v>1010</v>
      </c>
      <c r="G92" s="130" t="s">
        <v>1011</v>
      </c>
      <c r="H92" s="131">
        <v>50</v>
      </c>
      <c r="I92" s="132"/>
      <c r="J92" s="133">
        <f>ROUND(I92*H92,2)</f>
        <v>0</v>
      </c>
      <c r="K92" s="129" t="s">
        <v>146</v>
      </c>
      <c r="L92" s="32"/>
      <c r="M92" s="134" t="s">
        <v>19</v>
      </c>
      <c r="N92" s="135" t="s">
        <v>49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147</v>
      </c>
      <c r="AT92" s="138" t="s">
        <v>142</v>
      </c>
      <c r="AU92" s="138" t="s">
        <v>88</v>
      </c>
      <c r="AY92" s="17" t="s">
        <v>140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86</v>
      </c>
      <c r="BK92" s="139">
        <f>ROUND(I92*H92,2)</f>
        <v>0</v>
      </c>
      <c r="BL92" s="17" t="s">
        <v>147</v>
      </c>
      <c r="BM92" s="138" t="s">
        <v>88</v>
      </c>
    </row>
    <row r="93" spans="2:65" s="1" customFormat="1">
      <c r="B93" s="32"/>
      <c r="D93" s="140" t="s">
        <v>148</v>
      </c>
      <c r="F93" s="141" t="s">
        <v>1012</v>
      </c>
      <c r="I93" s="142"/>
      <c r="L93" s="32"/>
      <c r="M93" s="143"/>
      <c r="T93" s="53"/>
      <c r="AT93" s="17" t="s">
        <v>148</v>
      </c>
      <c r="AU93" s="17" t="s">
        <v>88</v>
      </c>
    </row>
    <row r="94" spans="2:65" s="1" customFormat="1" ht="24.15" customHeight="1">
      <c r="B94" s="32"/>
      <c r="C94" s="127" t="s">
        <v>88</v>
      </c>
      <c r="D94" s="127" t="s">
        <v>142</v>
      </c>
      <c r="E94" s="128" t="s">
        <v>1013</v>
      </c>
      <c r="F94" s="129" t="s">
        <v>1014</v>
      </c>
      <c r="G94" s="130" t="s">
        <v>1015</v>
      </c>
      <c r="H94" s="131">
        <v>10</v>
      </c>
      <c r="I94" s="132"/>
      <c r="J94" s="133">
        <f>ROUND(I94*H94,2)</f>
        <v>0</v>
      </c>
      <c r="K94" s="129" t="s">
        <v>146</v>
      </c>
      <c r="L94" s="32"/>
      <c r="M94" s="134" t="s">
        <v>19</v>
      </c>
      <c r="N94" s="135" t="s">
        <v>49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147</v>
      </c>
      <c r="AT94" s="138" t="s">
        <v>142</v>
      </c>
      <c r="AU94" s="138" t="s">
        <v>88</v>
      </c>
      <c r="AY94" s="17" t="s">
        <v>140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86</v>
      </c>
      <c r="BK94" s="139">
        <f>ROUND(I94*H94,2)</f>
        <v>0</v>
      </c>
      <c r="BL94" s="17" t="s">
        <v>147</v>
      </c>
      <c r="BM94" s="138" t="s">
        <v>147</v>
      </c>
    </row>
    <row r="95" spans="2:65" s="1" customFormat="1">
      <c r="B95" s="32"/>
      <c r="D95" s="140" t="s">
        <v>148</v>
      </c>
      <c r="F95" s="141" t="s">
        <v>1016</v>
      </c>
      <c r="I95" s="142"/>
      <c r="L95" s="32"/>
      <c r="M95" s="143"/>
      <c r="T95" s="53"/>
      <c r="AT95" s="17" t="s">
        <v>148</v>
      </c>
      <c r="AU95" s="17" t="s">
        <v>88</v>
      </c>
    </row>
    <row r="96" spans="2:65" s="1" customFormat="1" ht="49.05" customHeight="1">
      <c r="B96" s="32"/>
      <c r="C96" s="127" t="s">
        <v>157</v>
      </c>
      <c r="D96" s="127" t="s">
        <v>142</v>
      </c>
      <c r="E96" s="128" t="s">
        <v>1017</v>
      </c>
      <c r="F96" s="129" t="s">
        <v>1018</v>
      </c>
      <c r="G96" s="130" t="s">
        <v>221</v>
      </c>
      <c r="H96" s="131">
        <v>2.2000000000000002</v>
      </c>
      <c r="I96" s="132"/>
      <c r="J96" s="133">
        <f>ROUND(I96*H96,2)</f>
        <v>0</v>
      </c>
      <c r="K96" s="129" t="s">
        <v>146</v>
      </c>
      <c r="L96" s="32"/>
      <c r="M96" s="134" t="s">
        <v>19</v>
      </c>
      <c r="N96" s="135" t="s">
        <v>49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147</v>
      </c>
      <c r="AT96" s="138" t="s">
        <v>142</v>
      </c>
      <c r="AU96" s="138" t="s">
        <v>88</v>
      </c>
      <c r="AY96" s="17" t="s">
        <v>140</v>
      </c>
      <c r="BE96" s="139">
        <f>IF(N96="základní",J96,0)</f>
        <v>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86</v>
      </c>
      <c r="BK96" s="139">
        <f>ROUND(I96*H96,2)</f>
        <v>0</v>
      </c>
      <c r="BL96" s="17" t="s">
        <v>147</v>
      </c>
      <c r="BM96" s="138" t="s">
        <v>160</v>
      </c>
    </row>
    <row r="97" spans="2:65" s="1" customFormat="1">
      <c r="B97" s="32"/>
      <c r="D97" s="140" t="s">
        <v>148</v>
      </c>
      <c r="F97" s="141" t="s">
        <v>1019</v>
      </c>
      <c r="I97" s="142"/>
      <c r="L97" s="32"/>
      <c r="M97" s="143"/>
      <c r="T97" s="53"/>
      <c r="AT97" s="17" t="s">
        <v>148</v>
      </c>
      <c r="AU97" s="17" t="s">
        <v>88</v>
      </c>
    </row>
    <row r="98" spans="2:65" s="12" customFormat="1">
      <c r="B98" s="144"/>
      <c r="D98" s="145" t="s">
        <v>150</v>
      </c>
      <c r="E98" s="146" t="s">
        <v>19</v>
      </c>
      <c r="F98" s="147" t="s">
        <v>1020</v>
      </c>
      <c r="H98" s="148">
        <v>2.2000000000000002</v>
      </c>
      <c r="I98" s="149"/>
      <c r="L98" s="144"/>
      <c r="M98" s="150"/>
      <c r="T98" s="151"/>
      <c r="AT98" s="146" t="s">
        <v>150</v>
      </c>
      <c r="AU98" s="146" t="s">
        <v>88</v>
      </c>
      <c r="AV98" s="12" t="s">
        <v>88</v>
      </c>
      <c r="AW98" s="12" t="s">
        <v>37</v>
      </c>
      <c r="AX98" s="12" t="s">
        <v>78</v>
      </c>
      <c r="AY98" s="146" t="s">
        <v>140</v>
      </c>
    </row>
    <row r="99" spans="2:65" s="13" customFormat="1">
      <c r="B99" s="152"/>
      <c r="D99" s="145" t="s">
        <v>150</v>
      </c>
      <c r="E99" s="153" t="s">
        <v>19</v>
      </c>
      <c r="F99" s="154" t="s">
        <v>1021</v>
      </c>
      <c r="H99" s="153" t="s">
        <v>19</v>
      </c>
      <c r="I99" s="155"/>
      <c r="L99" s="152"/>
      <c r="M99" s="156"/>
      <c r="T99" s="157"/>
      <c r="AT99" s="153" t="s">
        <v>150</v>
      </c>
      <c r="AU99" s="153" t="s">
        <v>88</v>
      </c>
      <c r="AV99" s="13" t="s">
        <v>86</v>
      </c>
      <c r="AW99" s="13" t="s">
        <v>37</v>
      </c>
      <c r="AX99" s="13" t="s">
        <v>78</v>
      </c>
      <c r="AY99" s="153" t="s">
        <v>140</v>
      </c>
    </row>
    <row r="100" spans="2:65" s="14" customFormat="1">
      <c r="B100" s="158"/>
      <c r="D100" s="145" t="s">
        <v>150</v>
      </c>
      <c r="E100" s="159" t="s">
        <v>19</v>
      </c>
      <c r="F100" s="160" t="s">
        <v>153</v>
      </c>
      <c r="H100" s="161">
        <v>2.2000000000000002</v>
      </c>
      <c r="I100" s="162"/>
      <c r="L100" s="158"/>
      <c r="M100" s="163"/>
      <c r="T100" s="164"/>
      <c r="AT100" s="159" t="s">
        <v>150</v>
      </c>
      <c r="AU100" s="159" t="s">
        <v>88</v>
      </c>
      <c r="AV100" s="14" t="s">
        <v>147</v>
      </c>
      <c r="AW100" s="14" t="s">
        <v>37</v>
      </c>
      <c r="AX100" s="14" t="s">
        <v>86</v>
      </c>
      <c r="AY100" s="159" t="s">
        <v>140</v>
      </c>
    </row>
    <row r="101" spans="2:65" s="1" customFormat="1" ht="49.05" customHeight="1">
      <c r="B101" s="32"/>
      <c r="C101" s="127" t="s">
        <v>147</v>
      </c>
      <c r="D101" s="127" t="s">
        <v>142</v>
      </c>
      <c r="E101" s="128" t="s">
        <v>1022</v>
      </c>
      <c r="F101" s="129" t="s">
        <v>1023</v>
      </c>
      <c r="G101" s="130" t="s">
        <v>221</v>
      </c>
      <c r="H101" s="131">
        <v>4.7</v>
      </c>
      <c r="I101" s="132"/>
      <c r="J101" s="133">
        <f>ROUND(I101*H101,2)</f>
        <v>0</v>
      </c>
      <c r="K101" s="129" t="s">
        <v>146</v>
      </c>
      <c r="L101" s="32"/>
      <c r="M101" s="134" t="s">
        <v>19</v>
      </c>
      <c r="N101" s="135" t="s">
        <v>49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147</v>
      </c>
      <c r="AT101" s="138" t="s">
        <v>142</v>
      </c>
      <c r="AU101" s="138" t="s">
        <v>88</v>
      </c>
      <c r="AY101" s="17" t="s">
        <v>140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86</v>
      </c>
      <c r="BK101" s="139">
        <f>ROUND(I101*H101,2)</f>
        <v>0</v>
      </c>
      <c r="BL101" s="17" t="s">
        <v>147</v>
      </c>
      <c r="BM101" s="138" t="s">
        <v>164</v>
      </c>
    </row>
    <row r="102" spans="2:65" s="1" customFormat="1">
      <c r="B102" s="32"/>
      <c r="D102" s="140" t="s">
        <v>148</v>
      </c>
      <c r="F102" s="141" t="s">
        <v>1024</v>
      </c>
      <c r="I102" s="142"/>
      <c r="L102" s="32"/>
      <c r="M102" s="143"/>
      <c r="T102" s="53"/>
      <c r="AT102" s="17" t="s">
        <v>148</v>
      </c>
      <c r="AU102" s="17" t="s">
        <v>88</v>
      </c>
    </row>
    <row r="103" spans="2:65" s="12" customFormat="1">
      <c r="B103" s="144"/>
      <c r="D103" s="145" t="s">
        <v>150</v>
      </c>
      <c r="E103" s="146" t="s">
        <v>19</v>
      </c>
      <c r="F103" s="147" t="s">
        <v>1025</v>
      </c>
      <c r="H103" s="148">
        <v>1.4</v>
      </c>
      <c r="I103" s="149"/>
      <c r="L103" s="144"/>
      <c r="M103" s="150"/>
      <c r="T103" s="151"/>
      <c r="AT103" s="146" t="s">
        <v>150</v>
      </c>
      <c r="AU103" s="146" t="s">
        <v>88</v>
      </c>
      <c r="AV103" s="12" t="s">
        <v>88</v>
      </c>
      <c r="AW103" s="12" t="s">
        <v>37</v>
      </c>
      <c r="AX103" s="12" t="s">
        <v>78</v>
      </c>
      <c r="AY103" s="146" t="s">
        <v>140</v>
      </c>
    </row>
    <row r="104" spans="2:65" s="12" customFormat="1">
      <c r="B104" s="144"/>
      <c r="D104" s="145" t="s">
        <v>150</v>
      </c>
      <c r="E104" s="146" t="s">
        <v>19</v>
      </c>
      <c r="F104" s="147" t="s">
        <v>1026</v>
      </c>
      <c r="H104" s="148">
        <v>3.3</v>
      </c>
      <c r="I104" s="149"/>
      <c r="L104" s="144"/>
      <c r="M104" s="150"/>
      <c r="T104" s="151"/>
      <c r="AT104" s="146" t="s">
        <v>150</v>
      </c>
      <c r="AU104" s="146" t="s">
        <v>88</v>
      </c>
      <c r="AV104" s="12" t="s">
        <v>88</v>
      </c>
      <c r="AW104" s="12" t="s">
        <v>37</v>
      </c>
      <c r="AX104" s="12" t="s">
        <v>78</v>
      </c>
      <c r="AY104" s="146" t="s">
        <v>140</v>
      </c>
    </row>
    <row r="105" spans="2:65" s="13" customFormat="1">
      <c r="B105" s="152"/>
      <c r="D105" s="145" t="s">
        <v>150</v>
      </c>
      <c r="E105" s="153" t="s">
        <v>19</v>
      </c>
      <c r="F105" s="154" t="s">
        <v>1027</v>
      </c>
      <c r="H105" s="153" t="s">
        <v>19</v>
      </c>
      <c r="I105" s="155"/>
      <c r="L105" s="152"/>
      <c r="M105" s="156"/>
      <c r="T105" s="157"/>
      <c r="AT105" s="153" t="s">
        <v>150</v>
      </c>
      <c r="AU105" s="153" t="s">
        <v>88</v>
      </c>
      <c r="AV105" s="13" t="s">
        <v>86</v>
      </c>
      <c r="AW105" s="13" t="s">
        <v>37</v>
      </c>
      <c r="AX105" s="13" t="s">
        <v>78</v>
      </c>
      <c r="AY105" s="153" t="s">
        <v>140</v>
      </c>
    </row>
    <row r="106" spans="2:65" s="14" customFormat="1">
      <c r="B106" s="158"/>
      <c r="D106" s="145" t="s">
        <v>150</v>
      </c>
      <c r="E106" s="159" t="s">
        <v>19</v>
      </c>
      <c r="F106" s="160" t="s">
        <v>153</v>
      </c>
      <c r="H106" s="161">
        <v>4.6999999999999993</v>
      </c>
      <c r="I106" s="162"/>
      <c r="L106" s="158"/>
      <c r="M106" s="163"/>
      <c r="T106" s="164"/>
      <c r="AT106" s="159" t="s">
        <v>150</v>
      </c>
      <c r="AU106" s="159" t="s">
        <v>88</v>
      </c>
      <c r="AV106" s="14" t="s">
        <v>147</v>
      </c>
      <c r="AW106" s="14" t="s">
        <v>37</v>
      </c>
      <c r="AX106" s="14" t="s">
        <v>86</v>
      </c>
      <c r="AY106" s="159" t="s">
        <v>140</v>
      </c>
    </row>
    <row r="107" spans="2:65" s="1" customFormat="1" ht="49.05" customHeight="1">
      <c r="B107" s="32"/>
      <c r="C107" s="127" t="s">
        <v>168</v>
      </c>
      <c r="D107" s="127" t="s">
        <v>142</v>
      </c>
      <c r="E107" s="128" t="s">
        <v>1028</v>
      </c>
      <c r="F107" s="129" t="s">
        <v>1029</v>
      </c>
      <c r="G107" s="130" t="s">
        <v>221</v>
      </c>
      <c r="H107" s="131">
        <v>2.2000000000000002</v>
      </c>
      <c r="I107" s="132"/>
      <c r="J107" s="133">
        <f>ROUND(I107*H107,2)</f>
        <v>0</v>
      </c>
      <c r="K107" s="129" t="s">
        <v>146</v>
      </c>
      <c r="L107" s="32"/>
      <c r="M107" s="134" t="s">
        <v>19</v>
      </c>
      <c r="N107" s="135" t="s">
        <v>49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147</v>
      </c>
      <c r="AT107" s="138" t="s">
        <v>142</v>
      </c>
      <c r="AU107" s="138" t="s">
        <v>88</v>
      </c>
      <c r="AY107" s="17" t="s">
        <v>140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7" t="s">
        <v>86</v>
      </c>
      <c r="BK107" s="139">
        <f>ROUND(I107*H107,2)</f>
        <v>0</v>
      </c>
      <c r="BL107" s="17" t="s">
        <v>147</v>
      </c>
      <c r="BM107" s="138" t="s">
        <v>171</v>
      </c>
    </row>
    <row r="108" spans="2:65" s="1" customFormat="1">
      <c r="B108" s="32"/>
      <c r="D108" s="140" t="s">
        <v>148</v>
      </c>
      <c r="F108" s="141" t="s">
        <v>1030</v>
      </c>
      <c r="I108" s="142"/>
      <c r="L108" s="32"/>
      <c r="M108" s="143"/>
      <c r="T108" s="53"/>
      <c r="AT108" s="17" t="s">
        <v>148</v>
      </c>
      <c r="AU108" s="17" t="s">
        <v>88</v>
      </c>
    </row>
    <row r="109" spans="2:65" s="12" customFormat="1">
      <c r="B109" s="144"/>
      <c r="D109" s="145" t="s">
        <v>150</v>
      </c>
      <c r="E109" s="146" t="s">
        <v>19</v>
      </c>
      <c r="F109" s="147" t="s">
        <v>1020</v>
      </c>
      <c r="H109" s="148">
        <v>2.2000000000000002</v>
      </c>
      <c r="I109" s="149"/>
      <c r="L109" s="144"/>
      <c r="M109" s="150"/>
      <c r="T109" s="151"/>
      <c r="AT109" s="146" t="s">
        <v>150</v>
      </c>
      <c r="AU109" s="146" t="s">
        <v>88</v>
      </c>
      <c r="AV109" s="12" t="s">
        <v>88</v>
      </c>
      <c r="AW109" s="12" t="s">
        <v>37</v>
      </c>
      <c r="AX109" s="12" t="s">
        <v>78</v>
      </c>
      <c r="AY109" s="146" t="s">
        <v>140</v>
      </c>
    </row>
    <row r="110" spans="2:65" s="13" customFormat="1">
      <c r="B110" s="152"/>
      <c r="D110" s="145" t="s">
        <v>150</v>
      </c>
      <c r="E110" s="153" t="s">
        <v>19</v>
      </c>
      <c r="F110" s="154" t="s">
        <v>1031</v>
      </c>
      <c r="H110" s="153" t="s">
        <v>19</v>
      </c>
      <c r="I110" s="155"/>
      <c r="L110" s="152"/>
      <c r="M110" s="156"/>
      <c r="T110" s="157"/>
      <c r="AT110" s="153" t="s">
        <v>150</v>
      </c>
      <c r="AU110" s="153" t="s">
        <v>88</v>
      </c>
      <c r="AV110" s="13" t="s">
        <v>86</v>
      </c>
      <c r="AW110" s="13" t="s">
        <v>37</v>
      </c>
      <c r="AX110" s="13" t="s">
        <v>78</v>
      </c>
      <c r="AY110" s="153" t="s">
        <v>140</v>
      </c>
    </row>
    <row r="111" spans="2:65" s="14" customFormat="1">
      <c r="B111" s="158"/>
      <c r="D111" s="145" t="s">
        <v>150</v>
      </c>
      <c r="E111" s="159" t="s">
        <v>19</v>
      </c>
      <c r="F111" s="160" t="s">
        <v>153</v>
      </c>
      <c r="H111" s="161">
        <v>2.2000000000000002</v>
      </c>
      <c r="I111" s="162"/>
      <c r="L111" s="158"/>
      <c r="M111" s="163"/>
      <c r="T111" s="164"/>
      <c r="AT111" s="159" t="s">
        <v>150</v>
      </c>
      <c r="AU111" s="159" t="s">
        <v>88</v>
      </c>
      <c r="AV111" s="14" t="s">
        <v>147</v>
      </c>
      <c r="AW111" s="14" t="s">
        <v>37</v>
      </c>
      <c r="AX111" s="14" t="s">
        <v>86</v>
      </c>
      <c r="AY111" s="159" t="s">
        <v>140</v>
      </c>
    </row>
    <row r="112" spans="2:65" s="1" customFormat="1" ht="49.05" customHeight="1">
      <c r="B112" s="32"/>
      <c r="C112" s="127" t="s">
        <v>160</v>
      </c>
      <c r="D112" s="127" t="s">
        <v>142</v>
      </c>
      <c r="E112" s="128" t="s">
        <v>1032</v>
      </c>
      <c r="F112" s="129" t="s">
        <v>1033</v>
      </c>
      <c r="G112" s="130" t="s">
        <v>221</v>
      </c>
      <c r="H112" s="131">
        <v>15.5</v>
      </c>
      <c r="I112" s="132"/>
      <c r="J112" s="133">
        <f>ROUND(I112*H112,2)</f>
        <v>0</v>
      </c>
      <c r="K112" s="129" t="s">
        <v>146</v>
      </c>
      <c r="L112" s="32"/>
      <c r="M112" s="134" t="s">
        <v>19</v>
      </c>
      <c r="N112" s="135" t="s">
        <v>49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147</v>
      </c>
      <c r="AT112" s="138" t="s">
        <v>142</v>
      </c>
      <c r="AU112" s="138" t="s">
        <v>88</v>
      </c>
      <c r="AY112" s="17" t="s">
        <v>140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86</v>
      </c>
      <c r="BK112" s="139">
        <f>ROUND(I112*H112,2)</f>
        <v>0</v>
      </c>
      <c r="BL112" s="17" t="s">
        <v>147</v>
      </c>
      <c r="BM112" s="138" t="s">
        <v>8</v>
      </c>
    </row>
    <row r="113" spans="2:65" s="1" customFormat="1">
      <c r="B113" s="32"/>
      <c r="D113" s="140" t="s">
        <v>148</v>
      </c>
      <c r="F113" s="141" t="s">
        <v>1034</v>
      </c>
      <c r="I113" s="142"/>
      <c r="L113" s="32"/>
      <c r="M113" s="143"/>
      <c r="T113" s="53"/>
      <c r="AT113" s="17" t="s">
        <v>148</v>
      </c>
      <c r="AU113" s="17" t="s">
        <v>88</v>
      </c>
    </row>
    <row r="114" spans="2:65" s="13" customFormat="1">
      <c r="B114" s="152"/>
      <c r="D114" s="145" t="s">
        <v>150</v>
      </c>
      <c r="E114" s="153" t="s">
        <v>19</v>
      </c>
      <c r="F114" s="154" t="s">
        <v>1035</v>
      </c>
      <c r="H114" s="153" t="s">
        <v>19</v>
      </c>
      <c r="I114" s="155"/>
      <c r="L114" s="152"/>
      <c r="M114" s="156"/>
      <c r="T114" s="157"/>
      <c r="AT114" s="153" t="s">
        <v>150</v>
      </c>
      <c r="AU114" s="153" t="s">
        <v>88</v>
      </c>
      <c r="AV114" s="13" t="s">
        <v>86</v>
      </c>
      <c r="AW114" s="13" t="s">
        <v>37</v>
      </c>
      <c r="AX114" s="13" t="s">
        <v>78</v>
      </c>
      <c r="AY114" s="153" t="s">
        <v>140</v>
      </c>
    </row>
    <row r="115" spans="2:65" s="12" customFormat="1">
      <c r="B115" s="144"/>
      <c r="D115" s="145" t="s">
        <v>150</v>
      </c>
      <c r="E115" s="146" t="s">
        <v>19</v>
      </c>
      <c r="F115" s="147" t="s">
        <v>1036</v>
      </c>
      <c r="H115" s="148">
        <v>5.6</v>
      </c>
      <c r="I115" s="149"/>
      <c r="L115" s="144"/>
      <c r="M115" s="150"/>
      <c r="T115" s="151"/>
      <c r="AT115" s="146" t="s">
        <v>150</v>
      </c>
      <c r="AU115" s="146" t="s">
        <v>88</v>
      </c>
      <c r="AV115" s="12" t="s">
        <v>88</v>
      </c>
      <c r="AW115" s="12" t="s">
        <v>37</v>
      </c>
      <c r="AX115" s="12" t="s">
        <v>78</v>
      </c>
      <c r="AY115" s="146" t="s">
        <v>140</v>
      </c>
    </row>
    <row r="116" spans="2:65" s="12" customFormat="1">
      <c r="B116" s="144"/>
      <c r="D116" s="145" t="s">
        <v>150</v>
      </c>
      <c r="E116" s="146" t="s">
        <v>19</v>
      </c>
      <c r="F116" s="147" t="s">
        <v>1037</v>
      </c>
      <c r="H116" s="148">
        <v>9.9</v>
      </c>
      <c r="I116" s="149"/>
      <c r="L116" s="144"/>
      <c r="M116" s="150"/>
      <c r="T116" s="151"/>
      <c r="AT116" s="146" t="s">
        <v>150</v>
      </c>
      <c r="AU116" s="146" t="s">
        <v>88</v>
      </c>
      <c r="AV116" s="12" t="s">
        <v>88</v>
      </c>
      <c r="AW116" s="12" t="s">
        <v>37</v>
      </c>
      <c r="AX116" s="12" t="s">
        <v>78</v>
      </c>
      <c r="AY116" s="146" t="s">
        <v>140</v>
      </c>
    </row>
    <row r="117" spans="2:65" s="14" customFormat="1">
      <c r="B117" s="158"/>
      <c r="D117" s="145" t="s">
        <v>150</v>
      </c>
      <c r="E117" s="159" t="s">
        <v>19</v>
      </c>
      <c r="F117" s="160" t="s">
        <v>153</v>
      </c>
      <c r="H117" s="161">
        <v>15.5</v>
      </c>
      <c r="I117" s="162"/>
      <c r="L117" s="158"/>
      <c r="M117" s="163"/>
      <c r="T117" s="164"/>
      <c r="AT117" s="159" t="s">
        <v>150</v>
      </c>
      <c r="AU117" s="159" t="s">
        <v>88</v>
      </c>
      <c r="AV117" s="14" t="s">
        <v>147</v>
      </c>
      <c r="AW117" s="14" t="s">
        <v>37</v>
      </c>
      <c r="AX117" s="14" t="s">
        <v>86</v>
      </c>
      <c r="AY117" s="159" t="s">
        <v>140</v>
      </c>
    </row>
    <row r="118" spans="2:65" s="1" customFormat="1" ht="49.05" customHeight="1">
      <c r="B118" s="32"/>
      <c r="C118" s="127" t="s">
        <v>177</v>
      </c>
      <c r="D118" s="127" t="s">
        <v>142</v>
      </c>
      <c r="E118" s="128" t="s">
        <v>1038</v>
      </c>
      <c r="F118" s="129" t="s">
        <v>1039</v>
      </c>
      <c r="G118" s="130" t="s">
        <v>221</v>
      </c>
      <c r="H118" s="131">
        <v>8</v>
      </c>
      <c r="I118" s="132"/>
      <c r="J118" s="133">
        <f>ROUND(I118*H118,2)</f>
        <v>0</v>
      </c>
      <c r="K118" s="129" t="s">
        <v>146</v>
      </c>
      <c r="L118" s="32"/>
      <c r="M118" s="134" t="s">
        <v>19</v>
      </c>
      <c r="N118" s="135" t="s">
        <v>49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147</v>
      </c>
      <c r="AT118" s="138" t="s">
        <v>142</v>
      </c>
      <c r="AU118" s="138" t="s">
        <v>88</v>
      </c>
      <c r="AY118" s="17" t="s">
        <v>140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7" t="s">
        <v>86</v>
      </c>
      <c r="BK118" s="139">
        <f>ROUND(I118*H118,2)</f>
        <v>0</v>
      </c>
      <c r="BL118" s="17" t="s">
        <v>147</v>
      </c>
      <c r="BM118" s="138" t="s">
        <v>180</v>
      </c>
    </row>
    <row r="119" spans="2:65" s="1" customFormat="1">
      <c r="B119" s="32"/>
      <c r="D119" s="140" t="s">
        <v>148</v>
      </c>
      <c r="F119" s="141" t="s">
        <v>1040</v>
      </c>
      <c r="I119" s="142"/>
      <c r="L119" s="32"/>
      <c r="M119" s="143"/>
      <c r="T119" s="53"/>
      <c r="AT119" s="17" t="s">
        <v>148</v>
      </c>
      <c r="AU119" s="17" t="s">
        <v>88</v>
      </c>
    </row>
    <row r="120" spans="2:65" s="13" customFormat="1">
      <c r="B120" s="152"/>
      <c r="D120" s="145" t="s">
        <v>150</v>
      </c>
      <c r="E120" s="153" t="s">
        <v>19</v>
      </c>
      <c r="F120" s="154" t="s">
        <v>1041</v>
      </c>
      <c r="H120" s="153" t="s">
        <v>19</v>
      </c>
      <c r="I120" s="155"/>
      <c r="L120" s="152"/>
      <c r="M120" s="156"/>
      <c r="T120" s="157"/>
      <c r="AT120" s="153" t="s">
        <v>150</v>
      </c>
      <c r="AU120" s="153" t="s">
        <v>88</v>
      </c>
      <c r="AV120" s="13" t="s">
        <v>86</v>
      </c>
      <c r="AW120" s="13" t="s">
        <v>37</v>
      </c>
      <c r="AX120" s="13" t="s">
        <v>78</v>
      </c>
      <c r="AY120" s="153" t="s">
        <v>140</v>
      </c>
    </row>
    <row r="121" spans="2:65" s="12" customFormat="1">
      <c r="B121" s="144"/>
      <c r="D121" s="145" t="s">
        <v>150</v>
      </c>
      <c r="E121" s="146" t="s">
        <v>19</v>
      </c>
      <c r="F121" s="147" t="s">
        <v>1042</v>
      </c>
      <c r="H121" s="148">
        <v>1.4</v>
      </c>
      <c r="I121" s="149"/>
      <c r="L121" s="144"/>
      <c r="M121" s="150"/>
      <c r="T121" s="151"/>
      <c r="AT121" s="146" t="s">
        <v>150</v>
      </c>
      <c r="AU121" s="146" t="s">
        <v>88</v>
      </c>
      <c r="AV121" s="12" t="s">
        <v>88</v>
      </c>
      <c r="AW121" s="12" t="s">
        <v>37</v>
      </c>
      <c r="AX121" s="12" t="s">
        <v>78</v>
      </c>
      <c r="AY121" s="146" t="s">
        <v>140</v>
      </c>
    </row>
    <row r="122" spans="2:65" s="12" customFormat="1">
      <c r="B122" s="144"/>
      <c r="D122" s="145" t="s">
        <v>150</v>
      </c>
      <c r="E122" s="146" t="s">
        <v>19</v>
      </c>
      <c r="F122" s="147" t="s">
        <v>1043</v>
      </c>
      <c r="H122" s="148">
        <v>6.6</v>
      </c>
      <c r="I122" s="149"/>
      <c r="L122" s="144"/>
      <c r="M122" s="150"/>
      <c r="T122" s="151"/>
      <c r="AT122" s="146" t="s">
        <v>150</v>
      </c>
      <c r="AU122" s="146" t="s">
        <v>88</v>
      </c>
      <c r="AV122" s="12" t="s">
        <v>88</v>
      </c>
      <c r="AW122" s="12" t="s">
        <v>37</v>
      </c>
      <c r="AX122" s="12" t="s">
        <v>78</v>
      </c>
      <c r="AY122" s="146" t="s">
        <v>140</v>
      </c>
    </row>
    <row r="123" spans="2:65" s="14" customFormat="1">
      <c r="B123" s="158"/>
      <c r="D123" s="145" t="s">
        <v>150</v>
      </c>
      <c r="E123" s="159" t="s">
        <v>19</v>
      </c>
      <c r="F123" s="160" t="s">
        <v>153</v>
      </c>
      <c r="H123" s="161">
        <v>8</v>
      </c>
      <c r="I123" s="162"/>
      <c r="L123" s="158"/>
      <c r="M123" s="163"/>
      <c r="T123" s="164"/>
      <c r="AT123" s="159" t="s">
        <v>150</v>
      </c>
      <c r="AU123" s="159" t="s">
        <v>88</v>
      </c>
      <c r="AV123" s="14" t="s">
        <v>147</v>
      </c>
      <c r="AW123" s="14" t="s">
        <v>37</v>
      </c>
      <c r="AX123" s="14" t="s">
        <v>86</v>
      </c>
      <c r="AY123" s="159" t="s">
        <v>140</v>
      </c>
    </row>
    <row r="124" spans="2:65" s="1" customFormat="1" ht="24.15" customHeight="1">
      <c r="B124" s="32"/>
      <c r="C124" s="127" t="s">
        <v>164</v>
      </c>
      <c r="D124" s="127" t="s">
        <v>142</v>
      </c>
      <c r="E124" s="128" t="s">
        <v>1044</v>
      </c>
      <c r="F124" s="129" t="s">
        <v>1045</v>
      </c>
      <c r="G124" s="130" t="s">
        <v>233</v>
      </c>
      <c r="H124" s="131">
        <v>6.5129999999999999</v>
      </c>
      <c r="I124" s="132"/>
      <c r="J124" s="133">
        <f>ROUND(I124*H124,2)</f>
        <v>0</v>
      </c>
      <c r="K124" s="129" t="s">
        <v>146</v>
      </c>
      <c r="L124" s="32"/>
      <c r="M124" s="134" t="s">
        <v>19</v>
      </c>
      <c r="N124" s="135" t="s">
        <v>49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147</v>
      </c>
      <c r="AT124" s="138" t="s">
        <v>142</v>
      </c>
      <c r="AU124" s="138" t="s">
        <v>88</v>
      </c>
      <c r="AY124" s="17" t="s">
        <v>140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86</v>
      </c>
      <c r="BK124" s="139">
        <f>ROUND(I124*H124,2)</f>
        <v>0</v>
      </c>
      <c r="BL124" s="17" t="s">
        <v>147</v>
      </c>
      <c r="BM124" s="138" t="s">
        <v>184</v>
      </c>
    </row>
    <row r="125" spans="2:65" s="1" customFormat="1">
      <c r="B125" s="32"/>
      <c r="D125" s="140" t="s">
        <v>148</v>
      </c>
      <c r="F125" s="141" t="s">
        <v>1046</v>
      </c>
      <c r="I125" s="142"/>
      <c r="L125" s="32"/>
      <c r="M125" s="143"/>
      <c r="T125" s="53"/>
      <c r="AT125" s="17" t="s">
        <v>148</v>
      </c>
      <c r="AU125" s="17" t="s">
        <v>88</v>
      </c>
    </row>
    <row r="126" spans="2:65" s="13" customFormat="1">
      <c r="B126" s="152"/>
      <c r="D126" s="145" t="s">
        <v>150</v>
      </c>
      <c r="E126" s="153" t="s">
        <v>19</v>
      </c>
      <c r="F126" s="154" t="s">
        <v>1047</v>
      </c>
      <c r="H126" s="153" t="s">
        <v>19</v>
      </c>
      <c r="I126" s="155"/>
      <c r="L126" s="152"/>
      <c r="M126" s="156"/>
      <c r="T126" s="157"/>
      <c r="AT126" s="153" t="s">
        <v>150</v>
      </c>
      <c r="AU126" s="153" t="s">
        <v>88</v>
      </c>
      <c r="AV126" s="13" t="s">
        <v>86</v>
      </c>
      <c r="AW126" s="13" t="s">
        <v>37</v>
      </c>
      <c r="AX126" s="13" t="s">
        <v>78</v>
      </c>
      <c r="AY126" s="153" t="s">
        <v>140</v>
      </c>
    </row>
    <row r="127" spans="2:65" s="12" customFormat="1">
      <c r="B127" s="144"/>
      <c r="D127" s="145" t="s">
        <v>150</v>
      </c>
      <c r="E127" s="146" t="s">
        <v>19</v>
      </c>
      <c r="F127" s="147" t="s">
        <v>1048</v>
      </c>
      <c r="H127" s="148">
        <v>6.5129999999999999</v>
      </c>
      <c r="I127" s="149"/>
      <c r="L127" s="144"/>
      <c r="M127" s="150"/>
      <c r="T127" s="151"/>
      <c r="AT127" s="146" t="s">
        <v>150</v>
      </c>
      <c r="AU127" s="146" t="s">
        <v>88</v>
      </c>
      <c r="AV127" s="12" t="s">
        <v>88</v>
      </c>
      <c r="AW127" s="12" t="s">
        <v>37</v>
      </c>
      <c r="AX127" s="12" t="s">
        <v>78</v>
      </c>
      <c r="AY127" s="146" t="s">
        <v>140</v>
      </c>
    </row>
    <row r="128" spans="2:65" s="14" customFormat="1">
      <c r="B128" s="158"/>
      <c r="D128" s="145" t="s">
        <v>150</v>
      </c>
      <c r="E128" s="159" t="s">
        <v>19</v>
      </c>
      <c r="F128" s="160" t="s">
        <v>153</v>
      </c>
      <c r="H128" s="161">
        <v>6.5129999999999999</v>
      </c>
      <c r="I128" s="162"/>
      <c r="L128" s="158"/>
      <c r="M128" s="163"/>
      <c r="T128" s="164"/>
      <c r="AT128" s="159" t="s">
        <v>150</v>
      </c>
      <c r="AU128" s="159" t="s">
        <v>88</v>
      </c>
      <c r="AV128" s="14" t="s">
        <v>147</v>
      </c>
      <c r="AW128" s="14" t="s">
        <v>37</v>
      </c>
      <c r="AX128" s="14" t="s">
        <v>86</v>
      </c>
      <c r="AY128" s="159" t="s">
        <v>140</v>
      </c>
    </row>
    <row r="129" spans="2:65" s="1" customFormat="1" ht="24.15" customHeight="1">
      <c r="B129" s="32"/>
      <c r="C129" s="127" t="s">
        <v>188</v>
      </c>
      <c r="D129" s="127" t="s">
        <v>142</v>
      </c>
      <c r="E129" s="128" t="s">
        <v>1049</v>
      </c>
      <c r="F129" s="129" t="s">
        <v>1050</v>
      </c>
      <c r="G129" s="130" t="s">
        <v>233</v>
      </c>
      <c r="H129" s="131">
        <v>211.47200000000001</v>
      </c>
      <c r="I129" s="132"/>
      <c r="J129" s="133">
        <f>ROUND(I129*H129,2)</f>
        <v>0</v>
      </c>
      <c r="K129" s="129" t="s">
        <v>146</v>
      </c>
      <c r="L129" s="32"/>
      <c r="M129" s="134" t="s">
        <v>19</v>
      </c>
      <c r="N129" s="135" t="s">
        <v>49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147</v>
      </c>
      <c r="AT129" s="138" t="s">
        <v>142</v>
      </c>
      <c r="AU129" s="138" t="s">
        <v>88</v>
      </c>
      <c r="AY129" s="17" t="s">
        <v>140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86</v>
      </c>
      <c r="BK129" s="139">
        <f>ROUND(I129*H129,2)</f>
        <v>0</v>
      </c>
      <c r="BL129" s="17" t="s">
        <v>147</v>
      </c>
      <c r="BM129" s="138" t="s">
        <v>191</v>
      </c>
    </row>
    <row r="130" spans="2:65" s="1" customFormat="1">
      <c r="B130" s="32"/>
      <c r="D130" s="140" t="s">
        <v>148</v>
      </c>
      <c r="F130" s="141" t="s">
        <v>1051</v>
      </c>
      <c r="I130" s="142"/>
      <c r="L130" s="32"/>
      <c r="M130" s="143"/>
      <c r="T130" s="53"/>
      <c r="AT130" s="17" t="s">
        <v>148</v>
      </c>
      <c r="AU130" s="17" t="s">
        <v>88</v>
      </c>
    </row>
    <row r="131" spans="2:65" s="13" customFormat="1">
      <c r="B131" s="152"/>
      <c r="D131" s="145" t="s">
        <v>150</v>
      </c>
      <c r="E131" s="153" t="s">
        <v>19</v>
      </c>
      <c r="F131" s="154" t="s">
        <v>1052</v>
      </c>
      <c r="H131" s="153" t="s">
        <v>19</v>
      </c>
      <c r="I131" s="155"/>
      <c r="L131" s="152"/>
      <c r="M131" s="156"/>
      <c r="T131" s="157"/>
      <c r="AT131" s="153" t="s">
        <v>150</v>
      </c>
      <c r="AU131" s="153" t="s">
        <v>88</v>
      </c>
      <c r="AV131" s="13" t="s">
        <v>86</v>
      </c>
      <c r="AW131" s="13" t="s">
        <v>37</v>
      </c>
      <c r="AX131" s="13" t="s">
        <v>78</v>
      </c>
      <c r="AY131" s="153" t="s">
        <v>140</v>
      </c>
    </row>
    <row r="132" spans="2:65" s="12" customFormat="1">
      <c r="B132" s="144"/>
      <c r="D132" s="145" t="s">
        <v>150</v>
      </c>
      <c r="E132" s="146" t="s">
        <v>19</v>
      </c>
      <c r="F132" s="147" t="s">
        <v>1053</v>
      </c>
      <c r="H132" s="148">
        <v>20.530999999999999</v>
      </c>
      <c r="I132" s="149"/>
      <c r="L132" s="144"/>
      <c r="M132" s="150"/>
      <c r="T132" s="151"/>
      <c r="AT132" s="146" t="s">
        <v>150</v>
      </c>
      <c r="AU132" s="146" t="s">
        <v>88</v>
      </c>
      <c r="AV132" s="12" t="s">
        <v>88</v>
      </c>
      <c r="AW132" s="12" t="s">
        <v>37</v>
      </c>
      <c r="AX132" s="12" t="s">
        <v>78</v>
      </c>
      <c r="AY132" s="146" t="s">
        <v>140</v>
      </c>
    </row>
    <row r="133" spans="2:65" s="12" customFormat="1">
      <c r="B133" s="144"/>
      <c r="D133" s="145" t="s">
        <v>150</v>
      </c>
      <c r="E133" s="146" t="s">
        <v>19</v>
      </c>
      <c r="F133" s="147" t="s">
        <v>1054</v>
      </c>
      <c r="H133" s="148">
        <v>108.342</v>
      </c>
      <c r="I133" s="149"/>
      <c r="L133" s="144"/>
      <c r="M133" s="150"/>
      <c r="T133" s="151"/>
      <c r="AT133" s="146" t="s">
        <v>150</v>
      </c>
      <c r="AU133" s="146" t="s">
        <v>88</v>
      </c>
      <c r="AV133" s="12" t="s">
        <v>88</v>
      </c>
      <c r="AW133" s="12" t="s">
        <v>37</v>
      </c>
      <c r="AX133" s="12" t="s">
        <v>78</v>
      </c>
      <c r="AY133" s="146" t="s">
        <v>140</v>
      </c>
    </row>
    <row r="134" spans="2:65" s="12" customFormat="1">
      <c r="B134" s="144"/>
      <c r="D134" s="145" t="s">
        <v>150</v>
      </c>
      <c r="E134" s="146" t="s">
        <v>19</v>
      </c>
      <c r="F134" s="147" t="s">
        <v>1055</v>
      </c>
      <c r="H134" s="148">
        <v>82.599000000000004</v>
      </c>
      <c r="I134" s="149"/>
      <c r="L134" s="144"/>
      <c r="M134" s="150"/>
      <c r="T134" s="151"/>
      <c r="AT134" s="146" t="s">
        <v>150</v>
      </c>
      <c r="AU134" s="146" t="s">
        <v>88</v>
      </c>
      <c r="AV134" s="12" t="s">
        <v>88</v>
      </c>
      <c r="AW134" s="12" t="s">
        <v>37</v>
      </c>
      <c r="AX134" s="12" t="s">
        <v>78</v>
      </c>
      <c r="AY134" s="146" t="s">
        <v>140</v>
      </c>
    </row>
    <row r="135" spans="2:65" s="14" customFormat="1">
      <c r="B135" s="158"/>
      <c r="D135" s="145" t="s">
        <v>150</v>
      </c>
      <c r="E135" s="159" t="s">
        <v>19</v>
      </c>
      <c r="F135" s="160" t="s">
        <v>153</v>
      </c>
      <c r="H135" s="161">
        <v>211.47199999999998</v>
      </c>
      <c r="I135" s="162"/>
      <c r="L135" s="158"/>
      <c r="M135" s="163"/>
      <c r="T135" s="164"/>
      <c r="AT135" s="159" t="s">
        <v>150</v>
      </c>
      <c r="AU135" s="159" t="s">
        <v>88</v>
      </c>
      <c r="AV135" s="14" t="s">
        <v>147</v>
      </c>
      <c r="AW135" s="14" t="s">
        <v>37</v>
      </c>
      <c r="AX135" s="14" t="s">
        <v>86</v>
      </c>
      <c r="AY135" s="159" t="s">
        <v>140</v>
      </c>
    </row>
    <row r="136" spans="2:65" s="1" customFormat="1" ht="33" customHeight="1">
      <c r="B136" s="32"/>
      <c r="C136" s="127" t="s">
        <v>171</v>
      </c>
      <c r="D136" s="127" t="s">
        <v>142</v>
      </c>
      <c r="E136" s="128" t="s">
        <v>1056</v>
      </c>
      <c r="F136" s="129" t="s">
        <v>1057</v>
      </c>
      <c r="G136" s="130" t="s">
        <v>233</v>
      </c>
      <c r="H136" s="131">
        <v>987.54600000000005</v>
      </c>
      <c r="I136" s="132"/>
      <c r="J136" s="133">
        <f>ROUND(I136*H136,2)</f>
        <v>0</v>
      </c>
      <c r="K136" s="129" t="s">
        <v>146</v>
      </c>
      <c r="L136" s="32"/>
      <c r="M136" s="134" t="s">
        <v>19</v>
      </c>
      <c r="N136" s="135" t="s">
        <v>49</v>
      </c>
      <c r="P136" s="136">
        <f>O136*H136</f>
        <v>0</v>
      </c>
      <c r="Q136" s="136">
        <v>0</v>
      </c>
      <c r="R136" s="136">
        <f>Q136*H136</f>
        <v>0</v>
      </c>
      <c r="S136" s="136">
        <v>0</v>
      </c>
      <c r="T136" s="137">
        <f>S136*H136</f>
        <v>0</v>
      </c>
      <c r="AR136" s="138" t="s">
        <v>147</v>
      </c>
      <c r="AT136" s="138" t="s">
        <v>142</v>
      </c>
      <c r="AU136" s="138" t="s">
        <v>88</v>
      </c>
      <c r="AY136" s="17" t="s">
        <v>140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7" t="s">
        <v>86</v>
      </c>
      <c r="BK136" s="139">
        <f>ROUND(I136*H136,2)</f>
        <v>0</v>
      </c>
      <c r="BL136" s="17" t="s">
        <v>147</v>
      </c>
      <c r="BM136" s="138" t="s">
        <v>198</v>
      </c>
    </row>
    <row r="137" spans="2:65" s="1" customFormat="1">
      <c r="B137" s="32"/>
      <c r="D137" s="140" t="s">
        <v>148</v>
      </c>
      <c r="F137" s="141" t="s">
        <v>1058</v>
      </c>
      <c r="I137" s="142"/>
      <c r="L137" s="32"/>
      <c r="M137" s="143"/>
      <c r="T137" s="53"/>
      <c r="AT137" s="17" t="s">
        <v>148</v>
      </c>
      <c r="AU137" s="17" t="s">
        <v>88</v>
      </c>
    </row>
    <row r="138" spans="2:65" s="12" customFormat="1">
      <c r="B138" s="144"/>
      <c r="D138" s="145" t="s">
        <v>150</v>
      </c>
      <c r="E138" s="146" t="s">
        <v>19</v>
      </c>
      <c r="F138" s="147" t="s">
        <v>1059</v>
      </c>
      <c r="H138" s="148">
        <v>47.030999999999999</v>
      </c>
      <c r="I138" s="149"/>
      <c r="L138" s="144"/>
      <c r="M138" s="150"/>
      <c r="T138" s="151"/>
      <c r="AT138" s="146" t="s">
        <v>150</v>
      </c>
      <c r="AU138" s="146" t="s">
        <v>88</v>
      </c>
      <c r="AV138" s="12" t="s">
        <v>88</v>
      </c>
      <c r="AW138" s="12" t="s">
        <v>37</v>
      </c>
      <c r="AX138" s="12" t="s">
        <v>78</v>
      </c>
      <c r="AY138" s="146" t="s">
        <v>140</v>
      </c>
    </row>
    <row r="139" spans="2:65" s="12" customFormat="1">
      <c r="B139" s="144"/>
      <c r="D139" s="145" t="s">
        <v>150</v>
      </c>
      <c r="E139" s="146" t="s">
        <v>19</v>
      </c>
      <c r="F139" s="147" t="s">
        <v>1060</v>
      </c>
      <c r="H139" s="148">
        <v>734.49199999999996</v>
      </c>
      <c r="I139" s="149"/>
      <c r="L139" s="144"/>
      <c r="M139" s="150"/>
      <c r="T139" s="151"/>
      <c r="AT139" s="146" t="s">
        <v>150</v>
      </c>
      <c r="AU139" s="146" t="s">
        <v>88</v>
      </c>
      <c r="AV139" s="12" t="s">
        <v>88</v>
      </c>
      <c r="AW139" s="12" t="s">
        <v>37</v>
      </c>
      <c r="AX139" s="12" t="s">
        <v>78</v>
      </c>
      <c r="AY139" s="146" t="s">
        <v>140</v>
      </c>
    </row>
    <row r="140" spans="2:65" s="12" customFormat="1">
      <c r="B140" s="144"/>
      <c r="D140" s="145" t="s">
        <v>150</v>
      </c>
      <c r="E140" s="146" t="s">
        <v>19</v>
      </c>
      <c r="F140" s="147" t="s">
        <v>1061</v>
      </c>
      <c r="H140" s="148">
        <v>192.06399999999999</v>
      </c>
      <c r="I140" s="149"/>
      <c r="L140" s="144"/>
      <c r="M140" s="150"/>
      <c r="T140" s="151"/>
      <c r="AT140" s="146" t="s">
        <v>150</v>
      </c>
      <c r="AU140" s="146" t="s">
        <v>88</v>
      </c>
      <c r="AV140" s="12" t="s">
        <v>88</v>
      </c>
      <c r="AW140" s="12" t="s">
        <v>37</v>
      </c>
      <c r="AX140" s="12" t="s">
        <v>78</v>
      </c>
      <c r="AY140" s="146" t="s">
        <v>140</v>
      </c>
    </row>
    <row r="141" spans="2:65" s="12" customFormat="1">
      <c r="B141" s="144"/>
      <c r="D141" s="145" t="s">
        <v>150</v>
      </c>
      <c r="E141" s="146" t="s">
        <v>19</v>
      </c>
      <c r="F141" s="147" t="s">
        <v>1062</v>
      </c>
      <c r="H141" s="148">
        <v>13.959</v>
      </c>
      <c r="I141" s="149"/>
      <c r="L141" s="144"/>
      <c r="M141" s="150"/>
      <c r="T141" s="151"/>
      <c r="AT141" s="146" t="s">
        <v>150</v>
      </c>
      <c r="AU141" s="146" t="s">
        <v>88</v>
      </c>
      <c r="AV141" s="12" t="s">
        <v>88</v>
      </c>
      <c r="AW141" s="12" t="s">
        <v>37</v>
      </c>
      <c r="AX141" s="12" t="s">
        <v>78</v>
      </c>
      <c r="AY141" s="146" t="s">
        <v>140</v>
      </c>
    </row>
    <row r="142" spans="2:65" s="14" customFormat="1">
      <c r="B142" s="158"/>
      <c r="D142" s="145" t="s">
        <v>150</v>
      </c>
      <c r="E142" s="159" t="s">
        <v>19</v>
      </c>
      <c r="F142" s="160" t="s">
        <v>153</v>
      </c>
      <c r="H142" s="161">
        <v>987.54599999999982</v>
      </c>
      <c r="I142" s="162"/>
      <c r="L142" s="158"/>
      <c r="M142" s="163"/>
      <c r="T142" s="164"/>
      <c r="AT142" s="159" t="s">
        <v>150</v>
      </c>
      <c r="AU142" s="159" t="s">
        <v>88</v>
      </c>
      <c r="AV142" s="14" t="s">
        <v>147</v>
      </c>
      <c r="AW142" s="14" t="s">
        <v>37</v>
      </c>
      <c r="AX142" s="14" t="s">
        <v>86</v>
      </c>
      <c r="AY142" s="159" t="s">
        <v>140</v>
      </c>
    </row>
    <row r="143" spans="2:65" s="1" customFormat="1" ht="24.15" customHeight="1">
      <c r="B143" s="32"/>
      <c r="C143" s="127" t="s">
        <v>202</v>
      </c>
      <c r="D143" s="127" t="s">
        <v>142</v>
      </c>
      <c r="E143" s="128" t="s">
        <v>1063</v>
      </c>
      <c r="F143" s="129" t="s">
        <v>1064</v>
      </c>
      <c r="G143" s="130" t="s">
        <v>233</v>
      </c>
      <c r="H143" s="131">
        <v>180.83</v>
      </c>
      <c r="I143" s="132"/>
      <c r="J143" s="133">
        <f>ROUND(I143*H143,2)</f>
        <v>0</v>
      </c>
      <c r="K143" s="129" t="s">
        <v>146</v>
      </c>
      <c r="L143" s="32"/>
      <c r="M143" s="134" t="s">
        <v>19</v>
      </c>
      <c r="N143" s="135" t="s">
        <v>49</v>
      </c>
      <c r="P143" s="136">
        <f>O143*H143</f>
        <v>0</v>
      </c>
      <c r="Q143" s="136">
        <v>0</v>
      </c>
      <c r="R143" s="136">
        <f>Q143*H143</f>
        <v>0</v>
      </c>
      <c r="S143" s="136">
        <v>0</v>
      </c>
      <c r="T143" s="137">
        <f>S143*H143</f>
        <v>0</v>
      </c>
      <c r="AR143" s="138" t="s">
        <v>147</v>
      </c>
      <c r="AT143" s="138" t="s">
        <v>142</v>
      </c>
      <c r="AU143" s="138" t="s">
        <v>88</v>
      </c>
      <c r="AY143" s="17" t="s">
        <v>140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7" t="s">
        <v>86</v>
      </c>
      <c r="BK143" s="139">
        <f>ROUND(I143*H143,2)</f>
        <v>0</v>
      </c>
      <c r="BL143" s="17" t="s">
        <v>147</v>
      </c>
      <c r="BM143" s="138" t="s">
        <v>205</v>
      </c>
    </row>
    <row r="144" spans="2:65" s="1" customFormat="1">
      <c r="B144" s="32"/>
      <c r="D144" s="140" t="s">
        <v>148</v>
      </c>
      <c r="F144" s="141" t="s">
        <v>1065</v>
      </c>
      <c r="I144" s="142"/>
      <c r="L144" s="32"/>
      <c r="M144" s="143"/>
      <c r="T144" s="53"/>
      <c r="AT144" s="17" t="s">
        <v>148</v>
      </c>
      <c r="AU144" s="17" t="s">
        <v>88</v>
      </c>
    </row>
    <row r="145" spans="2:65" s="12" customFormat="1">
      <c r="B145" s="144"/>
      <c r="D145" s="145" t="s">
        <v>150</v>
      </c>
      <c r="E145" s="146" t="s">
        <v>19</v>
      </c>
      <c r="F145" s="147" t="s">
        <v>1066</v>
      </c>
      <c r="H145" s="148">
        <v>180.83</v>
      </c>
      <c r="I145" s="149"/>
      <c r="L145" s="144"/>
      <c r="M145" s="150"/>
      <c r="T145" s="151"/>
      <c r="AT145" s="146" t="s">
        <v>150</v>
      </c>
      <c r="AU145" s="146" t="s">
        <v>88</v>
      </c>
      <c r="AV145" s="12" t="s">
        <v>88</v>
      </c>
      <c r="AW145" s="12" t="s">
        <v>37</v>
      </c>
      <c r="AX145" s="12" t="s">
        <v>78</v>
      </c>
      <c r="AY145" s="146" t="s">
        <v>140</v>
      </c>
    </row>
    <row r="146" spans="2:65" s="13" customFormat="1">
      <c r="B146" s="152"/>
      <c r="D146" s="145" t="s">
        <v>150</v>
      </c>
      <c r="E146" s="153" t="s">
        <v>19</v>
      </c>
      <c r="F146" s="154" t="s">
        <v>1067</v>
      </c>
      <c r="H146" s="153" t="s">
        <v>19</v>
      </c>
      <c r="I146" s="155"/>
      <c r="L146" s="152"/>
      <c r="M146" s="156"/>
      <c r="T146" s="157"/>
      <c r="AT146" s="153" t="s">
        <v>150</v>
      </c>
      <c r="AU146" s="153" t="s">
        <v>88</v>
      </c>
      <c r="AV146" s="13" t="s">
        <v>86</v>
      </c>
      <c r="AW146" s="13" t="s">
        <v>37</v>
      </c>
      <c r="AX146" s="13" t="s">
        <v>78</v>
      </c>
      <c r="AY146" s="153" t="s">
        <v>140</v>
      </c>
    </row>
    <row r="147" spans="2:65" s="14" customFormat="1">
      <c r="B147" s="158"/>
      <c r="D147" s="145" t="s">
        <v>150</v>
      </c>
      <c r="E147" s="159" t="s">
        <v>19</v>
      </c>
      <c r="F147" s="160" t="s">
        <v>153</v>
      </c>
      <c r="H147" s="161">
        <v>180.83</v>
      </c>
      <c r="I147" s="162"/>
      <c r="L147" s="158"/>
      <c r="M147" s="163"/>
      <c r="T147" s="164"/>
      <c r="AT147" s="159" t="s">
        <v>150</v>
      </c>
      <c r="AU147" s="159" t="s">
        <v>88</v>
      </c>
      <c r="AV147" s="14" t="s">
        <v>147</v>
      </c>
      <c r="AW147" s="14" t="s">
        <v>37</v>
      </c>
      <c r="AX147" s="14" t="s">
        <v>86</v>
      </c>
      <c r="AY147" s="159" t="s">
        <v>140</v>
      </c>
    </row>
    <row r="148" spans="2:65" s="1" customFormat="1" ht="21.75" customHeight="1">
      <c r="B148" s="32"/>
      <c r="C148" s="127" t="s">
        <v>8</v>
      </c>
      <c r="D148" s="127" t="s">
        <v>142</v>
      </c>
      <c r="E148" s="128" t="s">
        <v>1068</v>
      </c>
      <c r="F148" s="129" t="s">
        <v>1069</v>
      </c>
      <c r="G148" s="130" t="s">
        <v>145</v>
      </c>
      <c r="H148" s="131">
        <v>374.58699999999999</v>
      </c>
      <c r="I148" s="132"/>
      <c r="J148" s="133">
        <f>ROUND(I148*H148,2)</f>
        <v>0</v>
      </c>
      <c r="K148" s="129" t="s">
        <v>146</v>
      </c>
      <c r="L148" s="32"/>
      <c r="M148" s="134" t="s">
        <v>19</v>
      </c>
      <c r="N148" s="135" t="s">
        <v>49</v>
      </c>
      <c r="P148" s="136">
        <f>O148*H148</f>
        <v>0</v>
      </c>
      <c r="Q148" s="136">
        <v>0</v>
      </c>
      <c r="R148" s="136">
        <f>Q148*H148</f>
        <v>0</v>
      </c>
      <c r="S148" s="136">
        <v>0</v>
      </c>
      <c r="T148" s="137">
        <f>S148*H148</f>
        <v>0</v>
      </c>
      <c r="AR148" s="138" t="s">
        <v>147</v>
      </c>
      <c r="AT148" s="138" t="s">
        <v>142</v>
      </c>
      <c r="AU148" s="138" t="s">
        <v>88</v>
      </c>
      <c r="AY148" s="17" t="s">
        <v>140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7" t="s">
        <v>86</v>
      </c>
      <c r="BK148" s="139">
        <f>ROUND(I148*H148,2)</f>
        <v>0</v>
      </c>
      <c r="BL148" s="17" t="s">
        <v>147</v>
      </c>
      <c r="BM148" s="138" t="s">
        <v>210</v>
      </c>
    </row>
    <row r="149" spans="2:65" s="1" customFormat="1">
      <c r="B149" s="32"/>
      <c r="D149" s="140" t="s">
        <v>148</v>
      </c>
      <c r="F149" s="141" t="s">
        <v>1070</v>
      </c>
      <c r="I149" s="142"/>
      <c r="L149" s="32"/>
      <c r="M149" s="143"/>
      <c r="T149" s="53"/>
      <c r="AT149" s="17" t="s">
        <v>148</v>
      </c>
      <c r="AU149" s="17" t="s">
        <v>88</v>
      </c>
    </row>
    <row r="150" spans="2:65" s="12" customFormat="1">
      <c r="B150" s="144"/>
      <c r="D150" s="145" t="s">
        <v>150</v>
      </c>
      <c r="E150" s="146" t="s">
        <v>19</v>
      </c>
      <c r="F150" s="147" t="s">
        <v>1071</v>
      </c>
      <c r="H150" s="148">
        <v>25.38</v>
      </c>
      <c r="I150" s="149"/>
      <c r="L150" s="144"/>
      <c r="M150" s="150"/>
      <c r="T150" s="151"/>
      <c r="AT150" s="146" t="s">
        <v>150</v>
      </c>
      <c r="AU150" s="146" t="s">
        <v>88</v>
      </c>
      <c r="AV150" s="12" t="s">
        <v>88</v>
      </c>
      <c r="AW150" s="12" t="s">
        <v>37</v>
      </c>
      <c r="AX150" s="12" t="s">
        <v>78</v>
      </c>
      <c r="AY150" s="146" t="s">
        <v>140</v>
      </c>
    </row>
    <row r="151" spans="2:65" s="12" customFormat="1">
      <c r="B151" s="144"/>
      <c r="D151" s="145" t="s">
        <v>150</v>
      </c>
      <c r="E151" s="146" t="s">
        <v>19</v>
      </c>
      <c r="F151" s="147" t="s">
        <v>1072</v>
      </c>
      <c r="H151" s="148">
        <v>349.20699999999999</v>
      </c>
      <c r="I151" s="149"/>
      <c r="L151" s="144"/>
      <c r="M151" s="150"/>
      <c r="T151" s="151"/>
      <c r="AT151" s="146" t="s">
        <v>150</v>
      </c>
      <c r="AU151" s="146" t="s">
        <v>88</v>
      </c>
      <c r="AV151" s="12" t="s">
        <v>88</v>
      </c>
      <c r="AW151" s="12" t="s">
        <v>37</v>
      </c>
      <c r="AX151" s="12" t="s">
        <v>78</v>
      </c>
      <c r="AY151" s="146" t="s">
        <v>140</v>
      </c>
    </row>
    <row r="152" spans="2:65" s="14" customFormat="1">
      <c r="B152" s="158"/>
      <c r="D152" s="145" t="s">
        <v>150</v>
      </c>
      <c r="E152" s="159" t="s">
        <v>19</v>
      </c>
      <c r="F152" s="160" t="s">
        <v>153</v>
      </c>
      <c r="H152" s="161">
        <v>374.58699999999999</v>
      </c>
      <c r="I152" s="162"/>
      <c r="L152" s="158"/>
      <c r="M152" s="163"/>
      <c r="T152" s="164"/>
      <c r="AT152" s="159" t="s">
        <v>150</v>
      </c>
      <c r="AU152" s="159" t="s">
        <v>88</v>
      </c>
      <c r="AV152" s="14" t="s">
        <v>147</v>
      </c>
      <c r="AW152" s="14" t="s">
        <v>37</v>
      </c>
      <c r="AX152" s="14" t="s">
        <v>86</v>
      </c>
      <c r="AY152" s="159" t="s">
        <v>140</v>
      </c>
    </row>
    <row r="153" spans="2:65" s="1" customFormat="1" ht="24.15" customHeight="1">
      <c r="B153" s="32"/>
      <c r="C153" s="127" t="s">
        <v>213</v>
      </c>
      <c r="D153" s="127" t="s">
        <v>142</v>
      </c>
      <c r="E153" s="128" t="s">
        <v>1073</v>
      </c>
      <c r="F153" s="129" t="s">
        <v>1074</v>
      </c>
      <c r="G153" s="130" t="s">
        <v>145</v>
      </c>
      <c r="H153" s="131">
        <v>1437.9549999999999</v>
      </c>
      <c r="I153" s="132"/>
      <c r="J153" s="133">
        <f>ROUND(I153*H153,2)</f>
        <v>0</v>
      </c>
      <c r="K153" s="129" t="s">
        <v>146</v>
      </c>
      <c r="L153" s="32"/>
      <c r="M153" s="134" t="s">
        <v>19</v>
      </c>
      <c r="N153" s="135" t="s">
        <v>49</v>
      </c>
      <c r="P153" s="136">
        <f>O153*H153</f>
        <v>0</v>
      </c>
      <c r="Q153" s="136">
        <v>0</v>
      </c>
      <c r="R153" s="136">
        <f>Q153*H153</f>
        <v>0</v>
      </c>
      <c r="S153" s="136">
        <v>0</v>
      </c>
      <c r="T153" s="137">
        <f>S153*H153</f>
        <v>0</v>
      </c>
      <c r="AR153" s="138" t="s">
        <v>147</v>
      </c>
      <c r="AT153" s="138" t="s">
        <v>142</v>
      </c>
      <c r="AU153" s="138" t="s">
        <v>88</v>
      </c>
      <c r="AY153" s="17" t="s">
        <v>140</v>
      </c>
      <c r="BE153" s="139">
        <f>IF(N153="základní",J153,0)</f>
        <v>0</v>
      </c>
      <c r="BF153" s="139">
        <f>IF(N153="snížená",J153,0)</f>
        <v>0</v>
      </c>
      <c r="BG153" s="139">
        <f>IF(N153="zákl. přenesená",J153,0)</f>
        <v>0</v>
      </c>
      <c r="BH153" s="139">
        <f>IF(N153="sníž. přenesená",J153,0)</f>
        <v>0</v>
      </c>
      <c r="BI153" s="139">
        <f>IF(N153="nulová",J153,0)</f>
        <v>0</v>
      </c>
      <c r="BJ153" s="17" t="s">
        <v>86</v>
      </c>
      <c r="BK153" s="139">
        <f>ROUND(I153*H153,2)</f>
        <v>0</v>
      </c>
      <c r="BL153" s="17" t="s">
        <v>147</v>
      </c>
      <c r="BM153" s="138" t="s">
        <v>216</v>
      </c>
    </row>
    <row r="154" spans="2:65" s="1" customFormat="1">
      <c r="B154" s="32"/>
      <c r="D154" s="140" t="s">
        <v>148</v>
      </c>
      <c r="F154" s="141" t="s">
        <v>1075</v>
      </c>
      <c r="I154" s="142"/>
      <c r="L154" s="32"/>
      <c r="M154" s="143"/>
      <c r="T154" s="53"/>
      <c r="AT154" s="17" t="s">
        <v>148</v>
      </c>
      <c r="AU154" s="17" t="s">
        <v>88</v>
      </c>
    </row>
    <row r="155" spans="2:65" s="12" customFormat="1">
      <c r="B155" s="144"/>
      <c r="D155" s="145" t="s">
        <v>150</v>
      </c>
      <c r="E155" s="146" t="s">
        <v>19</v>
      </c>
      <c r="F155" s="147" t="s">
        <v>1076</v>
      </c>
      <c r="H155" s="148">
        <v>75.25</v>
      </c>
      <c r="I155" s="149"/>
      <c r="L155" s="144"/>
      <c r="M155" s="150"/>
      <c r="T155" s="151"/>
      <c r="AT155" s="146" t="s">
        <v>150</v>
      </c>
      <c r="AU155" s="146" t="s">
        <v>88</v>
      </c>
      <c r="AV155" s="12" t="s">
        <v>88</v>
      </c>
      <c r="AW155" s="12" t="s">
        <v>37</v>
      </c>
      <c r="AX155" s="12" t="s">
        <v>78</v>
      </c>
      <c r="AY155" s="146" t="s">
        <v>140</v>
      </c>
    </row>
    <row r="156" spans="2:65" s="12" customFormat="1">
      <c r="B156" s="144"/>
      <c r="D156" s="145" t="s">
        <v>150</v>
      </c>
      <c r="E156" s="146" t="s">
        <v>19</v>
      </c>
      <c r="F156" s="147" t="s">
        <v>1077</v>
      </c>
      <c r="H156" s="148">
        <v>1362.7049999999999</v>
      </c>
      <c r="I156" s="149"/>
      <c r="L156" s="144"/>
      <c r="M156" s="150"/>
      <c r="T156" s="151"/>
      <c r="AT156" s="146" t="s">
        <v>150</v>
      </c>
      <c r="AU156" s="146" t="s">
        <v>88</v>
      </c>
      <c r="AV156" s="12" t="s">
        <v>88</v>
      </c>
      <c r="AW156" s="12" t="s">
        <v>37</v>
      </c>
      <c r="AX156" s="12" t="s">
        <v>78</v>
      </c>
      <c r="AY156" s="146" t="s">
        <v>140</v>
      </c>
    </row>
    <row r="157" spans="2:65" s="14" customFormat="1">
      <c r="B157" s="158"/>
      <c r="D157" s="145" t="s">
        <v>150</v>
      </c>
      <c r="E157" s="159" t="s">
        <v>19</v>
      </c>
      <c r="F157" s="160" t="s">
        <v>153</v>
      </c>
      <c r="H157" s="161">
        <v>1437.9549999999999</v>
      </c>
      <c r="I157" s="162"/>
      <c r="L157" s="158"/>
      <c r="M157" s="163"/>
      <c r="T157" s="164"/>
      <c r="AT157" s="159" t="s">
        <v>150</v>
      </c>
      <c r="AU157" s="159" t="s">
        <v>88</v>
      </c>
      <c r="AV157" s="14" t="s">
        <v>147</v>
      </c>
      <c r="AW157" s="14" t="s">
        <v>37</v>
      </c>
      <c r="AX157" s="14" t="s">
        <v>86</v>
      </c>
      <c r="AY157" s="159" t="s">
        <v>140</v>
      </c>
    </row>
    <row r="158" spans="2:65" s="1" customFormat="1" ht="24.15" customHeight="1">
      <c r="B158" s="32"/>
      <c r="C158" s="127" t="s">
        <v>180</v>
      </c>
      <c r="D158" s="127" t="s">
        <v>142</v>
      </c>
      <c r="E158" s="128" t="s">
        <v>1073</v>
      </c>
      <c r="F158" s="129" t="s">
        <v>1074</v>
      </c>
      <c r="G158" s="130" t="s">
        <v>145</v>
      </c>
      <c r="H158" s="131">
        <v>31.045999999999999</v>
      </c>
      <c r="I158" s="132"/>
      <c r="J158" s="133">
        <f>ROUND(I158*H158,2)</f>
        <v>0</v>
      </c>
      <c r="K158" s="129" t="s">
        <v>146</v>
      </c>
      <c r="L158" s="32"/>
      <c r="M158" s="134" t="s">
        <v>19</v>
      </c>
      <c r="N158" s="135" t="s">
        <v>49</v>
      </c>
      <c r="P158" s="136">
        <f>O158*H158</f>
        <v>0</v>
      </c>
      <c r="Q158" s="136">
        <v>0</v>
      </c>
      <c r="R158" s="136">
        <f>Q158*H158</f>
        <v>0</v>
      </c>
      <c r="S158" s="136">
        <v>0</v>
      </c>
      <c r="T158" s="137">
        <f>S158*H158</f>
        <v>0</v>
      </c>
      <c r="AR158" s="138" t="s">
        <v>147</v>
      </c>
      <c r="AT158" s="138" t="s">
        <v>142</v>
      </c>
      <c r="AU158" s="138" t="s">
        <v>88</v>
      </c>
      <c r="AY158" s="17" t="s">
        <v>140</v>
      </c>
      <c r="BE158" s="139">
        <f>IF(N158="základní",J158,0)</f>
        <v>0</v>
      </c>
      <c r="BF158" s="139">
        <f>IF(N158="snížená",J158,0)</f>
        <v>0</v>
      </c>
      <c r="BG158" s="139">
        <f>IF(N158="zákl. přenesená",J158,0)</f>
        <v>0</v>
      </c>
      <c r="BH158" s="139">
        <f>IF(N158="sníž. přenesená",J158,0)</f>
        <v>0</v>
      </c>
      <c r="BI158" s="139">
        <f>IF(N158="nulová",J158,0)</f>
        <v>0</v>
      </c>
      <c r="BJ158" s="17" t="s">
        <v>86</v>
      </c>
      <c r="BK158" s="139">
        <f>ROUND(I158*H158,2)</f>
        <v>0</v>
      </c>
      <c r="BL158" s="17" t="s">
        <v>147</v>
      </c>
      <c r="BM158" s="138" t="s">
        <v>222</v>
      </c>
    </row>
    <row r="159" spans="2:65" s="1" customFormat="1">
      <c r="B159" s="32"/>
      <c r="D159" s="140" t="s">
        <v>148</v>
      </c>
      <c r="F159" s="141" t="s">
        <v>1075</v>
      </c>
      <c r="I159" s="142"/>
      <c r="L159" s="32"/>
      <c r="M159" s="143"/>
      <c r="T159" s="53"/>
      <c r="AT159" s="17" t="s">
        <v>148</v>
      </c>
      <c r="AU159" s="17" t="s">
        <v>88</v>
      </c>
    </row>
    <row r="160" spans="2:65" s="12" customFormat="1">
      <c r="B160" s="144"/>
      <c r="D160" s="145" t="s">
        <v>150</v>
      </c>
      <c r="E160" s="146" t="s">
        <v>19</v>
      </c>
      <c r="F160" s="147" t="s">
        <v>1078</v>
      </c>
      <c r="H160" s="148">
        <v>31.045999999999999</v>
      </c>
      <c r="I160" s="149"/>
      <c r="L160" s="144"/>
      <c r="M160" s="150"/>
      <c r="T160" s="151"/>
      <c r="AT160" s="146" t="s">
        <v>150</v>
      </c>
      <c r="AU160" s="146" t="s">
        <v>88</v>
      </c>
      <c r="AV160" s="12" t="s">
        <v>88</v>
      </c>
      <c r="AW160" s="12" t="s">
        <v>37</v>
      </c>
      <c r="AX160" s="12" t="s">
        <v>78</v>
      </c>
      <c r="AY160" s="146" t="s">
        <v>140</v>
      </c>
    </row>
    <row r="161" spans="2:65" s="13" customFormat="1">
      <c r="B161" s="152"/>
      <c r="D161" s="145" t="s">
        <v>150</v>
      </c>
      <c r="E161" s="153" t="s">
        <v>19</v>
      </c>
      <c r="F161" s="154" t="s">
        <v>1079</v>
      </c>
      <c r="H161" s="153" t="s">
        <v>19</v>
      </c>
      <c r="I161" s="155"/>
      <c r="L161" s="152"/>
      <c r="M161" s="156"/>
      <c r="T161" s="157"/>
      <c r="AT161" s="153" t="s">
        <v>150</v>
      </c>
      <c r="AU161" s="153" t="s">
        <v>88</v>
      </c>
      <c r="AV161" s="13" t="s">
        <v>86</v>
      </c>
      <c r="AW161" s="13" t="s">
        <v>37</v>
      </c>
      <c r="AX161" s="13" t="s">
        <v>78</v>
      </c>
      <c r="AY161" s="153" t="s">
        <v>140</v>
      </c>
    </row>
    <row r="162" spans="2:65" s="14" customFormat="1">
      <c r="B162" s="158"/>
      <c r="D162" s="145" t="s">
        <v>150</v>
      </c>
      <c r="E162" s="159" t="s">
        <v>19</v>
      </c>
      <c r="F162" s="160" t="s">
        <v>153</v>
      </c>
      <c r="H162" s="161">
        <v>31.045999999999999</v>
      </c>
      <c r="I162" s="162"/>
      <c r="L162" s="158"/>
      <c r="M162" s="163"/>
      <c r="T162" s="164"/>
      <c r="AT162" s="159" t="s">
        <v>150</v>
      </c>
      <c r="AU162" s="159" t="s">
        <v>88</v>
      </c>
      <c r="AV162" s="14" t="s">
        <v>147</v>
      </c>
      <c r="AW162" s="14" t="s">
        <v>37</v>
      </c>
      <c r="AX162" s="14" t="s">
        <v>86</v>
      </c>
      <c r="AY162" s="159" t="s">
        <v>140</v>
      </c>
    </row>
    <row r="163" spans="2:65" s="1" customFormat="1" ht="24.15" customHeight="1">
      <c r="B163" s="32"/>
      <c r="C163" s="127" t="s">
        <v>225</v>
      </c>
      <c r="D163" s="127" t="s">
        <v>142</v>
      </c>
      <c r="E163" s="128" t="s">
        <v>1080</v>
      </c>
      <c r="F163" s="129" t="s">
        <v>1081</v>
      </c>
      <c r="G163" s="130" t="s">
        <v>145</v>
      </c>
      <c r="H163" s="131">
        <v>121.95</v>
      </c>
      <c r="I163" s="132"/>
      <c r="J163" s="133">
        <f>ROUND(I163*H163,2)</f>
        <v>0</v>
      </c>
      <c r="K163" s="129" t="s">
        <v>146</v>
      </c>
      <c r="L163" s="32"/>
      <c r="M163" s="134" t="s">
        <v>19</v>
      </c>
      <c r="N163" s="135" t="s">
        <v>49</v>
      </c>
      <c r="P163" s="136">
        <f>O163*H163</f>
        <v>0</v>
      </c>
      <c r="Q163" s="136">
        <v>0</v>
      </c>
      <c r="R163" s="136">
        <f>Q163*H163</f>
        <v>0</v>
      </c>
      <c r="S163" s="136">
        <v>0</v>
      </c>
      <c r="T163" s="137">
        <f>S163*H163</f>
        <v>0</v>
      </c>
      <c r="AR163" s="138" t="s">
        <v>147</v>
      </c>
      <c r="AT163" s="138" t="s">
        <v>142</v>
      </c>
      <c r="AU163" s="138" t="s">
        <v>88</v>
      </c>
      <c r="AY163" s="17" t="s">
        <v>140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86</v>
      </c>
      <c r="BK163" s="139">
        <f>ROUND(I163*H163,2)</f>
        <v>0</v>
      </c>
      <c r="BL163" s="17" t="s">
        <v>147</v>
      </c>
      <c r="BM163" s="138" t="s">
        <v>228</v>
      </c>
    </row>
    <row r="164" spans="2:65" s="1" customFormat="1">
      <c r="B164" s="32"/>
      <c r="D164" s="140" t="s">
        <v>148</v>
      </c>
      <c r="F164" s="141" t="s">
        <v>1082</v>
      </c>
      <c r="I164" s="142"/>
      <c r="L164" s="32"/>
      <c r="M164" s="143"/>
      <c r="T164" s="53"/>
      <c r="AT164" s="17" t="s">
        <v>148</v>
      </c>
      <c r="AU164" s="17" t="s">
        <v>88</v>
      </c>
    </row>
    <row r="165" spans="2:65" s="13" customFormat="1">
      <c r="B165" s="152"/>
      <c r="D165" s="145" t="s">
        <v>150</v>
      </c>
      <c r="E165" s="153" t="s">
        <v>19</v>
      </c>
      <c r="F165" s="154" t="s">
        <v>1083</v>
      </c>
      <c r="H165" s="153" t="s">
        <v>19</v>
      </c>
      <c r="I165" s="155"/>
      <c r="L165" s="152"/>
      <c r="M165" s="156"/>
      <c r="T165" s="157"/>
      <c r="AT165" s="153" t="s">
        <v>150</v>
      </c>
      <c r="AU165" s="153" t="s">
        <v>88</v>
      </c>
      <c r="AV165" s="13" t="s">
        <v>86</v>
      </c>
      <c r="AW165" s="13" t="s">
        <v>37</v>
      </c>
      <c r="AX165" s="13" t="s">
        <v>78</v>
      </c>
      <c r="AY165" s="153" t="s">
        <v>140</v>
      </c>
    </row>
    <row r="166" spans="2:65" s="12" customFormat="1">
      <c r="B166" s="144"/>
      <c r="D166" s="145" t="s">
        <v>150</v>
      </c>
      <c r="E166" s="146" t="s">
        <v>19</v>
      </c>
      <c r="F166" s="147" t="s">
        <v>1084</v>
      </c>
      <c r="H166" s="148">
        <v>121.95</v>
      </c>
      <c r="I166" s="149"/>
      <c r="L166" s="144"/>
      <c r="M166" s="150"/>
      <c r="T166" s="151"/>
      <c r="AT166" s="146" t="s">
        <v>150</v>
      </c>
      <c r="AU166" s="146" t="s">
        <v>88</v>
      </c>
      <c r="AV166" s="12" t="s">
        <v>88</v>
      </c>
      <c r="AW166" s="12" t="s">
        <v>37</v>
      </c>
      <c r="AX166" s="12" t="s">
        <v>78</v>
      </c>
      <c r="AY166" s="146" t="s">
        <v>140</v>
      </c>
    </row>
    <row r="167" spans="2:65" s="14" customFormat="1">
      <c r="B167" s="158"/>
      <c r="D167" s="145" t="s">
        <v>150</v>
      </c>
      <c r="E167" s="159" t="s">
        <v>19</v>
      </c>
      <c r="F167" s="160" t="s">
        <v>153</v>
      </c>
      <c r="H167" s="161">
        <v>121.95</v>
      </c>
      <c r="I167" s="162"/>
      <c r="L167" s="158"/>
      <c r="M167" s="163"/>
      <c r="T167" s="164"/>
      <c r="AT167" s="159" t="s">
        <v>150</v>
      </c>
      <c r="AU167" s="159" t="s">
        <v>88</v>
      </c>
      <c r="AV167" s="14" t="s">
        <v>147</v>
      </c>
      <c r="AW167" s="14" t="s">
        <v>37</v>
      </c>
      <c r="AX167" s="14" t="s">
        <v>86</v>
      </c>
      <c r="AY167" s="159" t="s">
        <v>140</v>
      </c>
    </row>
    <row r="168" spans="2:65" s="1" customFormat="1" ht="24.15" customHeight="1">
      <c r="B168" s="32"/>
      <c r="C168" s="127" t="s">
        <v>184</v>
      </c>
      <c r="D168" s="127" t="s">
        <v>142</v>
      </c>
      <c r="E168" s="128" t="s">
        <v>1085</v>
      </c>
      <c r="F168" s="129" t="s">
        <v>1086</v>
      </c>
      <c r="G168" s="130" t="s">
        <v>145</v>
      </c>
      <c r="H168" s="131">
        <v>374.58699999999999</v>
      </c>
      <c r="I168" s="132"/>
      <c r="J168" s="133">
        <f>ROUND(I168*H168,2)</f>
        <v>0</v>
      </c>
      <c r="K168" s="129" t="s">
        <v>146</v>
      </c>
      <c r="L168" s="32"/>
      <c r="M168" s="134" t="s">
        <v>19</v>
      </c>
      <c r="N168" s="135" t="s">
        <v>49</v>
      </c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147</v>
      </c>
      <c r="AT168" s="138" t="s">
        <v>142</v>
      </c>
      <c r="AU168" s="138" t="s">
        <v>88</v>
      </c>
      <c r="AY168" s="17" t="s">
        <v>140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7" t="s">
        <v>86</v>
      </c>
      <c r="BK168" s="139">
        <f>ROUND(I168*H168,2)</f>
        <v>0</v>
      </c>
      <c r="BL168" s="17" t="s">
        <v>147</v>
      </c>
      <c r="BM168" s="138" t="s">
        <v>234</v>
      </c>
    </row>
    <row r="169" spans="2:65" s="1" customFormat="1">
      <c r="B169" s="32"/>
      <c r="D169" s="140" t="s">
        <v>148</v>
      </c>
      <c r="F169" s="141" t="s">
        <v>1087</v>
      </c>
      <c r="I169" s="142"/>
      <c r="L169" s="32"/>
      <c r="M169" s="143"/>
      <c r="T169" s="53"/>
      <c r="AT169" s="17" t="s">
        <v>148</v>
      </c>
      <c r="AU169" s="17" t="s">
        <v>88</v>
      </c>
    </row>
    <row r="170" spans="2:65" s="12" customFormat="1">
      <c r="B170" s="144"/>
      <c r="D170" s="145" t="s">
        <v>150</v>
      </c>
      <c r="E170" s="146" t="s">
        <v>19</v>
      </c>
      <c r="F170" s="147" t="s">
        <v>1088</v>
      </c>
      <c r="H170" s="148">
        <v>374.58699999999999</v>
      </c>
      <c r="I170" s="149"/>
      <c r="L170" s="144"/>
      <c r="M170" s="150"/>
      <c r="T170" s="151"/>
      <c r="AT170" s="146" t="s">
        <v>150</v>
      </c>
      <c r="AU170" s="146" t="s">
        <v>88</v>
      </c>
      <c r="AV170" s="12" t="s">
        <v>88</v>
      </c>
      <c r="AW170" s="12" t="s">
        <v>37</v>
      </c>
      <c r="AX170" s="12" t="s">
        <v>78</v>
      </c>
      <c r="AY170" s="146" t="s">
        <v>140</v>
      </c>
    </row>
    <row r="171" spans="2:65" s="14" customFormat="1">
      <c r="B171" s="158"/>
      <c r="D171" s="145" t="s">
        <v>150</v>
      </c>
      <c r="E171" s="159" t="s">
        <v>19</v>
      </c>
      <c r="F171" s="160" t="s">
        <v>153</v>
      </c>
      <c r="H171" s="161">
        <v>374.58699999999999</v>
      </c>
      <c r="I171" s="162"/>
      <c r="L171" s="158"/>
      <c r="M171" s="163"/>
      <c r="T171" s="164"/>
      <c r="AT171" s="159" t="s">
        <v>150</v>
      </c>
      <c r="AU171" s="159" t="s">
        <v>88</v>
      </c>
      <c r="AV171" s="14" t="s">
        <v>147</v>
      </c>
      <c r="AW171" s="14" t="s">
        <v>37</v>
      </c>
      <c r="AX171" s="14" t="s">
        <v>86</v>
      </c>
      <c r="AY171" s="159" t="s">
        <v>140</v>
      </c>
    </row>
    <row r="172" spans="2:65" s="1" customFormat="1" ht="24.15" customHeight="1">
      <c r="B172" s="32"/>
      <c r="C172" s="127" t="s">
        <v>240</v>
      </c>
      <c r="D172" s="127" t="s">
        <v>142</v>
      </c>
      <c r="E172" s="128" t="s">
        <v>1089</v>
      </c>
      <c r="F172" s="129" t="s">
        <v>1090</v>
      </c>
      <c r="G172" s="130" t="s">
        <v>145</v>
      </c>
      <c r="H172" s="131">
        <v>1437.9549999999999</v>
      </c>
      <c r="I172" s="132"/>
      <c r="J172" s="133">
        <f>ROUND(I172*H172,2)</f>
        <v>0</v>
      </c>
      <c r="K172" s="129" t="s">
        <v>146</v>
      </c>
      <c r="L172" s="32"/>
      <c r="M172" s="134" t="s">
        <v>19</v>
      </c>
      <c r="N172" s="135" t="s">
        <v>49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147</v>
      </c>
      <c r="AT172" s="138" t="s">
        <v>142</v>
      </c>
      <c r="AU172" s="138" t="s">
        <v>88</v>
      </c>
      <c r="AY172" s="17" t="s">
        <v>140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7" t="s">
        <v>86</v>
      </c>
      <c r="BK172" s="139">
        <f>ROUND(I172*H172,2)</f>
        <v>0</v>
      </c>
      <c r="BL172" s="17" t="s">
        <v>147</v>
      </c>
      <c r="BM172" s="138" t="s">
        <v>243</v>
      </c>
    </row>
    <row r="173" spans="2:65" s="1" customFormat="1">
      <c r="B173" s="32"/>
      <c r="D173" s="140" t="s">
        <v>148</v>
      </c>
      <c r="F173" s="141" t="s">
        <v>1091</v>
      </c>
      <c r="I173" s="142"/>
      <c r="L173" s="32"/>
      <c r="M173" s="143"/>
      <c r="T173" s="53"/>
      <c r="AT173" s="17" t="s">
        <v>148</v>
      </c>
      <c r="AU173" s="17" t="s">
        <v>88</v>
      </c>
    </row>
    <row r="174" spans="2:65" s="12" customFormat="1">
      <c r="B174" s="144"/>
      <c r="D174" s="145" t="s">
        <v>150</v>
      </c>
      <c r="E174" s="146" t="s">
        <v>19</v>
      </c>
      <c r="F174" s="147" t="s">
        <v>1092</v>
      </c>
      <c r="H174" s="148">
        <v>1437.9549999999999</v>
      </c>
      <c r="I174" s="149"/>
      <c r="L174" s="144"/>
      <c r="M174" s="150"/>
      <c r="T174" s="151"/>
      <c r="AT174" s="146" t="s">
        <v>150</v>
      </c>
      <c r="AU174" s="146" t="s">
        <v>88</v>
      </c>
      <c r="AV174" s="12" t="s">
        <v>88</v>
      </c>
      <c r="AW174" s="12" t="s">
        <v>37</v>
      </c>
      <c r="AX174" s="12" t="s">
        <v>78</v>
      </c>
      <c r="AY174" s="146" t="s">
        <v>140</v>
      </c>
    </row>
    <row r="175" spans="2:65" s="14" customFormat="1">
      <c r="B175" s="158"/>
      <c r="D175" s="145" t="s">
        <v>150</v>
      </c>
      <c r="E175" s="159" t="s">
        <v>19</v>
      </c>
      <c r="F175" s="160" t="s">
        <v>153</v>
      </c>
      <c r="H175" s="161">
        <v>1437.9549999999999</v>
      </c>
      <c r="I175" s="162"/>
      <c r="L175" s="158"/>
      <c r="M175" s="163"/>
      <c r="T175" s="164"/>
      <c r="AT175" s="159" t="s">
        <v>150</v>
      </c>
      <c r="AU175" s="159" t="s">
        <v>88</v>
      </c>
      <c r="AV175" s="14" t="s">
        <v>147</v>
      </c>
      <c r="AW175" s="14" t="s">
        <v>37</v>
      </c>
      <c r="AX175" s="14" t="s">
        <v>86</v>
      </c>
      <c r="AY175" s="159" t="s">
        <v>140</v>
      </c>
    </row>
    <row r="176" spans="2:65" s="1" customFormat="1" ht="24.15" customHeight="1">
      <c r="B176" s="32"/>
      <c r="C176" s="127" t="s">
        <v>191</v>
      </c>
      <c r="D176" s="127" t="s">
        <v>142</v>
      </c>
      <c r="E176" s="128" t="s">
        <v>1089</v>
      </c>
      <c r="F176" s="129" t="s">
        <v>1090</v>
      </c>
      <c r="G176" s="130" t="s">
        <v>145</v>
      </c>
      <c r="H176" s="131">
        <v>31.045999999999999</v>
      </c>
      <c r="I176" s="132"/>
      <c r="J176" s="133">
        <f>ROUND(I176*H176,2)</f>
        <v>0</v>
      </c>
      <c r="K176" s="129" t="s">
        <v>146</v>
      </c>
      <c r="L176" s="32"/>
      <c r="M176" s="134" t="s">
        <v>19</v>
      </c>
      <c r="N176" s="135" t="s">
        <v>49</v>
      </c>
      <c r="P176" s="136">
        <f>O176*H176</f>
        <v>0</v>
      </c>
      <c r="Q176" s="136">
        <v>0</v>
      </c>
      <c r="R176" s="136">
        <f>Q176*H176</f>
        <v>0</v>
      </c>
      <c r="S176" s="136">
        <v>0</v>
      </c>
      <c r="T176" s="137">
        <f>S176*H176</f>
        <v>0</v>
      </c>
      <c r="AR176" s="138" t="s">
        <v>147</v>
      </c>
      <c r="AT176" s="138" t="s">
        <v>142</v>
      </c>
      <c r="AU176" s="138" t="s">
        <v>88</v>
      </c>
      <c r="AY176" s="17" t="s">
        <v>140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7" t="s">
        <v>86</v>
      </c>
      <c r="BK176" s="139">
        <f>ROUND(I176*H176,2)</f>
        <v>0</v>
      </c>
      <c r="BL176" s="17" t="s">
        <v>147</v>
      </c>
      <c r="BM176" s="138" t="s">
        <v>249</v>
      </c>
    </row>
    <row r="177" spans="2:65" s="1" customFormat="1">
      <c r="B177" s="32"/>
      <c r="D177" s="140" t="s">
        <v>148</v>
      </c>
      <c r="F177" s="141" t="s">
        <v>1091</v>
      </c>
      <c r="I177" s="142"/>
      <c r="L177" s="32"/>
      <c r="M177" s="143"/>
      <c r="T177" s="53"/>
      <c r="AT177" s="17" t="s">
        <v>148</v>
      </c>
      <c r="AU177" s="17" t="s">
        <v>88</v>
      </c>
    </row>
    <row r="178" spans="2:65" s="1" customFormat="1" ht="24.15" customHeight="1">
      <c r="B178" s="32"/>
      <c r="C178" s="127" t="s">
        <v>253</v>
      </c>
      <c r="D178" s="127" t="s">
        <v>142</v>
      </c>
      <c r="E178" s="128" t="s">
        <v>1093</v>
      </c>
      <c r="F178" s="129" t="s">
        <v>1094</v>
      </c>
      <c r="G178" s="130" t="s">
        <v>145</v>
      </c>
      <c r="H178" s="131">
        <v>121.95</v>
      </c>
      <c r="I178" s="132"/>
      <c r="J178" s="133">
        <f>ROUND(I178*H178,2)</f>
        <v>0</v>
      </c>
      <c r="K178" s="129" t="s">
        <v>146</v>
      </c>
      <c r="L178" s="32"/>
      <c r="M178" s="134" t="s">
        <v>19</v>
      </c>
      <c r="N178" s="135" t="s">
        <v>49</v>
      </c>
      <c r="P178" s="136">
        <f>O178*H178</f>
        <v>0</v>
      </c>
      <c r="Q178" s="136">
        <v>0</v>
      </c>
      <c r="R178" s="136">
        <f>Q178*H178</f>
        <v>0</v>
      </c>
      <c r="S178" s="136">
        <v>0</v>
      </c>
      <c r="T178" s="137">
        <f>S178*H178</f>
        <v>0</v>
      </c>
      <c r="AR178" s="138" t="s">
        <v>147</v>
      </c>
      <c r="AT178" s="138" t="s">
        <v>142</v>
      </c>
      <c r="AU178" s="138" t="s">
        <v>88</v>
      </c>
      <c r="AY178" s="17" t="s">
        <v>140</v>
      </c>
      <c r="BE178" s="139">
        <f>IF(N178="základní",J178,0)</f>
        <v>0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7" t="s">
        <v>86</v>
      </c>
      <c r="BK178" s="139">
        <f>ROUND(I178*H178,2)</f>
        <v>0</v>
      </c>
      <c r="BL178" s="17" t="s">
        <v>147</v>
      </c>
      <c r="BM178" s="138" t="s">
        <v>254</v>
      </c>
    </row>
    <row r="179" spans="2:65" s="1" customFormat="1">
      <c r="B179" s="32"/>
      <c r="D179" s="140" t="s">
        <v>148</v>
      </c>
      <c r="F179" s="141" t="s">
        <v>1095</v>
      </c>
      <c r="I179" s="142"/>
      <c r="L179" s="32"/>
      <c r="M179" s="143"/>
      <c r="T179" s="53"/>
      <c r="AT179" s="17" t="s">
        <v>148</v>
      </c>
      <c r="AU179" s="17" t="s">
        <v>88</v>
      </c>
    </row>
    <row r="180" spans="2:65" s="1" customFormat="1" ht="37.799999999999997" customHeight="1">
      <c r="B180" s="32"/>
      <c r="C180" s="127" t="s">
        <v>198</v>
      </c>
      <c r="D180" s="127" t="s">
        <v>142</v>
      </c>
      <c r="E180" s="128" t="s">
        <v>1096</v>
      </c>
      <c r="F180" s="129" t="s">
        <v>1097</v>
      </c>
      <c r="G180" s="130" t="s">
        <v>233</v>
      </c>
      <c r="H180" s="131">
        <v>546.48</v>
      </c>
      <c r="I180" s="132"/>
      <c r="J180" s="133">
        <f>ROUND(I180*H180,2)</f>
        <v>0</v>
      </c>
      <c r="K180" s="129" t="s">
        <v>146</v>
      </c>
      <c r="L180" s="32"/>
      <c r="M180" s="134" t="s">
        <v>19</v>
      </c>
      <c r="N180" s="135" t="s">
        <v>49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147</v>
      </c>
      <c r="AT180" s="138" t="s">
        <v>142</v>
      </c>
      <c r="AU180" s="138" t="s">
        <v>88</v>
      </c>
      <c r="AY180" s="17" t="s">
        <v>140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86</v>
      </c>
      <c r="BK180" s="139">
        <f>ROUND(I180*H180,2)</f>
        <v>0</v>
      </c>
      <c r="BL180" s="17" t="s">
        <v>147</v>
      </c>
      <c r="BM180" s="138" t="s">
        <v>259</v>
      </c>
    </row>
    <row r="181" spans="2:65" s="1" customFormat="1">
      <c r="B181" s="32"/>
      <c r="D181" s="140" t="s">
        <v>148</v>
      </c>
      <c r="F181" s="141" t="s">
        <v>1098</v>
      </c>
      <c r="I181" s="142"/>
      <c r="L181" s="32"/>
      <c r="M181" s="143"/>
      <c r="T181" s="53"/>
      <c r="AT181" s="17" t="s">
        <v>148</v>
      </c>
      <c r="AU181" s="17" t="s">
        <v>88</v>
      </c>
    </row>
    <row r="182" spans="2:65" s="12" customFormat="1">
      <c r="B182" s="144"/>
      <c r="D182" s="145" t="s">
        <v>150</v>
      </c>
      <c r="E182" s="146" t="s">
        <v>19</v>
      </c>
      <c r="F182" s="147" t="s">
        <v>1099</v>
      </c>
      <c r="H182" s="148">
        <v>546.48</v>
      </c>
      <c r="I182" s="149"/>
      <c r="L182" s="144"/>
      <c r="M182" s="150"/>
      <c r="T182" s="151"/>
      <c r="AT182" s="146" t="s">
        <v>150</v>
      </c>
      <c r="AU182" s="146" t="s">
        <v>88</v>
      </c>
      <c r="AV182" s="12" t="s">
        <v>88</v>
      </c>
      <c r="AW182" s="12" t="s">
        <v>37</v>
      </c>
      <c r="AX182" s="12" t="s">
        <v>78</v>
      </c>
      <c r="AY182" s="146" t="s">
        <v>140</v>
      </c>
    </row>
    <row r="183" spans="2:65" s="13" customFormat="1">
      <c r="B183" s="152"/>
      <c r="D183" s="145" t="s">
        <v>150</v>
      </c>
      <c r="E183" s="153" t="s">
        <v>19</v>
      </c>
      <c r="F183" s="154" t="s">
        <v>1100</v>
      </c>
      <c r="H183" s="153" t="s">
        <v>19</v>
      </c>
      <c r="I183" s="155"/>
      <c r="L183" s="152"/>
      <c r="M183" s="156"/>
      <c r="T183" s="157"/>
      <c r="AT183" s="153" t="s">
        <v>150</v>
      </c>
      <c r="AU183" s="153" t="s">
        <v>88</v>
      </c>
      <c r="AV183" s="13" t="s">
        <v>86</v>
      </c>
      <c r="AW183" s="13" t="s">
        <v>37</v>
      </c>
      <c r="AX183" s="13" t="s">
        <v>78</v>
      </c>
      <c r="AY183" s="153" t="s">
        <v>140</v>
      </c>
    </row>
    <row r="184" spans="2:65" s="14" customFormat="1">
      <c r="B184" s="158"/>
      <c r="D184" s="145" t="s">
        <v>150</v>
      </c>
      <c r="E184" s="159" t="s">
        <v>19</v>
      </c>
      <c r="F184" s="160" t="s">
        <v>153</v>
      </c>
      <c r="H184" s="161">
        <v>546.48</v>
      </c>
      <c r="I184" s="162"/>
      <c r="L184" s="158"/>
      <c r="M184" s="163"/>
      <c r="T184" s="164"/>
      <c r="AT184" s="159" t="s">
        <v>150</v>
      </c>
      <c r="AU184" s="159" t="s">
        <v>88</v>
      </c>
      <c r="AV184" s="14" t="s">
        <v>147</v>
      </c>
      <c r="AW184" s="14" t="s">
        <v>37</v>
      </c>
      <c r="AX184" s="14" t="s">
        <v>86</v>
      </c>
      <c r="AY184" s="159" t="s">
        <v>140</v>
      </c>
    </row>
    <row r="185" spans="2:65" s="1" customFormat="1" ht="37.799999999999997" customHeight="1">
      <c r="B185" s="32"/>
      <c r="C185" s="127" t="s">
        <v>7</v>
      </c>
      <c r="D185" s="127" t="s">
        <v>142</v>
      </c>
      <c r="E185" s="128" t="s">
        <v>266</v>
      </c>
      <c r="F185" s="129" t="s">
        <v>267</v>
      </c>
      <c r="G185" s="130" t="s">
        <v>233</v>
      </c>
      <c r="H185" s="131">
        <v>659.05100000000004</v>
      </c>
      <c r="I185" s="132"/>
      <c r="J185" s="133">
        <f>ROUND(I185*H185,2)</f>
        <v>0</v>
      </c>
      <c r="K185" s="129" t="s">
        <v>146</v>
      </c>
      <c r="L185" s="32"/>
      <c r="M185" s="134" t="s">
        <v>19</v>
      </c>
      <c r="N185" s="135" t="s">
        <v>49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147</v>
      </c>
      <c r="AT185" s="138" t="s">
        <v>142</v>
      </c>
      <c r="AU185" s="138" t="s">
        <v>88</v>
      </c>
      <c r="AY185" s="17" t="s">
        <v>140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86</v>
      </c>
      <c r="BK185" s="139">
        <f>ROUND(I185*H185,2)</f>
        <v>0</v>
      </c>
      <c r="BL185" s="17" t="s">
        <v>147</v>
      </c>
      <c r="BM185" s="138" t="s">
        <v>263</v>
      </c>
    </row>
    <row r="186" spans="2:65" s="1" customFormat="1">
      <c r="B186" s="32"/>
      <c r="D186" s="140" t="s">
        <v>148</v>
      </c>
      <c r="F186" s="141" t="s">
        <v>269</v>
      </c>
      <c r="I186" s="142"/>
      <c r="L186" s="32"/>
      <c r="M186" s="143"/>
      <c r="T186" s="53"/>
      <c r="AT186" s="17" t="s">
        <v>148</v>
      </c>
      <c r="AU186" s="17" t="s">
        <v>88</v>
      </c>
    </row>
    <row r="187" spans="2:65" s="12" customFormat="1">
      <c r="B187" s="144"/>
      <c r="D187" s="145" t="s">
        <v>150</v>
      </c>
      <c r="E187" s="146" t="s">
        <v>19</v>
      </c>
      <c r="F187" s="147" t="s">
        <v>1101</v>
      </c>
      <c r="H187" s="148">
        <v>1205.5309999999999</v>
      </c>
      <c r="I187" s="149"/>
      <c r="L187" s="144"/>
      <c r="M187" s="150"/>
      <c r="T187" s="151"/>
      <c r="AT187" s="146" t="s">
        <v>150</v>
      </c>
      <c r="AU187" s="146" t="s">
        <v>88</v>
      </c>
      <c r="AV187" s="12" t="s">
        <v>88</v>
      </c>
      <c r="AW187" s="12" t="s">
        <v>37</v>
      </c>
      <c r="AX187" s="12" t="s">
        <v>78</v>
      </c>
      <c r="AY187" s="146" t="s">
        <v>140</v>
      </c>
    </row>
    <row r="188" spans="2:65" s="13" customFormat="1">
      <c r="B188" s="152"/>
      <c r="D188" s="145" t="s">
        <v>150</v>
      </c>
      <c r="E188" s="153" t="s">
        <v>19</v>
      </c>
      <c r="F188" s="154" t="s">
        <v>1102</v>
      </c>
      <c r="H188" s="153" t="s">
        <v>19</v>
      </c>
      <c r="I188" s="155"/>
      <c r="L188" s="152"/>
      <c r="M188" s="156"/>
      <c r="T188" s="157"/>
      <c r="AT188" s="153" t="s">
        <v>150</v>
      </c>
      <c r="AU188" s="153" t="s">
        <v>88</v>
      </c>
      <c r="AV188" s="13" t="s">
        <v>86</v>
      </c>
      <c r="AW188" s="13" t="s">
        <v>37</v>
      </c>
      <c r="AX188" s="13" t="s">
        <v>78</v>
      </c>
      <c r="AY188" s="153" t="s">
        <v>140</v>
      </c>
    </row>
    <row r="189" spans="2:65" s="12" customFormat="1">
      <c r="B189" s="144"/>
      <c r="D189" s="145" t="s">
        <v>150</v>
      </c>
      <c r="E189" s="146" t="s">
        <v>19</v>
      </c>
      <c r="F189" s="147" t="s">
        <v>1103</v>
      </c>
      <c r="H189" s="148">
        <v>-546.48</v>
      </c>
      <c r="I189" s="149"/>
      <c r="L189" s="144"/>
      <c r="M189" s="150"/>
      <c r="T189" s="151"/>
      <c r="AT189" s="146" t="s">
        <v>150</v>
      </c>
      <c r="AU189" s="146" t="s">
        <v>88</v>
      </c>
      <c r="AV189" s="12" t="s">
        <v>88</v>
      </c>
      <c r="AW189" s="12" t="s">
        <v>37</v>
      </c>
      <c r="AX189" s="12" t="s">
        <v>78</v>
      </c>
      <c r="AY189" s="146" t="s">
        <v>140</v>
      </c>
    </row>
    <row r="190" spans="2:65" s="13" customFormat="1">
      <c r="B190" s="152"/>
      <c r="D190" s="145" t="s">
        <v>150</v>
      </c>
      <c r="E190" s="153" t="s">
        <v>19</v>
      </c>
      <c r="F190" s="154" t="s">
        <v>1104</v>
      </c>
      <c r="H190" s="153" t="s">
        <v>19</v>
      </c>
      <c r="I190" s="155"/>
      <c r="L190" s="152"/>
      <c r="M190" s="156"/>
      <c r="T190" s="157"/>
      <c r="AT190" s="153" t="s">
        <v>150</v>
      </c>
      <c r="AU190" s="153" t="s">
        <v>88</v>
      </c>
      <c r="AV190" s="13" t="s">
        <v>86</v>
      </c>
      <c r="AW190" s="13" t="s">
        <v>37</v>
      </c>
      <c r="AX190" s="13" t="s">
        <v>78</v>
      </c>
      <c r="AY190" s="153" t="s">
        <v>140</v>
      </c>
    </row>
    <row r="191" spans="2:65" s="14" customFormat="1">
      <c r="B191" s="158"/>
      <c r="D191" s="145" t="s">
        <v>150</v>
      </c>
      <c r="E191" s="159" t="s">
        <v>19</v>
      </c>
      <c r="F191" s="160" t="s">
        <v>153</v>
      </c>
      <c r="H191" s="161">
        <v>659.05099999999993</v>
      </c>
      <c r="I191" s="162"/>
      <c r="L191" s="158"/>
      <c r="M191" s="163"/>
      <c r="T191" s="164"/>
      <c r="AT191" s="159" t="s">
        <v>150</v>
      </c>
      <c r="AU191" s="159" t="s">
        <v>88</v>
      </c>
      <c r="AV191" s="14" t="s">
        <v>147</v>
      </c>
      <c r="AW191" s="14" t="s">
        <v>37</v>
      </c>
      <c r="AX191" s="14" t="s">
        <v>86</v>
      </c>
      <c r="AY191" s="159" t="s">
        <v>140</v>
      </c>
    </row>
    <row r="192" spans="2:65" s="1" customFormat="1" ht="37.799999999999997" customHeight="1">
      <c r="B192" s="32"/>
      <c r="C192" s="127" t="s">
        <v>205</v>
      </c>
      <c r="D192" s="127" t="s">
        <v>142</v>
      </c>
      <c r="E192" s="128" t="s">
        <v>274</v>
      </c>
      <c r="F192" s="129" t="s">
        <v>275</v>
      </c>
      <c r="G192" s="130" t="s">
        <v>233</v>
      </c>
      <c r="H192" s="131">
        <v>3295.2550000000001</v>
      </c>
      <c r="I192" s="132"/>
      <c r="J192" s="133">
        <f>ROUND(I192*H192,2)</f>
        <v>0</v>
      </c>
      <c r="K192" s="129" t="s">
        <v>146</v>
      </c>
      <c r="L192" s="32"/>
      <c r="M192" s="134" t="s">
        <v>19</v>
      </c>
      <c r="N192" s="135" t="s">
        <v>49</v>
      </c>
      <c r="P192" s="136">
        <f>O192*H192</f>
        <v>0</v>
      </c>
      <c r="Q192" s="136">
        <v>0</v>
      </c>
      <c r="R192" s="136">
        <f>Q192*H192</f>
        <v>0</v>
      </c>
      <c r="S192" s="136">
        <v>0</v>
      </c>
      <c r="T192" s="137">
        <f>S192*H192</f>
        <v>0</v>
      </c>
      <c r="AR192" s="138" t="s">
        <v>147</v>
      </c>
      <c r="AT192" s="138" t="s">
        <v>142</v>
      </c>
      <c r="AU192" s="138" t="s">
        <v>88</v>
      </c>
      <c r="AY192" s="17" t="s">
        <v>140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86</v>
      </c>
      <c r="BK192" s="139">
        <f>ROUND(I192*H192,2)</f>
        <v>0</v>
      </c>
      <c r="BL192" s="17" t="s">
        <v>147</v>
      </c>
      <c r="BM192" s="138" t="s">
        <v>268</v>
      </c>
    </row>
    <row r="193" spans="2:65" s="1" customFormat="1">
      <c r="B193" s="32"/>
      <c r="D193" s="140" t="s">
        <v>148</v>
      </c>
      <c r="F193" s="141" t="s">
        <v>277</v>
      </c>
      <c r="I193" s="142"/>
      <c r="L193" s="32"/>
      <c r="M193" s="143"/>
      <c r="T193" s="53"/>
      <c r="AT193" s="17" t="s">
        <v>148</v>
      </c>
      <c r="AU193" s="17" t="s">
        <v>88</v>
      </c>
    </row>
    <row r="194" spans="2:65" s="12" customFormat="1">
      <c r="B194" s="144"/>
      <c r="D194" s="145" t="s">
        <v>150</v>
      </c>
      <c r="E194" s="146" t="s">
        <v>19</v>
      </c>
      <c r="F194" s="147" t="s">
        <v>1105</v>
      </c>
      <c r="H194" s="148">
        <v>3295.2550000000001</v>
      </c>
      <c r="I194" s="149"/>
      <c r="L194" s="144"/>
      <c r="M194" s="150"/>
      <c r="T194" s="151"/>
      <c r="AT194" s="146" t="s">
        <v>150</v>
      </c>
      <c r="AU194" s="146" t="s">
        <v>88</v>
      </c>
      <c r="AV194" s="12" t="s">
        <v>88</v>
      </c>
      <c r="AW194" s="12" t="s">
        <v>37</v>
      </c>
      <c r="AX194" s="12" t="s">
        <v>78</v>
      </c>
      <c r="AY194" s="146" t="s">
        <v>140</v>
      </c>
    </row>
    <row r="195" spans="2:65" s="14" customFormat="1">
      <c r="B195" s="158"/>
      <c r="D195" s="145" t="s">
        <v>150</v>
      </c>
      <c r="E195" s="159" t="s">
        <v>19</v>
      </c>
      <c r="F195" s="160" t="s">
        <v>153</v>
      </c>
      <c r="H195" s="161">
        <v>3295.2550000000001</v>
      </c>
      <c r="I195" s="162"/>
      <c r="L195" s="158"/>
      <c r="M195" s="163"/>
      <c r="T195" s="164"/>
      <c r="AT195" s="159" t="s">
        <v>150</v>
      </c>
      <c r="AU195" s="159" t="s">
        <v>88</v>
      </c>
      <c r="AV195" s="14" t="s">
        <v>147</v>
      </c>
      <c r="AW195" s="14" t="s">
        <v>37</v>
      </c>
      <c r="AX195" s="14" t="s">
        <v>86</v>
      </c>
      <c r="AY195" s="159" t="s">
        <v>140</v>
      </c>
    </row>
    <row r="196" spans="2:65" s="1" customFormat="1" ht="24.15" customHeight="1">
      <c r="B196" s="32"/>
      <c r="C196" s="127" t="s">
        <v>273</v>
      </c>
      <c r="D196" s="127" t="s">
        <v>142</v>
      </c>
      <c r="E196" s="128" t="s">
        <v>1106</v>
      </c>
      <c r="F196" s="129" t="s">
        <v>1107</v>
      </c>
      <c r="G196" s="130" t="s">
        <v>233</v>
      </c>
      <c r="H196" s="131">
        <v>546.48</v>
      </c>
      <c r="I196" s="132"/>
      <c r="J196" s="133">
        <f>ROUND(I196*H196,2)</f>
        <v>0</v>
      </c>
      <c r="K196" s="129" t="s">
        <v>146</v>
      </c>
      <c r="L196" s="32"/>
      <c r="M196" s="134" t="s">
        <v>19</v>
      </c>
      <c r="N196" s="135" t="s">
        <v>49</v>
      </c>
      <c r="P196" s="136">
        <f>O196*H196</f>
        <v>0</v>
      </c>
      <c r="Q196" s="136">
        <v>0</v>
      </c>
      <c r="R196" s="136">
        <f>Q196*H196</f>
        <v>0</v>
      </c>
      <c r="S196" s="136">
        <v>0</v>
      </c>
      <c r="T196" s="137">
        <f>S196*H196</f>
        <v>0</v>
      </c>
      <c r="AR196" s="138" t="s">
        <v>147</v>
      </c>
      <c r="AT196" s="138" t="s">
        <v>142</v>
      </c>
      <c r="AU196" s="138" t="s">
        <v>88</v>
      </c>
      <c r="AY196" s="17" t="s">
        <v>140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7" t="s">
        <v>86</v>
      </c>
      <c r="BK196" s="139">
        <f>ROUND(I196*H196,2)</f>
        <v>0</v>
      </c>
      <c r="BL196" s="17" t="s">
        <v>147</v>
      </c>
      <c r="BM196" s="138" t="s">
        <v>276</v>
      </c>
    </row>
    <row r="197" spans="2:65" s="1" customFormat="1">
      <c r="B197" s="32"/>
      <c r="D197" s="140" t="s">
        <v>148</v>
      </c>
      <c r="F197" s="141" t="s">
        <v>1108</v>
      </c>
      <c r="I197" s="142"/>
      <c r="L197" s="32"/>
      <c r="M197" s="143"/>
      <c r="T197" s="53"/>
      <c r="AT197" s="17" t="s">
        <v>148</v>
      </c>
      <c r="AU197" s="17" t="s">
        <v>88</v>
      </c>
    </row>
    <row r="198" spans="2:65" s="1" customFormat="1" ht="24.15" customHeight="1">
      <c r="B198" s="32"/>
      <c r="C198" s="127" t="s">
        <v>210</v>
      </c>
      <c r="D198" s="127" t="s">
        <v>142</v>
      </c>
      <c r="E198" s="128" t="s">
        <v>297</v>
      </c>
      <c r="F198" s="129" t="s">
        <v>298</v>
      </c>
      <c r="G198" s="130" t="s">
        <v>293</v>
      </c>
      <c r="H198" s="131">
        <v>1186.2919999999999</v>
      </c>
      <c r="I198" s="132"/>
      <c r="J198" s="133">
        <f>ROUND(I198*H198,2)</f>
        <v>0</v>
      </c>
      <c r="K198" s="129" t="s">
        <v>146</v>
      </c>
      <c r="L198" s="32"/>
      <c r="M198" s="134" t="s">
        <v>19</v>
      </c>
      <c r="N198" s="135" t="s">
        <v>49</v>
      </c>
      <c r="P198" s="136">
        <f>O198*H198</f>
        <v>0</v>
      </c>
      <c r="Q198" s="136">
        <v>0</v>
      </c>
      <c r="R198" s="136">
        <f>Q198*H198</f>
        <v>0</v>
      </c>
      <c r="S198" s="136">
        <v>0</v>
      </c>
      <c r="T198" s="137">
        <f>S198*H198</f>
        <v>0</v>
      </c>
      <c r="AR198" s="138" t="s">
        <v>147</v>
      </c>
      <c r="AT198" s="138" t="s">
        <v>142</v>
      </c>
      <c r="AU198" s="138" t="s">
        <v>88</v>
      </c>
      <c r="AY198" s="17" t="s">
        <v>140</v>
      </c>
      <c r="BE198" s="139">
        <f>IF(N198="základní",J198,0)</f>
        <v>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7" t="s">
        <v>86</v>
      </c>
      <c r="BK198" s="139">
        <f>ROUND(I198*H198,2)</f>
        <v>0</v>
      </c>
      <c r="BL198" s="17" t="s">
        <v>147</v>
      </c>
      <c r="BM198" s="138" t="s">
        <v>281</v>
      </c>
    </row>
    <row r="199" spans="2:65" s="1" customFormat="1">
      <c r="B199" s="32"/>
      <c r="D199" s="140" t="s">
        <v>148</v>
      </c>
      <c r="F199" s="141" t="s">
        <v>300</v>
      </c>
      <c r="I199" s="142"/>
      <c r="L199" s="32"/>
      <c r="M199" s="143"/>
      <c r="T199" s="53"/>
      <c r="AT199" s="17" t="s">
        <v>148</v>
      </c>
      <c r="AU199" s="17" t="s">
        <v>88</v>
      </c>
    </row>
    <row r="200" spans="2:65" s="12" customFormat="1">
      <c r="B200" s="144"/>
      <c r="D200" s="145" t="s">
        <v>150</v>
      </c>
      <c r="E200" s="146" t="s">
        <v>19</v>
      </c>
      <c r="F200" s="147" t="s">
        <v>1109</v>
      </c>
      <c r="H200" s="148">
        <v>1186.2919999999999</v>
      </c>
      <c r="I200" s="149"/>
      <c r="L200" s="144"/>
      <c r="M200" s="150"/>
      <c r="T200" s="151"/>
      <c r="AT200" s="146" t="s">
        <v>150</v>
      </c>
      <c r="AU200" s="146" t="s">
        <v>88</v>
      </c>
      <c r="AV200" s="12" t="s">
        <v>88</v>
      </c>
      <c r="AW200" s="12" t="s">
        <v>37</v>
      </c>
      <c r="AX200" s="12" t="s">
        <v>78</v>
      </c>
      <c r="AY200" s="146" t="s">
        <v>140</v>
      </c>
    </row>
    <row r="201" spans="2:65" s="14" customFormat="1">
      <c r="B201" s="158"/>
      <c r="D201" s="145" t="s">
        <v>150</v>
      </c>
      <c r="E201" s="159" t="s">
        <v>19</v>
      </c>
      <c r="F201" s="160" t="s">
        <v>153</v>
      </c>
      <c r="H201" s="161">
        <v>1186.2919999999999</v>
      </c>
      <c r="I201" s="162"/>
      <c r="L201" s="158"/>
      <c r="M201" s="163"/>
      <c r="T201" s="164"/>
      <c r="AT201" s="159" t="s">
        <v>150</v>
      </c>
      <c r="AU201" s="159" t="s">
        <v>88</v>
      </c>
      <c r="AV201" s="14" t="s">
        <v>147</v>
      </c>
      <c r="AW201" s="14" t="s">
        <v>37</v>
      </c>
      <c r="AX201" s="14" t="s">
        <v>86</v>
      </c>
      <c r="AY201" s="159" t="s">
        <v>140</v>
      </c>
    </row>
    <row r="202" spans="2:65" s="1" customFormat="1" ht="24.15" customHeight="1">
      <c r="B202" s="32"/>
      <c r="C202" s="127" t="s">
        <v>283</v>
      </c>
      <c r="D202" s="127" t="s">
        <v>142</v>
      </c>
      <c r="E202" s="128" t="s">
        <v>302</v>
      </c>
      <c r="F202" s="129" t="s">
        <v>303</v>
      </c>
      <c r="G202" s="130" t="s">
        <v>233</v>
      </c>
      <c r="H202" s="131">
        <v>659.05100000000004</v>
      </c>
      <c r="I202" s="132"/>
      <c r="J202" s="133">
        <f>ROUND(I202*H202,2)</f>
        <v>0</v>
      </c>
      <c r="K202" s="129" t="s">
        <v>146</v>
      </c>
      <c r="L202" s="32"/>
      <c r="M202" s="134" t="s">
        <v>19</v>
      </c>
      <c r="N202" s="135" t="s">
        <v>49</v>
      </c>
      <c r="P202" s="136">
        <f>O202*H202</f>
        <v>0</v>
      </c>
      <c r="Q202" s="136">
        <v>0</v>
      </c>
      <c r="R202" s="136">
        <f>Q202*H202</f>
        <v>0</v>
      </c>
      <c r="S202" s="136">
        <v>0</v>
      </c>
      <c r="T202" s="137">
        <f>S202*H202</f>
        <v>0</v>
      </c>
      <c r="AR202" s="138" t="s">
        <v>147</v>
      </c>
      <c r="AT202" s="138" t="s">
        <v>142</v>
      </c>
      <c r="AU202" s="138" t="s">
        <v>88</v>
      </c>
      <c r="AY202" s="17" t="s">
        <v>140</v>
      </c>
      <c r="BE202" s="139">
        <f>IF(N202="základní",J202,0)</f>
        <v>0</v>
      </c>
      <c r="BF202" s="139">
        <f>IF(N202="snížená",J202,0)</f>
        <v>0</v>
      </c>
      <c r="BG202" s="139">
        <f>IF(N202="zákl. přenesená",J202,0)</f>
        <v>0</v>
      </c>
      <c r="BH202" s="139">
        <f>IF(N202="sníž. přenesená",J202,0)</f>
        <v>0</v>
      </c>
      <c r="BI202" s="139">
        <f>IF(N202="nulová",J202,0)</f>
        <v>0</v>
      </c>
      <c r="BJ202" s="17" t="s">
        <v>86</v>
      </c>
      <c r="BK202" s="139">
        <f>ROUND(I202*H202,2)</f>
        <v>0</v>
      </c>
      <c r="BL202" s="17" t="s">
        <v>147</v>
      </c>
      <c r="BM202" s="138" t="s">
        <v>286</v>
      </c>
    </row>
    <row r="203" spans="2:65" s="1" customFormat="1">
      <c r="B203" s="32"/>
      <c r="D203" s="140" t="s">
        <v>148</v>
      </c>
      <c r="F203" s="141" t="s">
        <v>305</v>
      </c>
      <c r="I203" s="142"/>
      <c r="L203" s="32"/>
      <c r="M203" s="143"/>
      <c r="T203" s="53"/>
      <c r="AT203" s="17" t="s">
        <v>148</v>
      </c>
      <c r="AU203" s="17" t="s">
        <v>88</v>
      </c>
    </row>
    <row r="204" spans="2:65" s="12" customFormat="1">
      <c r="B204" s="144"/>
      <c r="D204" s="145" t="s">
        <v>150</v>
      </c>
      <c r="E204" s="146" t="s">
        <v>19</v>
      </c>
      <c r="F204" s="147" t="s">
        <v>1110</v>
      </c>
      <c r="H204" s="148">
        <v>659.05100000000004</v>
      </c>
      <c r="I204" s="149"/>
      <c r="L204" s="144"/>
      <c r="M204" s="150"/>
      <c r="T204" s="151"/>
      <c r="AT204" s="146" t="s">
        <v>150</v>
      </c>
      <c r="AU204" s="146" t="s">
        <v>88</v>
      </c>
      <c r="AV204" s="12" t="s">
        <v>88</v>
      </c>
      <c r="AW204" s="12" t="s">
        <v>37</v>
      </c>
      <c r="AX204" s="12" t="s">
        <v>78</v>
      </c>
      <c r="AY204" s="146" t="s">
        <v>140</v>
      </c>
    </row>
    <row r="205" spans="2:65" s="14" customFormat="1">
      <c r="B205" s="158"/>
      <c r="D205" s="145" t="s">
        <v>150</v>
      </c>
      <c r="E205" s="159" t="s">
        <v>19</v>
      </c>
      <c r="F205" s="160" t="s">
        <v>153</v>
      </c>
      <c r="H205" s="161">
        <v>659.05100000000004</v>
      </c>
      <c r="I205" s="162"/>
      <c r="L205" s="158"/>
      <c r="M205" s="163"/>
      <c r="T205" s="164"/>
      <c r="AT205" s="159" t="s">
        <v>150</v>
      </c>
      <c r="AU205" s="159" t="s">
        <v>88</v>
      </c>
      <c r="AV205" s="14" t="s">
        <v>147</v>
      </c>
      <c r="AW205" s="14" t="s">
        <v>37</v>
      </c>
      <c r="AX205" s="14" t="s">
        <v>86</v>
      </c>
      <c r="AY205" s="159" t="s">
        <v>140</v>
      </c>
    </row>
    <row r="206" spans="2:65" s="1" customFormat="1" ht="24.15" customHeight="1">
      <c r="B206" s="32"/>
      <c r="C206" s="127" t="s">
        <v>216</v>
      </c>
      <c r="D206" s="127" t="s">
        <v>142</v>
      </c>
      <c r="E206" s="128" t="s">
        <v>308</v>
      </c>
      <c r="F206" s="129" t="s">
        <v>309</v>
      </c>
      <c r="G206" s="130" t="s">
        <v>233</v>
      </c>
      <c r="H206" s="131">
        <v>546.48</v>
      </c>
      <c r="I206" s="132"/>
      <c r="J206" s="133">
        <f>ROUND(I206*H206,2)</f>
        <v>0</v>
      </c>
      <c r="K206" s="129" t="s">
        <v>146</v>
      </c>
      <c r="L206" s="32"/>
      <c r="M206" s="134" t="s">
        <v>19</v>
      </c>
      <c r="N206" s="135" t="s">
        <v>49</v>
      </c>
      <c r="P206" s="136">
        <f>O206*H206</f>
        <v>0</v>
      </c>
      <c r="Q206" s="136">
        <v>0</v>
      </c>
      <c r="R206" s="136">
        <f>Q206*H206</f>
        <v>0</v>
      </c>
      <c r="S206" s="136">
        <v>0</v>
      </c>
      <c r="T206" s="137">
        <f>S206*H206</f>
        <v>0</v>
      </c>
      <c r="AR206" s="138" t="s">
        <v>147</v>
      </c>
      <c r="AT206" s="138" t="s">
        <v>142</v>
      </c>
      <c r="AU206" s="138" t="s">
        <v>88</v>
      </c>
      <c r="AY206" s="17" t="s">
        <v>140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7" t="s">
        <v>86</v>
      </c>
      <c r="BK206" s="139">
        <f>ROUND(I206*H206,2)</f>
        <v>0</v>
      </c>
      <c r="BL206" s="17" t="s">
        <v>147</v>
      </c>
      <c r="BM206" s="138" t="s">
        <v>294</v>
      </c>
    </row>
    <row r="207" spans="2:65" s="1" customFormat="1">
      <c r="B207" s="32"/>
      <c r="D207" s="140" t="s">
        <v>148</v>
      </c>
      <c r="F207" s="141" t="s">
        <v>311</v>
      </c>
      <c r="I207" s="142"/>
      <c r="L207" s="32"/>
      <c r="M207" s="143"/>
      <c r="T207" s="53"/>
      <c r="AT207" s="17" t="s">
        <v>148</v>
      </c>
      <c r="AU207" s="17" t="s">
        <v>88</v>
      </c>
    </row>
    <row r="208" spans="2:65" s="12" customFormat="1">
      <c r="B208" s="144"/>
      <c r="D208" s="145" t="s">
        <v>150</v>
      </c>
      <c r="E208" s="146" t="s">
        <v>19</v>
      </c>
      <c r="F208" s="147" t="s">
        <v>1111</v>
      </c>
      <c r="H208" s="148">
        <v>1010.317</v>
      </c>
      <c r="I208" s="149"/>
      <c r="L208" s="144"/>
      <c r="M208" s="150"/>
      <c r="T208" s="151"/>
      <c r="AT208" s="146" t="s">
        <v>150</v>
      </c>
      <c r="AU208" s="146" t="s">
        <v>88</v>
      </c>
      <c r="AV208" s="12" t="s">
        <v>88</v>
      </c>
      <c r="AW208" s="12" t="s">
        <v>37</v>
      </c>
      <c r="AX208" s="12" t="s">
        <v>78</v>
      </c>
      <c r="AY208" s="146" t="s">
        <v>140</v>
      </c>
    </row>
    <row r="209" spans="2:65" s="12" customFormat="1">
      <c r="B209" s="144"/>
      <c r="D209" s="145" t="s">
        <v>150</v>
      </c>
      <c r="E209" s="146" t="s">
        <v>19</v>
      </c>
      <c r="F209" s="147" t="s">
        <v>1112</v>
      </c>
      <c r="H209" s="148">
        <v>-463.83699999999999</v>
      </c>
      <c r="I209" s="149"/>
      <c r="L209" s="144"/>
      <c r="M209" s="150"/>
      <c r="T209" s="151"/>
      <c r="AT209" s="146" t="s">
        <v>150</v>
      </c>
      <c r="AU209" s="146" t="s">
        <v>88</v>
      </c>
      <c r="AV209" s="12" t="s">
        <v>88</v>
      </c>
      <c r="AW209" s="12" t="s">
        <v>37</v>
      </c>
      <c r="AX209" s="12" t="s">
        <v>78</v>
      </c>
      <c r="AY209" s="146" t="s">
        <v>140</v>
      </c>
    </row>
    <row r="210" spans="2:65" s="14" customFormat="1">
      <c r="B210" s="158"/>
      <c r="D210" s="145" t="s">
        <v>150</v>
      </c>
      <c r="E210" s="159" t="s">
        <v>19</v>
      </c>
      <c r="F210" s="160" t="s">
        <v>153</v>
      </c>
      <c r="H210" s="161">
        <v>546.48</v>
      </c>
      <c r="I210" s="162"/>
      <c r="L210" s="158"/>
      <c r="M210" s="163"/>
      <c r="T210" s="164"/>
      <c r="AT210" s="159" t="s">
        <v>150</v>
      </c>
      <c r="AU210" s="159" t="s">
        <v>88</v>
      </c>
      <c r="AV210" s="14" t="s">
        <v>147</v>
      </c>
      <c r="AW210" s="14" t="s">
        <v>37</v>
      </c>
      <c r="AX210" s="14" t="s">
        <v>86</v>
      </c>
      <c r="AY210" s="159" t="s">
        <v>140</v>
      </c>
    </row>
    <row r="211" spans="2:65" s="1" customFormat="1" ht="24.15" customHeight="1">
      <c r="B211" s="32"/>
      <c r="C211" s="127" t="s">
        <v>296</v>
      </c>
      <c r="D211" s="127" t="s">
        <v>142</v>
      </c>
      <c r="E211" s="128" t="s">
        <v>308</v>
      </c>
      <c r="F211" s="129" t="s">
        <v>309</v>
      </c>
      <c r="G211" s="130" t="s">
        <v>233</v>
      </c>
      <c r="H211" s="131">
        <v>146.05500000000001</v>
      </c>
      <c r="I211" s="132"/>
      <c r="J211" s="133">
        <f>ROUND(I211*H211,2)</f>
        <v>0</v>
      </c>
      <c r="K211" s="129" t="s">
        <v>146</v>
      </c>
      <c r="L211" s="32"/>
      <c r="M211" s="134" t="s">
        <v>19</v>
      </c>
      <c r="N211" s="135" t="s">
        <v>49</v>
      </c>
      <c r="P211" s="136">
        <f>O211*H211</f>
        <v>0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147</v>
      </c>
      <c r="AT211" s="138" t="s">
        <v>142</v>
      </c>
      <c r="AU211" s="138" t="s">
        <v>88</v>
      </c>
      <c r="AY211" s="17" t="s">
        <v>140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86</v>
      </c>
      <c r="BK211" s="139">
        <f>ROUND(I211*H211,2)</f>
        <v>0</v>
      </c>
      <c r="BL211" s="17" t="s">
        <v>147</v>
      </c>
      <c r="BM211" s="138" t="s">
        <v>299</v>
      </c>
    </row>
    <row r="212" spans="2:65" s="1" customFormat="1">
      <c r="B212" s="32"/>
      <c r="D212" s="140" t="s">
        <v>148</v>
      </c>
      <c r="F212" s="141" t="s">
        <v>311</v>
      </c>
      <c r="I212" s="142"/>
      <c r="L212" s="32"/>
      <c r="M212" s="143"/>
      <c r="T212" s="53"/>
      <c r="AT212" s="17" t="s">
        <v>148</v>
      </c>
      <c r="AU212" s="17" t="s">
        <v>88</v>
      </c>
    </row>
    <row r="213" spans="2:65" s="13" customFormat="1">
      <c r="B213" s="152"/>
      <c r="D213" s="145" t="s">
        <v>150</v>
      </c>
      <c r="E213" s="153" t="s">
        <v>19</v>
      </c>
      <c r="F213" s="154" t="s">
        <v>1052</v>
      </c>
      <c r="H213" s="153" t="s">
        <v>19</v>
      </c>
      <c r="I213" s="155"/>
      <c r="L213" s="152"/>
      <c r="M213" s="156"/>
      <c r="T213" s="157"/>
      <c r="AT213" s="153" t="s">
        <v>150</v>
      </c>
      <c r="AU213" s="153" t="s">
        <v>88</v>
      </c>
      <c r="AV213" s="13" t="s">
        <v>86</v>
      </c>
      <c r="AW213" s="13" t="s">
        <v>37</v>
      </c>
      <c r="AX213" s="13" t="s">
        <v>78</v>
      </c>
      <c r="AY213" s="153" t="s">
        <v>140</v>
      </c>
    </row>
    <row r="214" spans="2:65" s="12" customFormat="1">
      <c r="B214" s="144"/>
      <c r="D214" s="145" t="s">
        <v>150</v>
      </c>
      <c r="E214" s="146" t="s">
        <v>19</v>
      </c>
      <c r="F214" s="147" t="s">
        <v>1113</v>
      </c>
      <c r="H214" s="148">
        <v>211.47200000000001</v>
      </c>
      <c r="I214" s="149"/>
      <c r="L214" s="144"/>
      <c r="M214" s="150"/>
      <c r="T214" s="151"/>
      <c r="AT214" s="146" t="s">
        <v>150</v>
      </c>
      <c r="AU214" s="146" t="s">
        <v>88</v>
      </c>
      <c r="AV214" s="12" t="s">
        <v>88</v>
      </c>
      <c r="AW214" s="12" t="s">
        <v>37</v>
      </c>
      <c r="AX214" s="12" t="s">
        <v>78</v>
      </c>
      <c r="AY214" s="146" t="s">
        <v>140</v>
      </c>
    </row>
    <row r="215" spans="2:65" s="13" customFormat="1">
      <c r="B215" s="152"/>
      <c r="D215" s="145" t="s">
        <v>150</v>
      </c>
      <c r="E215" s="153" t="s">
        <v>19</v>
      </c>
      <c r="F215" s="154" t="s">
        <v>1114</v>
      </c>
      <c r="H215" s="153" t="s">
        <v>19</v>
      </c>
      <c r="I215" s="155"/>
      <c r="L215" s="152"/>
      <c r="M215" s="156"/>
      <c r="T215" s="157"/>
      <c r="AT215" s="153" t="s">
        <v>150</v>
      </c>
      <c r="AU215" s="153" t="s">
        <v>88</v>
      </c>
      <c r="AV215" s="13" t="s">
        <v>86</v>
      </c>
      <c r="AW215" s="13" t="s">
        <v>37</v>
      </c>
      <c r="AX215" s="13" t="s">
        <v>78</v>
      </c>
      <c r="AY215" s="153" t="s">
        <v>140</v>
      </c>
    </row>
    <row r="216" spans="2:65" s="12" customFormat="1">
      <c r="B216" s="144"/>
      <c r="D216" s="145" t="s">
        <v>150</v>
      </c>
      <c r="E216" s="146" t="s">
        <v>19</v>
      </c>
      <c r="F216" s="147" t="s">
        <v>1115</v>
      </c>
      <c r="H216" s="148">
        <v>-4.577</v>
      </c>
      <c r="I216" s="149"/>
      <c r="L216" s="144"/>
      <c r="M216" s="150"/>
      <c r="T216" s="151"/>
      <c r="AT216" s="146" t="s">
        <v>150</v>
      </c>
      <c r="AU216" s="146" t="s">
        <v>88</v>
      </c>
      <c r="AV216" s="12" t="s">
        <v>88</v>
      </c>
      <c r="AW216" s="12" t="s">
        <v>37</v>
      </c>
      <c r="AX216" s="12" t="s">
        <v>78</v>
      </c>
      <c r="AY216" s="146" t="s">
        <v>140</v>
      </c>
    </row>
    <row r="217" spans="2:65" s="12" customFormat="1">
      <c r="B217" s="144"/>
      <c r="D217" s="145" t="s">
        <v>150</v>
      </c>
      <c r="E217" s="146" t="s">
        <v>19</v>
      </c>
      <c r="F217" s="147" t="s">
        <v>1116</v>
      </c>
      <c r="H217" s="148">
        <v>-31.297999999999998</v>
      </c>
      <c r="I217" s="149"/>
      <c r="L217" s="144"/>
      <c r="M217" s="150"/>
      <c r="T217" s="151"/>
      <c r="AT217" s="146" t="s">
        <v>150</v>
      </c>
      <c r="AU217" s="146" t="s">
        <v>88</v>
      </c>
      <c r="AV217" s="12" t="s">
        <v>88</v>
      </c>
      <c r="AW217" s="12" t="s">
        <v>37</v>
      </c>
      <c r="AX217" s="12" t="s">
        <v>78</v>
      </c>
      <c r="AY217" s="146" t="s">
        <v>140</v>
      </c>
    </row>
    <row r="218" spans="2:65" s="12" customFormat="1">
      <c r="B218" s="144"/>
      <c r="D218" s="145" t="s">
        <v>150</v>
      </c>
      <c r="E218" s="146" t="s">
        <v>19</v>
      </c>
      <c r="F218" s="147" t="s">
        <v>1117</v>
      </c>
      <c r="H218" s="148">
        <v>-19.675999999999998</v>
      </c>
      <c r="I218" s="149"/>
      <c r="L218" s="144"/>
      <c r="M218" s="150"/>
      <c r="T218" s="151"/>
      <c r="AT218" s="146" t="s">
        <v>150</v>
      </c>
      <c r="AU218" s="146" t="s">
        <v>88</v>
      </c>
      <c r="AV218" s="12" t="s">
        <v>88</v>
      </c>
      <c r="AW218" s="12" t="s">
        <v>37</v>
      </c>
      <c r="AX218" s="12" t="s">
        <v>78</v>
      </c>
      <c r="AY218" s="146" t="s">
        <v>140</v>
      </c>
    </row>
    <row r="219" spans="2:65" s="12" customFormat="1">
      <c r="B219" s="144"/>
      <c r="D219" s="145" t="s">
        <v>150</v>
      </c>
      <c r="E219" s="146" t="s">
        <v>19</v>
      </c>
      <c r="F219" s="147" t="s">
        <v>1118</v>
      </c>
      <c r="H219" s="148">
        <v>-9.8659999999999997</v>
      </c>
      <c r="I219" s="149"/>
      <c r="L219" s="144"/>
      <c r="M219" s="150"/>
      <c r="T219" s="151"/>
      <c r="AT219" s="146" t="s">
        <v>150</v>
      </c>
      <c r="AU219" s="146" t="s">
        <v>88</v>
      </c>
      <c r="AV219" s="12" t="s">
        <v>88</v>
      </c>
      <c r="AW219" s="12" t="s">
        <v>37</v>
      </c>
      <c r="AX219" s="12" t="s">
        <v>78</v>
      </c>
      <c r="AY219" s="146" t="s">
        <v>140</v>
      </c>
    </row>
    <row r="220" spans="2:65" s="13" customFormat="1">
      <c r="B220" s="152"/>
      <c r="D220" s="145" t="s">
        <v>150</v>
      </c>
      <c r="E220" s="153" t="s">
        <v>19</v>
      </c>
      <c r="F220" s="154" t="s">
        <v>1119</v>
      </c>
      <c r="H220" s="153" t="s">
        <v>19</v>
      </c>
      <c r="I220" s="155"/>
      <c r="L220" s="152"/>
      <c r="M220" s="156"/>
      <c r="T220" s="157"/>
      <c r="AT220" s="153" t="s">
        <v>150</v>
      </c>
      <c r="AU220" s="153" t="s">
        <v>88</v>
      </c>
      <c r="AV220" s="13" t="s">
        <v>86</v>
      </c>
      <c r="AW220" s="13" t="s">
        <v>37</v>
      </c>
      <c r="AX220" s="13" t="s">
        <v>78</v>
      </c>
      <c r="AY220" s="153" t="s">
        <v>140</v>
      </c>
    </row>
    <row r="221" spans="2:65" s="14" customFormat="1">
      <c r="B221" s="158"/>
      <c r="D221" s="145" t="s">
        <v>150</v>
      </c>
      <c r="E221" s="159" t="s">
        <v>19</v>
      </c>
      <c r="F221" s="160" t="s">
        <v>153</v>
      </c>
      <c r="H221" s="161">
        <v>146.05500000000001</v>
      </c>
      <c r="I221" s="162"/>
      <c r="L221" s="158"/>
      <c r="M221" s="163"/>
      <c r="T221" s="164"/>
      <c r="AT221" s="159" t="s">
        <v>150</v>
      </c>
      <c r="AU221" s="159" t="s">
        <v>88</v>
      </c>
      <c r="AV221" s="14" t="s">
        <v>147</v>
      </c>
      <c r="AW221" s="14" t="s">
        <v>37</v>
      </c>
      <c r="AX221" s="14" t="s">
        <v>86</v>
      </c>
      <c r="AY221" s="159" t="s">
        <v>140</v>
      </c>
    </row>
    <row r="222" spans="2:65" s="1" customFormat="1" ht="16.5" customHeight="1">
      <c r="B222" s="32"/>
      <c r="C222" s="165" t="s">
        <v>222</v>
      </c>
      <c r="D222" s="165" t="s">
        <v>290</v>
      </c>
      <c r="E222" s="166" t="s">
        <v>1120</v>
      </c>
      <c r="F222" s="167" t="s">
        <v>1121</v>
      </c>
      <c r="G222" s="168" t="s">
        <v>293</v>
      </c>
      <c r="H222" s="169">
        <v>248.29400000000001</v>
      </c>
      <c r="I222" s="170"/>
      <c r="J222" s="171">
        <f>ROUND(I222*H222,2)</f>
        <v>0</v>
      </c>
      <c r="K222" s="167" t="s">
        <v>146</v>
      </c>
      <c r="L222" s="172"/>
      <c r="M222" s="173" t="s">
        <v>19</v>
      </c>
      <c r="N222" s="174" t="s">
        <v>49</v>
      </c>
      <c r="P222" s="136">
        <f>O222*H222</f>
        <v>0</v>
      </c>
      <c r="Q222" s="136">
        <v>0</v>
      </c>
      <c r="R222" s="136">
        <f>Q222*H222</f>
        <v>0</v>
      </c>
      <c r="S222" s="136">
        <v>0</v>
      </c>
      <c r="T222" s="137">
        <f>S222*H222</f>
        <v>0</v>
      </c>
      <c r="AR222" s="138" t="s">
        <v>164</v>
      </c>
      <c r="AT222" s="138" t="s">
        <v>290</v>
      </c>
      <c r="AU222" s="138" t="s">
        <v>88</v>
      </c>
      <c r="AY222" s="17" t="s">
        <v>140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7" t="s">
        <v>86</v>
      </c>
      <c r="BK222" s="139">
        <f>ROUND(I222*H222,2)</f>
        <v>0</v>
      </c>
      <c r="BL222" s="17" t="s">
        <v>147</v>
      </c>
      <c r="BM222" s="138" t="s">
        <v>304</v>
      </c>
    </row>
    <row r="223" spans="2:65" s="12" customFormat="1">
      <c r="B223" s="144"/>
      <c r="D223" s="145" t="s">
        <v>150</v>
      </c>
      <c r="E223" s="146" t="s">
        <v>19</v>
      </c>
      <c r="F223" s="147" t="s">
        <v>1122</v>
      </c>
      <c r="H223" s="148">
        <v>248.29400000000001</v>
      </c>
      <c r="I223" s="149"/>
      <c r="L223" s="144"/>
      <c r="M223" s="150"/>
      <c r="T223" s="151"/>
      <c r="AT223" s="146" t="s">
        <v>150</v>
      </c>
      <c r="AU223" s="146" t="s">
        <v>88</v>
      </c>
      <c r="AV223" s="12" t="s">
        <v>88</v>
      </c>
      <c r="AW223" s="12" t="s">
        <v>37</v>
      </c>
      <c r="AX223" s="12" t="s">
        <v>78</v>
      </c>
      <c r="AY223" s="146" t="s">
        <v>140</v>
      </c>
    </row>
    <row r="224" spans="2:65" s="14" customFormat="1">
      <c r="B224" s="158"/>
      <c r="D224" s="145" t="s">
        <v>150</v>
      </c>
      <c r="E224" s="159" t="s">
        <v>19</v>
      </c>
      <c r="F224" s="160" t="s">
        <v>153</v>
      </c>
      <c r="H224" s="161">
        <v>248.29400000000001</v>
      </c>
      <c r="I224" s="162"/>
      <c r="L224" s="158"/>
      <c r="M224" s="163"/>
      <c r="T224" s="164"/>
      <c r="AT224" s="159" t="s">
        <v>150</v>
      </c>
      <c r="AU224" s="159" t="s">
        <v>88</v>
      </c>
      <c r="AV224" s="14" t="s">
        <v>147</v>
      </c>
      <c r="AW224" s="14" t="s">
        <v>37</v>
      </c>
      <c r="AX224" s="14" t="s">
        <v>86</v>
      </c>
      <c r="AY224" s="159" t="s">
        <v>140</v>
      </c>
    </row>
    <row r="225" spans="2:65" s="1" customFormat="1" ht="37.799999999999997" customHeight="1">
      <c r="B225" s="32"/>
      <c r="C225" s="127" t="s">
        <v>307</v>
      </c>
      <c r="D225" s="127" t="s">
        <v>142</v>
      </c>
      <c r="E225" s="128" t="s">
        <v>325</v>
      </c>
      <c r="F225" s="129" t="s">
        <v>326</v>
      </c>
      <c r="G225" s="130" t="s">
        <v>233</v>
      </c>
      <c r="H225" s="131">
        <v>243.001</v>
      </c>
      <c r="I225" s="132"/>
      <c r="J225" s="133">
        <f>ROUND(I225*H225,2)</f>
        <v>0</v>
      </c>
      <c r="K225" s="129" t="s">
        <v>146</v>
      </c>
      <c r="L225" s="32"/>
      <c r="M225" s="134" t="s">
        <v>19</v>
      </c>
      <c r="N225" s="135" t="s">
        <v>49</v>
      </c>
      <c r="P225" s="136">
        <f>O225*H225</f>
        <v>0</v>
      </c>
      <c r="Q225" s="136">
        <v>0</v>
      </c>
      <c r="R225" s="136">
        <f>Q225*H225</f>
        <v>0</v>
      </c>
      <c r="S225" s="136">
        <v>0</v>
      </c>
      <c r="T225" s="137">
        <f>S225*H225</f>
        <v>0</v>
      </c>
      <c r="AR225" s="138" t="s">
        <v>147</v>
      </c>
      <c r="AT225" s="138" t="s">
        <v>142</v>
      </c>
      <c r="AU225" s="138" t="s">
        <v>88</v>
      </c>
      <c r="AY225" s="17" t="s">
        <v>140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7" t="s">
        <v>86</v>
      </c>
      <c r="BK225" s="139">
        <f>ROUND(I225*H225,2)</f>
        <v>0</v>
      </c>
      <c r="BL225" s="17" t="s">
        <v>147</v>
      </c>
      <c r="BM225" s="138" t="s">
        <v>310</v>
      </c>
    </row>
    <row r="226" spans="2:65" s="1" customFormat="1">
      <c r="B226" s="32"/>
      <c r="D226" s="140" t="s">
        <v>148</v>
      </c>
      <c r="F226" s="141" t="s">
        <v>328</v>
      </c>
      <c r="I226" s="142"/>
      <c r="L226" s="32"/>
      <c r="M226" s="143"/>
      <c r="T226" s="53"/>
      <c r="AT226" s="17" t="s">
        <v>148</v>
      </c>
      <c r="AU226" s="17" t="s">
        <v>88</v>
      </c>
    </row>
    <row r="227" spans="2:65" s="12" customFormat="1">
      <c r="B227" s="144"/>
      <c r="D227" s="145" t="s">
        <v>150</v>
      </c>
      <c r="E227" s="146" t="s">
        <v>19</v>
      </c>
      <c r="F227" s="147" t="s">
        <v>1123</v>
      </c>
      <c r="H227" s="148">
        <v>183.566</v>
      </c>
      <c r="I227" s="149"/>
      <c r="L227" s="144"/>
      <c r="M227" s="150"/>
      <c r="T227" s="151"/>
      <c r="AT227" s="146" t="s">
        <v>150</v>
      </c>
      <c r="AU227" s="146" t="s">
        <v>88</v>
      </c>
      <c r="AV227" s="12" t="s">
        <v>88</v>
      </c>
      <c r="AW227" s="12" t="s">
        <v>37</v>
      </c>
      <c r="AX227" s="12" t="s">
        <v>78</v>
      </c>
      <c r="AY227" s="146" t="s">
        <v>140</v>
      </c>
    </row>
    <row r="228" spans="2:65" s="12" customFormat="1">
      <c r="B228" s="144"/>
      <c r="D228" s="145" t="s">
        <v>150</v>
      </c>
      <c r="E228" s="146" t="s">
        <v>19</v>
      </c>
      <c r="F228" s="147" t="s">
        <v>1124</v>
      </c>
      <c r="H228" s="148">
        <v>47.286000000000001</v>
      </c>
      <c r="I228" s="149"/>
      <c r="L228" s="144"/>
      <c r="M228" s="150"/>
      <c r="T228" s="151"/>
      <c r="AT228" s="146" t="s">
        <v>150</v>
      </c>
      <c r="AU228" s="146" t="s">
        <v>88</v>
      </c>
      <c r="AV228" s="12" t="s">
        <v>88</v>
      </c>
      <c r="AW228" s="12" t="s">
        <v>37</v>
      </c>
      <c r="AX228" s="12" t="s">
        <v>78</v>
      </c>
      <c r="AY228" s="146" t="s">
        <v>140</v>
      </c>
    </row>
    <row r="229" spans="2:65" s="12" customFormat="1">
      <c r="B229" s="144"/>
      <c r="D229" s="145" t="s">
        <v>150</v>
      </c>
      <c r="E229" s="146" t="s">
        <v>19</v>
      </c>
      <c r="F229" s="147" t="s">
        <v>1125</v>
      </c>
      <c r="H229" s="148">
        <v>24.132999999999999</v>
      </c>
      <c r="I229" s="149"/>
      <c r="L229" s="144"/>
      <c r="M229" s="150"/>
      <c r="T229" s="151"/>
      <c r="AT229" s="146" t="s">
        <v>150</v>
      </c>
      <c r="AU229" s="146" t="s">
        <v>88</v>
      </c>
      <c r="AV229" s="12" t="s">
        <v>88</v>
      </c>
      <c r="AW229" s="12" t="s">
        <v>37</v>
      </c>
      <c r="AX229" s="12" t="s">
        <v>78</v>
      </c>
      <c r="AY229" s="146" t="s">
        <v>140</v>
      </c>
    </row>
    <row r="230" spans="2:65" s="12" customFormat="1">
      <c r="B230" s="144"/>
      <c r="D230" s="145" t="s">
        <v>150</v>
      </c>
      <c r="E230" s="146" t="s">
        <v>19</v>
      </c>
      <c r="F230" s="147" t="s">
        <v>1126</v>
      </c>
      <c r="H230" s="148">
        <v>23.146000000000001</v>
      </c>
      <c r="I230" s="149"/>
      <c r="L230" s="144"/>
      <c r="M230" s="150"/>
      <c r="T230" s="151"/>
      <c r="AT230" s="146" t="s">
        <v>150</v>
      </c>
      <c r="AU230" s="146" t="s">
        <v>88</v>
      </c>
      <c r="AV230" s="12" t="s">
        <v>88</v>
      </c>
      <c r="AW230" s="12" t="s">
        <v>37</v>
      </c>
      <c r="AX230" s="12" t="s">
        <v>78</v>
      </c>
      <c r="AY230" s="146" t="s">
        <v>140</v>
      </c>
    </row>
    <row r="231" spans="2:65" s="12" customFormat="1">
      <c r="B231" s="144"/>
      <c r="D231" s="145" t="s">
        <v>150</v>
      </c>
      <c r="E231" s="146" t="s">
        <v>19</v>
      </c>
      <c r="F231" s="147" t="s">
        <v>1127</v>
      </c>
      <c r="H231" s="148">
        <v>5.3259999999999996</v>
      </c>
      <c r="I231" s="149"/>
      <c r="L231" s="144"/>
      <c r="M231" s="150"/>
      <c r="T231" s="151"/>
      <c r="AT231" s="146" t="s">
        <v>150</v>
      </c>
      <c r="AU231" s="146" t="s">
        <v>88</v>
      </c>
      <c r="AV231" s="12" t="s">
        <v>88</v>
      </c>
      <c r="AW231" s="12" t="s">
        <v>37</v>
      </c>
      <c r="AX231" s="12" t="s">
        <v>78</v>
      </c>
      <c r="AY231" s="146" t="s">
        <v>140</v>
      </c>
    </row>
    <row r="232" spans="2:65" s="13" customFormat="1">
      <c r="B232" s="152"/>
      <c r="D232" s="145" t="s">
        <v>150</v>
      </c>
      <c r="E232" s="153" t="s">
        <v>19</v>
      </c>
      <c r="F232" s="154" t="s">
        <v>1128</v>
      </c>
      <c r="H232" s="153" t="s">
        <v>19</v>
      </c>
      <c r="I232" s="155"/>
      <c r="L232" s="152"/>
      <c r="M232" s="156"/>
      <c r="T232" s="157"/>
      <c r="AT232" s="153" t="s">
        <v>150</v>
      </c>
      <c r="AU232" s="153" t="s">
        <v>88</v>
      </c>
      <c r="AV232" s="13" t="s">
        <v>86</v>
      </c>
      <c r="AW232" s="13" t="s">
        <v>37</v>
      </c>
      <c r="AX232" s="13" t="s">
        <v>78</v>
      </c>
      <c r="AY232" s="153" t="s">
        <v>140</v>
      </c>
    </row>
    <row r="233" spans="2:65" s="12" customFormat="1">
      <c r="B233" s="144"/>
      <c r="D233" s="145" t="s">
        <v>150</v>
      </c>
      <c r="E233" s="146" t="s">
        <v>19</v>
      </c>
      <c r="F233" s="147" t="s">
        <v>1129</v>
      </c>
      <c r="H233" s="148">
        <v>-8.2859999999999996</v>
      </c>
      <c r="I233" s="149"/>
      <c r="L233" s="144"/>
      <c r="M233" s="150"/>
      <c r="T233" s="151"/>
      <c r="AT233" s="146" t="s">
        <v>150</v>
      </c>
      <c r="AU233" s="146" t="s">
        <v>88</v>
      </c>
      <c r="AV233" s="12" t="s">
        <v>88</v>
      </c>
      <c r="AW233" s="12" t="s">
        <v>37</v>
      </c>
      <c r="AX233" s="12" t="s">
        <v>78</v>
      </c>
      <c r="AY233" s="146" t="s">
        <v>140</v>
      </c>
    </row>
    <row r="234" spans="2:65" s="12" customFormat="1">
      <c r="B234" s="144"/>
      <c r="D234" s="145" t="s">
        <v>150</v>
      </c>
      <c r="E234" s="146" t="s">
        <v>19</v>
      </c>
      <c r="F234" s="147" t="s">
        <v>1130</v>
      </c>
      <c r="H234" s="148">
        <v>-22.698</v>
      </c>
      <c r="I234" s="149"/>
      <c r="L234" s="144"/>
      <c r="M234" s="150"/>
      <c r="T234" s="151"/>
      <c r="AT234" s="146" t="s">
        <v>150</v>
      </c>
      <c r="AU234" s="146" t="s">
        <v>88</v>
      </c>
      <c r="AV234" s="12" t="s">
        <v>88</v>
      </c>
      <c r="AW234" s="12" t="s">
        <v>37</v>
      </c>
      <c r="AX234" s="12" t="s">
        <v>78</v>
      </c>
      <c r="AY234" s="146" t="s">
        <v>140</v>
      </c>
    </row>
    <row r="235" spans="2:65" s="12" customFormat="1">
      <c r="B235" s="144"/>
      <c r="D235" s="145" t="s">
        <v>150</v>
      </c>
      <c r="E235" s="146" t="s">
        <v>19</v>
      </c>
      <c r="F235" s="147" t="s">
        <v>1131</v>
      </c>
      <c r="H235" s="148">
        <v>-9.4719999999999995</v>
      </c>
      <c r="I235" s="149"/>
      <c r="L235" s="144"/>
      <c r="M235" s="150"/>
      <c r="T235" s="151"/>
      <c r="AT235" s="146" t="s">
        <v>150</v>
      </c>
      <c r="AU235" s="146" t="s">
        <v>88</v>
      </c>
      <c r="AV235" s="12" t="s">
        <v>88</v>
      </c>
      <c r="AW235" s="12" t="s">
        <v>37</v>
      </c>
      <c r="AX235" s="12" t="s">
        <v>78</v>
      </c>
      <c r="AY235" s="146" t="s">
        <v>140</v>
      </c>
    </row>
    <row r="236" spans="2:65" s="14" customFormat="1">
      <c r="B236" s="158"/>
      <c r="D236" s="145" t="s">
        <v>150</v>
      </c>
      <c r="E236" s="159" t="s">
        <v>19</v>
      </c>
      <c r="F236" s="160" t="s">
        <v>153</v>
      </c>
      <c r="H236" s="161">
        <v>243.00100000000003</v>
      </c>
      <c r="I236" s="162"/>
      <c r="L236" s="158"/>
      <c r="M236" s="163"/>
      <c r="T236" s="164"/>
      <c r="AT236" s="159" t="s">
        <v>150</v>
      </c>
      <c r="AU236" s="159" t="s">
        <v>88</v>
      </c>
      <c r="AV236" s="14" t="s">
        <v>147</v>
      </c>
      <c r="AW236" s="14" t="s">
        <v>37</v>
      </c>
      <c r="AX236" s="14" t="s">
        <v>86</v>
      </c>
      <c r="AY236" s="159" t="s">
        <v>140</v>
      </c>
    </row>
    <row r="237" spans="2:65" s="1" customFormat="1" ht="16.5" customHeight="1">
      <c r="B237" s="32"/>
      <c r="C237" s="165" t="s">
        <v>228</v>
      </c>
      <c r="D237" s="165" t="s">
        <v>290</v>
      </c>
      <c r="E237" s="166" t="s">
        <v>314</v>
      </c>
      <c r="F237" s="167" t="s">
        <v>315</v>
      </c>
      <c r="G237" s="168" t="s">
        <v>293</v>
      </c>
      <c r="H237" s="169">
        <v>486.00200000000001</v>
      </c>
      <c r="I237" s="170"/>
      <c r="J237" s="171">
        <f>ROUND(I237*H237,2)</f>
        <v>0</v>
      </c>
      <c r="K237" s="167" t="s">
        <v>146</v>
      </c>
      <c r="L237" s="172"/>
      <c r="M237" s="173" t="s">
        <v>19</v>
      </c>
      <c r="N237" s="174" t="s">
        <v>49</v>
      </c>
      <c r="P237" s="136">
        <f>O237*H237</f>
        <v>0</v>
      </c>
      <c r="Q237" s="136">
        <v>0</v>
      </c>
      <c r="R237" s="136">
        <f>Q237*H237</f>
        <v>0</v>
      </c>
      <c r="S237" s="136">
        <v>0</v>
      </c>
      <c r="T237" s="137">
        <f>S237*H237</f>
        <v>0</v>
      </c>
      <c r="AR237" s="138" t="s">
        <v>164</v>
      </c>
      <c r="AT237" s="138" t="s">
        <v>290</v>
      </c>
      <c r="AU237" s="138" t="s">
        <v>88</v>
      </c>
      <c r="AY237" s="17" t="s">
        <v>140</v>
      </c>
      <c r="BE237" s="139">
        <f>IF(N237="základní",J237,0)</f>
        <v>0</v>
      </c>
      <c r="BF237" s="139">
        <f>IF(N237="snížená",J237,0)</f>
        <v>0</v>
      </c>
      <c r="BG237" s="139">
        <f>IF(N237="zákl. přenesená",J237,0)</f>
        <v>0</v>
      </c>
      <c r="BH237" s="139">
        <f>IF(N237="sníž. přenesená",J237,0)</f>
        <v>0</v>
      </c>
      <c r="BI237" s="139">
        <f>IF(N237="nulová",J237,0)</f>
        <v>0</v>
      </c>
      <c r="BJ237" s="17" t="s">
        <v>86</v>
      </c>
      <c r="BK237" s="139">
        <f>ROUND(I237*H237,2)</f>
        <v>0</v>
      </c>
      <c r="BL237" s="17" t="s">
        <v>147</v>
      </c>
      <c r="BM237" s="138" t="s">
        <v>316</v>
      </c>
    </row>
    <row r="238" spans="2:65" s="12" customFormat="1">
      <c r="B238" s="144"/>
      <c r="D238" s="145" t="s">
        <v>150</v>
      </c>
      <c r="E238" s="146" t="s">
        <v>19</v>
      </c>
      <c r="F238" s="147" t="s">
        <v>1132</v>
      </c>
      <c r="H238" s="148">
        <v>486.00200000000001</v>
      </c>
      <c r="I238" s="149"/>
      <c r="L238" s="144"/>
      <c r="M238" s="150"/>
      <c r="T238" s="151"/>
      <c r="AT238" s="146" t="s">
        <v>150</v>
      </c>
      <c r="AU238" s="146" t="s">
        <v>88</v>
      </c>
      <c r="AV238" s="12" t="s">
        <v>88</v>
      </c>
      <c r="AW238" s="12" t="s">
        <v>37</v>
      </c>
      <c r="AX238" s="12" t="s">
        <v>78</v>
      </c>
      <c r="AY238" s="146" t="s">
        <v>140</v>
      </c>
    </row>
    <row r="239" spans="2:65" s="14" customFormat="1">
      <c r="B239" s="158"/>
      <c r="D239" s="145" t="s">
        <v>150</v>
      </c>
      <c r="E239" s="159" t="s">
        <v>19</v>
      </c>
      <c r="F239" s="160" t="s">
        <v>153</v>
      </c>
      <c r="H239" s="161">
        <v>486.00200000000001</v>
      </c>
      <c r="I239" s="162"/>
      <c r="L239" s="158"/>
      <c r="M239" s="163"/>
      <c r="T239" s="164"/>
      <c r="AT239" s="159" t="s">
        <v>150</v>
      </c>
      <c r="AU239" s="159" t="s">
        <v>88</v>
      </c>
      <c r="AV239" s="14" t="s">
        <v>147</v>
      </c>
      <c r="AW239" s="14" t="s">
        <v>37</v>
      </c>
      <c r="AX239" s="14" t="s">
        <v>86</v>
      </c>
      <c r="AY239" s="159" t="s">
        <v>140</v>
      </c>
    </row>
    <row r="240" spans="2:65" s="11" customFormat="1" ht="22.8" customHeight="1">
      <c r="B240" s="115"/>
      <c r="D240" s="116" t="s">
        <v>77</v>
      </c>
      <c r="E240" s="125" t="s">
        <v>88</v>
      </c>
      <c r="F240" s="125" t="s">
        <v>366</v>
      </c>
      <c r="I240" s="118"/>
      <c r="J240" s="126">
        <f>BK240</f>
        <v>0</v>
      </c>
      <c r="L240" s="115"/>
      <c r="M240" s="120"/>
      <c r="P240" s="121">
        <f>SUM(P241:P244)</f>
        <v>0</v>
      </c>
      <c r="R240" s="121">
        <f>SUM(R241:R244)</f>
        <v>0</v>
      </c>
      <c r="T240" s="122">
        <f>SUM(T241:T244)</f>
        <v>0</v>
      </c>
      <c r="AR240" s="116" t="s">
        <v>86</v>
      </c>
      <c r="AT240" s="123" t="s">
        <v>77</v>
      </c>
      <c r="AU240" s="123" t="s">
        <v>86</v>
      </c>
      <c r="AY240" s="116" t="s">
        <v>140</v>
      </c>
      <c r="BK240" s="124">
        <f>SUM(BK241:BK244)</f>
        <v>0</v>
      </c>
    </row>
    <row r="241" spans="2:65" s="1" customFormat="1" ht="33" customHeight="1">
      <c r="B241" s="32"/>
      <c r="C241" s="127" t="s">
        <v>318</v>
      </c>
      <c r="D241" s="127" t="s">
        <v>142</v>
      </c>
      <c r="E241" s="128" t="s">
        <v>1133</v>
      </c>
      <c r="F241" s="129" t="s">
        <v>1134</v>
      </c>
      <c r="G241" s="130" t="s">
        <v>221</v>
      </c>
      <c r="H241" s="131">
        <v>404</v>
      </c>
      <c r="I241" s="132"/>
      <c r="J241" s="133">
        <f>ROUND(I241*H241,2)</f>
        <v>0</v>
      </c>
      <c r="K241" s="129" t="s">
        <v>146</v>
      </c>
      <c r="L241" s="32"/>
      <c r="M241" s="134" t="s">
        <v>19</v>
      </c>
      <c r="N241" s="135" t="s">
        <v>49</v>
      </c>
      <c r="P241" s="136">
        <f>O241*H241</f>
        <v>0</v>
      </c>
      <c r="Q241" s="136">
        <v>0</v>
      </c>
      <c r="R241" s="136">
        <f>Q241*H241</f>
        <v>0</v>
      </c>
      <c r="S241" s="136">
        <v>0</v>
      </c>
      <c r="T241" s="137">
        <f>S241*H241</f>
        <v>0</v>
      </c>
      <c r="AR241" s="138" t="s">
        <v>147</v>
      </c>
      <c r="AT241" s="138" t="s">
        <v>142</v>
      </c>
      <c r="AU241" s="138" t="s">
        <v>88</v>
      </c>
      <c r="AY241" s="17" t="s">
        <v>140</v>
      </c>
      <c r="BE241" s="139">
        <f>IF(N241="základní",J241,0)</f>
        <v>0</v>
      </c>
      <c r="BF241" s="139">
        <f>IF(N241="snížená",J241,0)</f>
        <v>0</v>
      </c>
      <c r="BG241" s="139">
        <f>IF(N241="zákl. přenesená",J241,0)</f>
        <v>0</v>
      </c>
      <c r="BH241" s="139">
        <f>IF(N241="sníž. přenesená",J241,0)</f>
        <v>0</v>
      </c>
      <c r="BI241" s="139">
        <f>IF(N241="nulová",J241,0)</f>
        <v>0</v>
      </c>
      <c r="BJ241" s="17" t="s">
        <v>86</v>
      </c>
      <c r="BK241" s="139">
        <f>ROUND(I241*H241,2)</f>
        <v>0</v>
      </c>
      <c r="BL241" s="17" t="s">
        <v>147</v>
      </c>
      <c r="BM241" s="138" t="s">
        <v>319</v>
      </c>
    </row>
    <row r="242" spans="2:65" s="1" customFormat="1">
      <c r="B242" s="32"/>
      <c r="D242" s="140" t="s">
        <v>148</v>
      </c>
      <c r="F242" s="141" t="s">
        <v>1135</v>
      </c>
      <c r="I242" s="142"/>
      <c r="L242" s="32"/>
      <c r="M242" s="143"/>
      <c r="T242" s="53"/>
      <c r="AT242" s="17" t="s">
        <v>148</v>
      </c>
      <c r="AU242" s="17" t="s">
        <v>88</v>
      </c>
    </row>
    <row r="243" spans="2:65" s="12" customFormat="1">
      <c r="B243" s="144"/>
      <c r="D243" s="145" t="s">
        <v>150</v>
      </c>
      <c r="E243" s="146" t="s">
        <v>19</v>
      </c>
      <c r="F243" s="147" t="s">
        <v>1136</v>
      </c>
      <c r="H243" s="148">
        <v>404</v>
      </c>
      <c r="I243" s="149"/>
      <c r="L243" s="144"/>
      <c r="M243" s="150"/>
      <c r="T243" s="151"/>
      <c r="AT243" s="146" t="s">
        <v>150</v>
      </c>
      <c r="AU243" s="146" t="s">
        <v>88</v>
      </c>
      <c r="AV243" s="12" t="s">
        <v>88</v>
      </c>
      <c r="AW243" s="12" t="s">
        <v>37</v>
      </c>
      <c r="AX243" s="12" t="s">
        <v>78</v>
      </c>
      <c r="AY243" s="146" t="s">
        <v>140</v>
      </c>
    </row>
    <row r="244" spans="2:65" s="14" customFormat="1">
      <c r="B244" s="158"/>
      <c r="D244" s="145" t="s">
        <v>150</v>
      </c>
      <c r="E244" s="159" t="s">
        <v>19</v>
      </c>
      <c r="F244" s="160" t="s">
        <v>153</v>
      </c>
      <c r="H244" s="161">
        <v>404</v>
      </c>
      <c r="I244" s="162"/>
      <c r="L244" s="158"/>
      <c r="M244" s="163"/>
      <c r="T244" s="164"/>
      <c r="AT244" s="159" t="s">
        <v>150</v>
      </c>
      <c r="AU244" s="159" t="s">
        <v>88</v>
      </c>
      <c r="AV244" s="14" t="s">
        <v>147</v>
      </c>
      <c r="AW244" s="14" t="s">
        <v>37</v>
      </c>
      <c r="AX244" s="14" t="s">
        <v>86</v>
      </c>
      <c r="AY244" s="159" t="s">
        <v>140</v>
      </c>
    </row>
    <row r="245" spans="2:65" s="11" customFormat="1" ht="22.8" customHeight="1">
      <c r="B245" s="115"/>
      <c r="D245" s="116" t="s">
        <v>77</v>
      </c>
      <c r="E245" s="125" t="s">
        <v>157</v>
      </c>
      <c r="F245" s="125" t="s">
        <v>1137</v>
      </c>
      <c r="I245" s="118"/>
      <c r="J245" s="126">
        <f>BK245</f>
        <v>0</v>
      </c>
      <c r="L245" s="115"/>
      <c r="M245" s="120"/>
      <c r="P245" s="121">
        <f>SUM(P246:P276)</f>
        <v>0</v>
      </c>
      <c r="R245" s="121">
        <f>SUM(R246:R276)</f>
        <v>0</v>
      </c>
      <c r="T245" s="122">
        <f>SUM(T246:T276)</f>
        <v>0</v>
      </c>
      <c r="AR245" s="116" t="s">
        <v>86</v>
      </c>
      <c r="AT245" s="123" t="s">
        <v>77</v>
      </c>
      <c r="AU245" s="123" t="s">
        <v>86</v>
      </c>
      <c r="AY245" s="116" t="s">
        <v>140</v>
      </c>
      <c r="BK245" s="124">
        <f>SUM(BK246:BK276)</f>
        <v>0</v>
      </c>
    </row>
    <row r="246" spans="2:65" s="1" customFormat="1" ht="37.799999999999997" customHeight="1">
      <c r="B246" s="32"/>
      <c r="C246" s="127" t="s">
        <v>234</v>
      </c>
      <c r="D246" s="127" t="s">
        <v>142</v>
      </c>
      <c r="E246" s="128" t="s">
        <v>1138</v>
      </c>
      <c r="F246" s="129" t="s">
        <v>1139</v>
      </c>
      <c r="G246" s="130" t="s">
        <v>233</v>
      </c>
      <c r="H246" s="131">
        <v>0.83699999999999997</v>
      </c>
      <c r="I246" s="132"/>
      <c r="J246" s="133">
        <f>ROUND(I246*H246,2)</f>
        <v>0</v>
      </c>
      <c r="K246" s="129" t="s">
        <v>146</v>
      </c>
      <c r="L246" s="32"/>
      <c r="M246" s="134" t="s">
        <v>19</v>
      </c>
      <c r="N246" s="135" t="s">
        <v>49</v>
      </c>
      <c r="P246" s="136">
        <f>O246*H246</f>
        <v>0</v>
      </c>
      <c r="Q246" s="136">
        <v>0</v>
      </c>
      <c r="R246" s="136">
        <f>Q246*H246</f>
        <v>0</v>
      </c>
      <c r="S246" s="136">
        <v>0</v>
      </c>
      <c r="T246" s="137">
        <f>S246*H246</f>
        <v>0</v>
      </c>
      <c r="AR246" s="138" t="s">
        <v>147</v>
      </c>
      <c r="AT246" s="138" t="s">
        <v>142</v>
      </c>
      <c r="AU246" s="138" t="s">
        <v>88</v>
      </c>
      <c r="AY246" s="17" t="s">
        <v>140</v>
      </c>
      <c r="BE246" s="139">
        <f>IF(N246="základní",J246,0)</f>
        <v>0</v>
      </c>
      <c r="BF246" s="139">
        <f>IF(N246="snížená",J246,0)</f>
        <v>0</v>
      </c>
      <c r="BG246" s="139">
        <f>IF(N246="zákl. přenesená",J246,0)</f>
        <v>0</v>
      </c>
      <c r="BH246" s="139">
        <f>IF(N246="sníž. přenesená",J246,0)</f>
        <v>0</v>
      </c>
      <c r="BI246" s="139">
        <f>IF(N246="nulová",J246,0)</f>
        <v>0</v>
      </c>
      <c r="BJ246" s="17" t="s">
        <v>86</v>
      </c>
      <c r="BK246" s="139">
        <f>ROUND(I246*H246,2)</f>
        <v>0</v>
      </c>
      <c r="BL246" s="17" t="s">
        <v>147</v>
      </c>
      <c r="BM246" s="138" t="s">
        <v>322</v>
      </c>
    </row>
    <row r="247" spans="2:65" s="1" customFormat="1">
      <c r="B247" s="32"/>
      <c r="D247" s="140" t="s">
        <v>148</v>
      </c>
      <c r="F247" s="141" t="s">
        <v>1140</v>
      </c>
      <c r="I247" s="142"/>
      <c r="L247" s="32"/>
      <c r="M247" s="143"/>
      <c r="T247" s="53"/>
      <c r="AT247" s="17" t="s">
        <v>148</v>
      </c>
      <c r="AU247" s="17" t="s">
        <v>88</v>
      </c>
    </row>
    <row r="248" spans="2:65" s="12" customFormat="1">
      <c r="B248" s="144"/>
      <c r="D248" s="145" t="s">
        <v>150</v>
      </c>
      <c r="E248" s="146" t="s">
        <v>19</v>
      </c>
      <c r="F248" s="147" t="s">
        <v>1141</v>
      </c>
      <c r="H248" s="148">
        <v>0.83699999999999997</v>
      </c>
      <c r="I248" s="149"/>
      <c r="L248" s="144"/>
      <c r="M248" s="150"/>
      <c r="T248" s="151"/>
      <c r="AT248" s="146" t="s">
        <v>150</v>
      </c>
      <c r="AU248" s="146" t="s">
        <v>88</v>
      </c>
      <c r="AV248" s="12" t="s">
        <v>88</v>
      </c>
      <c r="AW248" s="12" t="s">
        <v>37</v>
      </c>
      <c r="AX248" s="12" t="s">
        <v>78</v>
      </c>
      <c r="AY248" s="146" t="s">
        <v>140</v>
      </c>
    </row>
    <row r="249" spans="2:65" s="14" customFormat="1">
      <c r="B249" s="158"/>
      <c r="D249" s="145" t="s">
        <v>150</v>
      </c>
      <c r="E249" s="159" t="s">
        <v>19</v>
      </c>
      <c r="F249" s="160" t="s">
        <v>153</v>
      </c>
      <c r="H249" s="161">
        <v>0.83699999999999997</v>
      </c>
      <c r="I249" s="162"/>
      <c r="L249" s="158"/>
      <c r="M249" s="163"/>
      <c r="T249" s="164"/>
      <c r="AT249" s="159" t="s">
        <v>150</v>
      </c>
      <c r="AU249" s="159" t="s">
        <v>88</v>
      </c>
      <c r="AV249" s="14" t="s">
        <v>147</v>
      </c>
      <c r="AW249" s="14" t="s">
        <v>37</v>
      </c>
      <c r="AX249" s="14" t="s">
        <v>86</v>
      </c>
      <c r="AY249" s="159" t="s">
        <v>140</v>
      </c>
    </row>
    <row r="250" spans="2:65" s="1" customFormat="1" ht="24.15" customHeight="1">
      <c r="B250" s="32"/>
      <c r="C250" s="127" t="s">
        <v>324</v>
      </c>
      <c r="D250" s="127" t="s">
        <v>142</v>
      </c>
      <c r="E250" s="128" t="s">
        <v>1142</v>
      </c>
      <c r="F250" s="129" t="s">
        <v>1143</v>
      </c>
      <c r="G250" s="130" t="s">
        <v>233</v>
      </c>
      <c r="H250" s="131">
        <v>0.83699999999999997</v>
      </c>
      <c r="I250" s="132"/>
      <c r="J250" s="133">
        <f>ROUND(I250*H250,2)</f>
        <v>0</v>
      </c>
      <c r="K250" s="129" t="s">
        <v>146</v>
      </c>
      <c r="L250" s="32"/>
      <c r="M250" s="134" t="s">
        <v>19</v>
      </c>
      <c r="N250" s="135" t="s">
        <v>49</v>
      </c>
      <c r="P250" s="136">
        <f>O250*H250</f>
        <v>0</v>
      </c>
      <c r="Q250" s="136">
        <v>0</v>
      </c>
      <c r="R250" s="136">
        <f>Q250*H250</f>
        <v>0</v>
      </c>
      <c r="S250" s="136">
        <v>0</v>
      </c>
      <c r="T250" s="137">
        <f>S250*H250</f>
        <v>0</v>
      </c>
      <c r="AR250" s="138" t="s">
        <v>147</v>
      </c>
      <c r="AT250" s="138" t="s">
        <v>142</v>
      </c>
      <c r="AU250" s="138" t="s">
        <v>88</v>
      </c>
      <c r="AY250" s="17" t="s">
        <v>140</v>
      </c>
      <c r="BE250" s="139">
        <f>IF(N250="základní",J250,0)</f>
        <v>0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7" t="s">
        <v>86</v>
      </c>
      <c r="BK250" s="139">
        <f>ROUND(I250*H250,2)</f>
        <v>0</v>
      </c>
      <c r="BL250" s="17" t="s">
        <v>147</v>
      </c>
      <c r="BM250" s="138" t="s">
        <v>327</v>
      </c>
    </row>
    <row r="251" spans="2:65" s="1" customFormat="1">
      <c r="B251" s="32"/>
      <c r="D251" s="140" t="s">
        <v>148</v>
      </c>
      <c r="F251" s="141" t="s">
        <v>1144</v>
      </c>
      <c r="I251" s="142"/>
      <c r="L251" s="32"/>
      <c r="M251" s="143"/>
      <c r="T251" s="53"/>
      <c r="AT251" s="17" t="s">
        <v>148</v>
      </c>
      <c r="AU251" s="17" t="s">
        <v>88</v>
      </c>
    </row>
    <row r="252" spans="2:65" s="1" customFormat="1" ht="16.5" customHeight="1">
      <c r="B252" s="32"/>
      <c r="C252" s="127" t="s">
        <v>243</v>
      </c>
      <c r="D252" s="127" t="s">
        <v>142</v>
      </c>
      <c r="E252" s="128" t="s">
        <v>1145</v>
      </c>
      <c r="F252" s="129" t="s">
        <v>1146</v>
      </c>
      <c r="G252" s="130" t="s">
        <v>233</v>
      </c>
      <c r="H252" s="131">
        <v>11.736000000000001</v>
      </c>
      <c r="I252" s="132"/>
      <c r="J252" s="133">
        <f>ROUND(I252*H252,2)</f>
        <v>0</v>
      </c>
      <c r="K252" s="129" t="s">
        <v>146</v>
      </c>
      <c r="L252" s="32"/>
      <c r="M252" s="134" t="s">
        <v>19</v>
      </c>
      <c r="N252" s="135" t="s">
        <v>49</v>
      </c>
      <c r="P252" s="136">
        <f>O252*H252</f>
        <v>0</v>
      </c>
      <c r="Q252" s="136">
        <v>0</v>
      </c>
      <c r="R252" s="136">
        <f>Q252*H252</f>
        <v>0</v>
      </c>
      <c r="S252" s="136">
        <v>0</v>
      </c>
      <c r="T252" s="137">
        <f>S252*H252</f>
        <v>0</v>
      </c>
      <c r="AR252" s="138" t="s">
        <v>147</v>
      </c>
      <c r="AT252" s="138" t="s">
        <v>142</v>
      </c>
      <c r="AU252" s="138" t="s">
        <v>88</v>
      </c>
      <c r="AY252" s="17" t="s">
        <v>140</v>
      </c>
      <c r="BE252" s="139">
        <f>IF(N252="základní",J252,0)</f>
        <v>0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7" t="s">
        <v>86</v>
      </c>
      <c r="BK252" s="139">
        <f>ROUND(I252*H252,2)</f>
        <v>0</v>
      </c>
      <c r="BL252" s="17" t="s">
        <v>147</v>
      </c>
      <c r="BM252" s="138" t="s">
        <v>330</v>
      </c>
    </row>
    <row r="253" spans="2:65" s="1" customFormat="1">
      <c r="B253" s="32"/>
      <c r="D253" s="140" t="s">
        <v>148</v>
      </c>
      <c r="F253" s="141" t="s">
        <v>1147</v>
      </c>
      <c r="I253" s="142"/>
      <c r="L253" s="32"/>
      <c r="M253" s="143"/>
      <c r="T253" s="53"/>
      <c r="AT253" s="17" t="s">
        <v>148</v>
      </c>
      <c r="AU253" s="17" t="s">
        <v>88</v>
      </c>
    </row>
    <row r="254" spans="2:65" s="13" customFormat="1">
      <c r="B254" s="152"/>
      <c r="D254" s="145" t="s">
        <v>150</v>
      </c>
      <c r="E254" s="153" t="s">
        <v>19</v>
      </c>
      <c r="F254" s="154" t="s">
        <v>1148</v>
      </c>
      <c r="H254" s="153" t="s">
        <v>19</v>
      </c>
      <c r="I254" s="155"/>
      <c r="L254" s="152"/>
      <c r="M254" s="156"/>
      <c r="T254" s="157"/>
      <c r="AT254" s="153" t="s">
        <v>150</v>
      </c>
      <c r="AU254" s="153" t="s">
        <v>88</v>
      </c>
      <c r="AV254" s="13" t="s">
        <v>86</v>
      </c>
      <c r="AW254" s="13" t="s">
        <v>37</v>
      </c>
      <c r="AX254" s="13" t="s">
        <v>78</v>
      </c>
      <c r="AY254" s="153" t="s">
        <v>140</v>
      </c>
    </row>
    <row r="255" spans="2:65" s="12" customFormat="1">
      <c r="B255" s="144"/>
      <c r="D255" s="145" t="s">
        <v>150</v>
      </c>
      <c r="E255" s="146" t="s">
        <v>19</v>
      </c>
      <c r="F255" s="147" t="s">
        <v>1149</v>
      </c>
      <c r="H255" s="148">
        <v>10.590999999999999</v>
      </c>
      <c r="I255" s="149"/>
      <c r="L255" s="144"/>
      <c r="M255" s="150"/>
      <c r="T255" s="151"/>
      <c r="AT255" s="146" t="s">
        <v>150</v>
      </c>
      <c r="AU255" s="146" t="s">
        <v>88</v>
      </c>
      <c r="AV255" s="12" t="s">
        <v>88</v>
      </c>
      <c r="AW255" s="12" t="s">
        <v>37</v>
      </c>
      <c r="AX255" s="12" t="s">
        <v>78</v>
      </c>
      <c r="AY255" s="146" t="s">
        <v>140</v>
      </c>
    </row>
    <row r="256" spans="2:65" s="12" customFormat="1">
      <c r="B256" s="144"/>
      <c r="D256" s="145" t="s">
        <v>150</v>
      </c>
      <c r="E256" s="146" t="s">
        <v>19</v>
      </c>
      <c r="F256" s="147" t="s">
        <v>1150</v>
      </c>
      <c r="H256" s="148">
        <v>1.145</v>
      </c>
      <c r="I256" s="149"/>
      <c r="L256" s="144"/>
      <c r="M256" s="150"/>
      <c r="T256" s="151"/>
      <c r="AT256" s="146" t="s">
        <v>150</v>
      </c>
      <c r="AU256" s="146" t="s">
        <v>88</v>
      </c>
      <c r="AV256" s="12" t="s">
        <v>88</v>
      </c>
      <c r="AW256" s="12" t="s">
        <v>37</v>
      </c>
      <c r="AX256" s="12" t="s">
        <v>78</v>
      </c>
      <c r="AY256" s="146" t="s">
        <v>140</v>
      </c>
    </row>
    <row r="257" spans="2:65" s="14" customFormat="1">
      <c r="B257" s="158"/>
      <c r="D257" s="145" t="s">
        <v>150</v>
      </c>
      <c r="E257" s="159" t="s">
        <v>19</v>
      </c>
      <c r="F257" s="160" t="s">
        <v>153</v>
      </c>
      <c r="H257" s="161">
        <v>11.735999999999999</v>
      </c>
      <c r="I257" s="162"/>
      <c r="L257" s="158"/>
      <c r="M257" s="163"/>
      <c r="T257" s="164"/>
      <c r="AT257" s="159" t="s">
        <v>150</v>
      </c>
      <c r="AU257" s="159" t="s">
        <v>88</v>
      </c>
      <c r="AV257" s="14" t="s">
        <v>147</v>
      </c>
      <c r="AW257" s="14" t="s">
        <v>37</v>
      </c>
      <c r="AX257" s="14" t="s">
        <v>86</v>
      </c>
      <c r="AY257" s="159" t="s">
        <v>140</v>
      </c>
    </row>
    <row r="258" spans="2:65" s="1" customFormat="1" ht="16.5" customHeight="1">
      <c r="B258" s="32"/>
      <c r="C258" s="127" t="s">
        <v>332</v>
      </c>
      <c r="D258" s="127" t="s">
        <v>142</v>
      </c>
      <c r="E258" s="128" t="s">
        <v>1151</v>
      </c>
      <c r="F258" s="129" t="s">
        <v>1152</v>
      </c>
      <c r="G258" s="130" t="s">
        <v>145</v>
      </c>
      <c r="H258" s="131">
        <v>10.004</v>
      </c>
      <c r="I258" s="132"/>
      <c r="J258" s="133">
        <f>ROUND(I258*H258,2)</f>
        <v>0</v>
      </c>
      <c r="K258" s="129" t="s">
        <v>146</v>
      </c>
      <c r="L258" s="32"/>
      <c r="M258" s="134" t="s">
        <v>19</v>
      </c>
      <c r="N258" s="135" t="s">
        <v>49</v>
      </c>
      <c r="P258" s="136">
        <f>O258*H258</f>
        <v>0</v>
      </c>
      <c r="Q258" s="136">
        <v>0</v>
      </c>
      <c r="R258" s="136">
        <f>Q258*H258</f>
        <v>0</v>
      </c>
      <c r="S258" s="136">
        <v>0</v>
      </c>
      <c r="T258" s="137">
        <f>S258*H258</f>
        <v>0</v>
      </c>
      <c r="AR258" s="138" t="s">
        <v>147</v>
      </c>
      <c r="AT258" s="138" t="s">
        <v>142</v>
      </c>
      <c r="AU258" s="138" t="s">
        <v>88</v>
      </c>
      <c r="AY258" s="17" t="s">
        <v>140</v>
      </c>
      <c r="BE258" s="139">
        <f>IF(N258="základní",J258,0)</f>
        <v>0</v>
      </c>
      <c r="BF258" s="139">
        <f>IF(N258="snížená",J258,0)</f>
        <v>0</v>
      </c>
      <c r="BG258" s="139">
        <f>IF(N258="zákl. přenesená",J258,0)</f>
        <v>0</v>
      </c>
      <c r="BH258" s="139">
        <f>IF(N258="sníž. přenesená",J258,0)</f>
        <v>0</v>
      </c>
      <c r="BI258" s="139">
        <f>IF(N258="nulová",J258,0)</f>
        <v>0</v>
      </c>
      <c r="BJ258" s="17" t="s">
        <v>86</v>
      </c>
      <c r="BK258" s="139">
        <f>ROUND(I258*H258,2)</f>
        <v>0</v>
      </c>
      <c r="BL258" s="17" t="s">
        <v>147</v>
      </c>
      <c r="BM258" s="138" t="s">
        <v>335</v>
      </c>
    </row>
    <row r="259" spans="2:65" s="1" customFormat="1">
      <c r="B259" s="32"/>
      <c r="D259" s="140" t="s">
        <v>148</v>
      </c>
      <c r="F259" s="141" t="s">
        <v>1153</v>
      </c>
      <c r="I259" s="142"/>
      <c r="L259" s="32"/>
      <c r="M259" s="143"/>
      <c r="T259" s="53"/>
      <c r="AT259" s="17" t="s">
        <v>148</v>
      </c>
      <c r="AU259" s="17" t="s">
        <v>88</v>
      </c>
    </row>
    <row r="260" spans="2:65" s="12" customFormat="1">
      <c r="B260" s="144"/>
      <c r="D260" s="145" t="s">
        <v>150</v>
      </c>
      <c r="E260" s="146" t="s">
        <v>19</v>
      </c>
      <c r="F260" s="147" t="s">
        <v>1154</v>
      </c>
      <c r="H260" s="148">
        <v>2.34</v>
      </c>
      <c r="I260" s="149"/>
      <c r="L260" s="144"/>
      <c r="M260" s="150"/>
      <c r="T260" s="151"/>
      <c r="AT260" s="146" t="s">
        <v>150</v>
      </c>
      <c r="AU260" s="146" t="s">
        <v>88</v>
      </c>
      <c r="AV260" s="12" t="s">
        <v>88</v>
      </c>
      <c r="AW260" s="12" t="s">
        <v>37</v>
      </c>
      <c r="AX260" s="12" t="s">
        <v>78</v>
      </c>
      <c r="AY260" s="146" t="s">
        <v>140</v>
      </c>
    </row>
    <row r="261" spans="2:65" s="12" customFormat="1">
      <c r="B261" s="144"/>
      <c r="D261" s="145" t="s">
        <v>150</v>
      </c>
      <c r="E261" s="146" t="s">
        <v>19</v>
      </c>
      <c r="F261" s="147" t="s">
        <v>1155</v>
      </c>
      <c r="H261" s="148">
        <v>4.8019999999999996</v>
      </c>
      <c r="I261" s="149"/>
      <c r="L261" s="144"/>
      <c r="M261" s="150"/>
      <c r="T261" s="151"/>
      <c r="AT261" s="146" t="s">
        <v>150</v>
      </c>
      <c r="AU261" s="146" t="s">
        <v>88</v>
      </c>
      <c r="AV261" s="12" t="s">
        <v>88</v>
      </c>
      <c r="AW261" s="12" t="s">
        <v>37</v>
      </c>
      <c r="AX261" s="12" t="s">
        <v>78</v>
      </c>
      <c r="AY261" s="146" t="s">
        <v>140</v>
      </c>
    </row>
    <row r="262" spans="2:65" s="12" customFormat="1">
      <c r="B262" s="144"/>
      <c r="D262" s="145" t="s">
        <v>150</v>
      </c>
      <c r="E262" s="146" t="s">
        <v>19</v>
      </c>
      <c r="F262" s="147" t="s">
        <v>1156</v>
      </c>
      <c r="H262" s="148">
        <v>2.8620000000000001</v>
      </c>
      <c r="I262" s="149"/>
      <c r="L262" s="144"/>
      <c r="M262" s="150"/>
      <c r="T262" s="151"/>
      <c r="AT262" s="146" t="s">
        <v>150</v>
      </c>
      <c r="AU262" s="146" t="s">
        <v>88</v>
      </c>
      <c r="AV262" s="12" t="s">
        <v>88</v>
      </c>
      <c r="AW262" s="12" t="s">
        <v>37</v>
      </c>
      <c r="AX262" s="12" t="s">
        <v>78</v>
      </c>
      <c r="AY262" s="146" t="s">
        <v>140</v>
      </c>
    </row>
    <row r="263" spans="2:65" s="13" customFormat="1">
      <c r="B263" s="152"/>
      <c r="D263" s="145" t="s">
        <v>150</v>
      </c>
      <c r="E263" s="153" t="s">
        <v>19</v>
      </c>
      <c r="F263" s="154" t="s">
        <v>1157</v>
      </c>
      <c r="H263" s="153" t="s">
        <v>19</v>
      </c>
      <c r="I263" s="155"/>
      <c r="L263" s="152"/>
      <c r="M263" s="156"/>
      <c r="T263" s="157"/>
      <c r="AT263" s="153" t="s">
        <v>150</v>
      </c>
      <c r="AU263" s="153" t="s">
        <v>88</v>
      </c>
      <c r="AV263" s="13" t="s">
        <v>86</v>
      </c>
      <c r="AW263" s="13" t="s">
        <v>37</v>
      </c>
      <c r="AX263" s="13" t="s">
        <v>78</v>
      </c>
      <c r="AY263" s="153" t="s">
        <v>140</v>
      </c>
    </row>
    <row r="264" spans="2:65" s="14" customFormat="1">
      <c r="B264" s="158"/>
      <c r="D264" s="145" t="s">
        <v>150</v>
      </c>
      <c r="E264" s="159" t="s">
        <v>19</v>
      </c>
      <c r="F264" s="160" t="s">
        <v>153</v>
      </c>
      <c r="H264" s="161">
        <v>10.004</v>
      </c>
      <c r="I264" s="162"/>
      <c r="L264" s="158"/>
      <c r="M264" s="163"/>
      <c r="T264" s="164"/>
      <c r="AT264" s="159" t="s">
        <v>150</v>
      </c>
      <c r="AU264" s="159" t="s">
        <v>88</v>
      </c>
      <c r="AV264" s="14" t="s">
        <v>147</v>
      </c>
      <c r="AW264" s="14" t="s">
        <v>37</v>
      </c>
      <c r="AX264" s="14" t="s">
        <v>86</v>
      </c>
      <c r="AY264" s="159" t="s">
        <v>140</v>
      </c>
    </row>
    <row r="265" spans="2:65" s="1" customFormat="1" ht="16.5" customHeight="1">
      <c r="B265" s="32"/>
      <c r="C265" s="127" t="s">
        <v>249</v>
      </c>
      <c r="D265" s="127" t="s">
        <v>142</v>
      </c>
      <c r="E265" s="128" t="s">
        <v>1158</v>
      </c>
      <c r="F265" s="129" t="s">
        <v>1159</v>
      </c>
      <c r="G265" s="130" t="s">
        <v>145</v>
      </c>
      <c r="H265" s="131">
        <v>10.004</v>
      </c>
      <c r="I265" s="132"/>
      <c r="J265" s="133">
        <f>ROUND(I265*H265,2)</f>
        <v>0</v>
      </c>
      <c r="K265" s="129" t="s">
        <v>146</v>
      </c>
      <c r="L265" s="32"/>
      <c r="M265" s="134" t="s">
        <v>19</v>
      </c>
      <c r="N265" s="135" t="s">
        <v>49</v>
      </c>
      <c r="P265" s="136">
        <f>O265*H265</f>
        <v>0</v>
      </c>
      <c r="Q265" s="136">
        <v>0</v>
      </c>
      <c r="R265" s="136">
        <f>Q265*H265</f>
        <v>0</v>
      </c>
      <c r="S265" s="136">
        <v>0</v>
      </c>
      <c r="T265" s="137">
        <f>S265*H265</f>
        <v>0</v>
      </c>
      <c r="AR265" s="138" t="s">
        <v>147</v>
      </c>
      <c r="AT265" s="138" t="s">
        <v>142</v>
      </c>
      <c r="AU265" s="138" t="s">
        <v>88</v>
      </c>
      <c r="AY265" s="17" t="s">
        <v>140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86</v>
      </c>
      <c r="BK265" s="139">
        <f>ROUND(I265*H265,2)</f>
        <v>0</v>
      </c>
      <c r="BL265" s="17" t="s">
        <v>147</v>
      </c>
      <c r="BM265" s="138" t="s">
        <v>340</v>
      </c>
    </row>
    <row r="266" spans="2:65" s="1" customFormat="1">
      <c r="B266" s="32"/>
      <c r="D266" s="140" t="s">
        <v>148</v>
      </c>
      <c r="F266" s="141" t="s">
        <v>1160</v>
      </c>
      <c r="I266" s="142"/>
      <c r="L266" s="32"/>
      <c r="M266" s="143"/>
      <c r="T266" s="53"/>
      <c r="AT266" s="17" t="s">
        <v>148</v>
      </c>
      <c r="AU266" s="17" t="s">
        <v>88</v>
      </c>
    </row>
    <row r="267" spans="2:65" s="1" customFormat="1" ht="16.5" customHeight="1">
      <c r="B267" s="32"/>
      <c r="C267" s="127" t="s">
        <v>173</v>
      </c>
      <c r="D267" s="127" t="s">
        <v>142</v>
      </c>
      <c r="E267" s="128" t="s">
        <v>1161</v>
      </c>
      <c r="F267" s="129" t="s">
        <v>1162</v>
      </c>
      <c r="G267" s="130" t="s">
        <v>619</v>
      </c>
      <c r="H267" s="131">
        <v>1</v>
      </c>
      <c r="I267" s="132"/>
      <c r="J267" s="133">
        <f>ROUND(I267*H267,2)</f>
        <v>0</v>
      </c>
      <c r="K267" s="129" t="s">
        <v>19</v>
      </c>
      <c r="L267" s="32"/>
      <c r="M267" s="134" t="s">
        <v>19</v>
      </c>
      <c r="N267" s="135" t="s">
        <v>49</v>
      </c>
      <c r="P267" s="136">
        <f>O267*H267</f>
        <v>0</v>
      </c>
      <c r="Q267" s="136">
        <v>0</v>
      </c>
      <c r="R267" s="136">
        <f>Q267*H267</f>
        <v>0</v>
      </c>
      <c r="S267" s="136">
        <v>0</v>
      </c>
      <c r="T267" s="137">
        <f>S267*H267</f>
        <v>0</v>
      </c>
      <c r="AR267" s="138" t="s">
        <v>147</v>
      </c>
      <c r="AT267" s="138" t="s">
        <v>142</v>
      </c>
      <c r="AU267" s="138" t="s">
        <v>88</v>
      </c>
      <c r="AY267" s="17" t="s">
        <v>140</v>
      </c>
      <c r="BE267" s="139">
        <f>IF(N267="základní",J267,0)</f>
        <v>0</v>
      </c>
      <c r="BF267" s="139">
        <f>IF(N267="snížená",J267,0)</f>
        <v>0</v>
      </c>
      <c r="BG267" s="139">
        <f>IF(N267="zákl. přenesená",J267,0)</f>
        <v>0</v>
      </c>
      <c r="BH267" s="139">
        <f>IF(N267="sníž. přenesená",J267,0)</f>
        <v>0</v>
      </c>
      <c r="BI267" s="139">
        <f>IF(N267="nulová",J267,0)</f>
        <v>0</v>
      </c>
      <c r="BJ267" s="17" t="s">
        <v>86</v>
      </c>
      <c r="BK267" s="139">
        <f>ROUND(I267*H267,2)</f>
        <v>0</v>
      </c>
      <c r="BL267" s="17" t="s">
        <v>147</v>
      </c>
      <c r="BM267" s="138" t="s">
        <v>344</v>
      </c>
    </row>
    <row r="268" spans="2:65" s="12" customFormat="1">
      <c r="B268" s="144"/>
      <c r="D268" s="145" t="s">
        <v>150</v>
      </c>
      <c r="E268" s="146" t="s">
        <v>19</v>
      </c>
      <c r="F268" s="147" t="s">
        <v>86</v>
      </c>
      <c r="H268" s="148">
        <v>1</v>
      </c>
      <c r="I268" s="149"/>
      <c r="L268" s="144"/>
      <c r="M268" s="150"/>
      <c r="T268" s="151"/>
      <c r="AT268" s="146" t="s">
        <v>150</v>
      </c>
      <c r="AU268" s="146" t="s">
        <v>88</v>
      </c>
      <c r="AV268" s="12" t="s">
        <v>88</v>
      </c>
      <c r="AW268" s="12" t="s">
        <v>37</v>
      </c>
      <c r="AX268" s="12" t="s">
        <v>78</v>
      </c>
      <c r="AY268" s="146" t="s">
        <v>140</v>
      </c>
    </row>
    <row r="269" spans="2:65" s="14" customFormat="1">
      <c r="B269" s="158"/>
      <c r="D269" s="145" t="s">
        <v>150</v>
      </c>
      <c r="E269" s="159" t="s">
        <v>19</v>
      </c>
      <c r="F269" s="160" t="s">
        <v>153</v>
      </c>
      <c r="H269" s="161">
        <v>1</v>
      </c>
      <c r="I269" s="162"/>
      <c r="L269" s="158"/>
      <c r="M269" s="163"/>
      <c r="T269" s="164"/>
      <c r="AT269" s="159" t="s">
        <v>150</v>
      </c>
      <c r="AU269" s="159" t="s">
        <v>88</v>
      </c>
      <c r="AV269" s="14" t="s">
        <v>147</v>
      </c>
      <c r="AW269" s="14" t="s">
        <v>37</v>
      </c>
      <c r="AX269" s="14" t="s">
        <v>86</v>
      </c>
      <c r="AY269" s="159" t="s">
        <v>140</v>
      </c>
    </row>
    <row r="270" spans="2:65" s="1" customFormat="1" ht="16.5" customHeight="1">
      <c r="B270" s="32"/>
      <c r="C270" s="165" t="s">
        <v>254</v>
      </c>
      <c r="D270" s="165" t="s">
        <v>290</v>
      </c>
      <c r="E270" s="166" t="s">
        <v>1163</v>
      </c>
      <c r="F270" s="167" t="s">
        <v>1164</v>
      </c>
      <c r="G270" s="168" t="s">
        <v>619</v>
      </c>
      <c r="H270" s="169">
        <v>1</v>
      </c>
      <c r="I270" s="170"/>
      <c r="J270" s="171">
        <f>ROUND(I270*H270,2)</f>
        <v>0</v>
      </c>
      <c r="K270" s="167" t="s">
        <v>19</v>
      </c>
      <c r="L270" s="172"/>
      <c r="M270" s="173" t="s">
        <v>19</v>
      </c>
      <c r="N270" s="174" t="s">
        <v>49</v>
      </c>
      <c r="P270" s="136">
        <f>O270*H270</f>
        <v>0</v>
      </c>
      <c r="Q270" s="136">
        <v>0</v>
      </c>
      <c r="R270" s="136">
        <f>Q270*H270</f>
        <v>0</v>
      </c>
      <c r="S270" s="136">
        <v>0</v>
      </c>
      <c r="T270" s="137">
        <f>S270*H270</f>
        <v>0</v>
      </c>
      <c r="AR270" s="138" t="s">
        <v>164</v>
      </c>
      <c r="AT270" s="138" t="s">
        <v>290</v>
      </c>
      <c r="AU270" s="138" t="s">
        <v>88</v>
      </c>
      <c r="AY270" s="17" t="s">
        <v>140</v>
      </c>
      <c r="BE270" s="139">
        <f>IF(N270="základní",J270,0)</f>
        <v>0</v>
      </c>
      <c r="BF270" s="139">
        <f>IF(N270="snížená",J270,0)</f>
        <v>0</v>
      </c>
      <c r="BG270" s="139">
        <f>IF(N270="zákl. přenesená",J270,0)</f>
        <v>0</v>
      </c>
      <c r="BH270" s="139">
        <f>IF(N270="sníž. přenesená",J270,0)</f>
        <v>0</v>
      </c>
      <c r="BI270" s="139">
        <f>IF(N270="nulová",J270,0)</f>
        <v>0</v>
      </c>
      <c r="BJ270" s="17" t="s">
        <v>86</v>
      </c>
      <c r="BK270" s="139">
        <f>ROUND(I270*H270,2)</f>
        <v>0</v>
      </c>
      <c r="BL270" s="17" t="s">
        <v>147</v>
      </c>
      <c r="BM270" s="138" t="s">
        <v>349</v>
      </c>
    </row>
    <row r="271" spans="2:65" s="1" customFormat="1" ht="16.5" customHeight="1">
      <c r="B271" s="32"/>
      <c r="C271" s="127" t="s">
        <v>351</v>
      </c>
      <c r="D271" s="127" t="s">
        <v>142</v>
      </c>
      <c r="E271" s="128" t="s">
        <v>1165</v>
      </c>
      <c r="F271" s="129" t="s">
        <v>1166</v>
      </c>
      <c r="G271" s="130" t="s">
        <v>619</v>
      </c>
      <c r="H271" s="131">
        <v>1</v>
      </c>
      <c r="I271" s="132"/>
      <c r="J271" s="133">
        <f>ROUND(I271*H271,2)</f>
        <v>0</v>
      </c>
      <c r="K271" s="129" t="s">
        <v>146</v>
      </c>
      <c r="L271" s="32"/>
      <c r="M271" s="134" t="s">
        <v>19</v>
      </c>
      <c r="N271" s="135" t="s">
        <v>49</v>
      </c>
      <c r="P271" s="136">
        <f>O271*H271</f>
        <v>0</v>
      </c>
      <c r="Q271" s="136">
        <v>0</v>
      </c>
      <c r="R271" s="136">
        <f>Q271*H271</f>
        <v>0</v>
      </c>
      <c r="S271" s="136">
        <v>0</v>
      </c>
      <c r="T271" s="137">
        <f>S271*H271</f>
        <v>0</v>
      </c>
      <c r="AR271" s="138" t="s">
        <v>147</v>
      </c>
      <c r="AT271" s="138" t="s">
        <v>142</v>
      </c>
      <c r="AU271" s="138" t="s">
        <v>88</v>
      </c>
      <c r="AY271" s="17" t="s">
        <v>140</v>
      </c>
      <c r="BE271" s="139">
        <f>IF(N271="základní",J271,0)</f>
        <v>0</v>
      </c>
      <c r="BF271" s="139">
        <f>IF(N271="snížená",J271,0)</f>
        <v>0</v>
      </c>
      <c r="BG271" s="139">
        <f>IF(N271="zákl. přenesená",J271,0)</f>
        <v>0</v>
      </c>
      <c r="BH271" s="139">
        <f>IF(N271="sníž. přenesená",J271,0)</f>
        <v>0</v>
      </c>
      <c r="BI271" s="139">
        <f>IF(N271="nulová",J271,0)</f>
        <v>0</v>
      </c>
      <c r="BJ271" s="17" t="s">
        <v>86</v>
      </c>
      <c r="BK271" s="139">
        <f>ROUND(I271*H271,2)</f>
        <v>0</v>
      </c>
      <c r="BL271" s="17" t="s">
        <v>147</v>
      </c>
      <c r="BM271" s="138" t="s">
        <v>354</v>
      </c>
    </row>
    <row r="272" spans="2:65" s="1" customFormat="1">
      <c r="B272" s="32"/>
      <c r="D272" s="140" t="s">
        <v>148</v>
      </c>
      <c r="F272" s="141" t="s">
        <v>1167</v>
      </c>
      <c r="I272" s="142"/>
      <c r="L272" s="32"/>
      <c r="M272" s="143"/>
      <c r="T272" s="53"/>
      <c r="AT272" s="17" t="s">
        <v>148</v>
      </c>
      <c r="AU272" s="17" t="s">
        <v>88</v>
      </c>
    </row>
    <row r="273" spans="2:65" s="1" customFormat="1" ht="16.5" customHeight="1">
      <c r="B273" s="32"/>
      <c r="C273" s="165" t="s">
        <v>259</v>
      </c>
      <c r="D273" s="165" t="s">
        <v>290</v>
      </c>
      <c r="E273" s="166" t="s">
        <v>1168</v>
      </c>
      <c r="F273" s="167" t="s">
        <v>1169</v>
      </c>
      <c r="G273" s="168" t="s">
        <v>619</v>
      </c>
      <c r="H273" s="169">
        <v>1</v>
      </c>
      <c r="I273" s="170"/>
      <c r="J273" s="171">
        <f>ROUND(I273*H273,2)</f>
        <v>0</v>
      </c>
      <c r="K273" s="167" t="s">
        <v>19</v>
      </c>
      <c r="L273" s="172"/>
      <c r="M273" s="173" t="s">
        <v>19</v>
      </c>
      <c r="N273" s="174" t="s">
        <v>49</v>
      </c>
      <c r="P273" s="136">
        <f>O273*H273</f>
        <v>0</v>
      </c>
      <c r="Q273" s="136">
        <v>0</v>
      </c>
      <c r="R273" s="136">
        <f>Q273*H273</f>
        <v>0</v>
      </c>
      <c r="S273" s="136">
        <v>0</v>
      </c>
      <c r="T273" s="137">
        <f>S273*H273</f>
        <v>0</v>
      </c>
      <c r="AR273" s="138" t="s">
        <v>164</v>
      </c>
      <c r="AT273" s="138" t="s">
        <v>290</v>
      </c>
      <c r="AU273" s="138" t="s">
        <v>88</v>
      </c>
      <c r="AY273" s="17" t="s">
        <v>140</v>
      </c>
      <c r="BE273" s="139">
        <f>IF(N273="základní",J273,0)</f>
        <v>0</v>
      </c>
      <c r="BF273" s="139">
        <f>IF(N273="snížená",J273,0)</f>
        <v>0</v>
      </c>
      <c r="BG273" s="139">
        <f>IF(N273="zákl. přenesená",J273,0)</f>
        <v>0</v>
      </c>
      <c r="BH273" s="139">
        <f>IF(N273="sníž. přenesená",J273,0)</f>
        <v>0</v>
      </c>
      <c r="BI273" s="139">
        <f>IF(N273="nulová",J273,0)</f>
        <v>0</v>
      </c>
      <c r="BJ273" s="17" t="s">
        <v>86</v>
      </c>
      <c r="BK273" s="139">
        <f>ROUND(I273*H273,2)</f>
        <v>0</v>
      </c>
      <c r="BL273" s="17" t="s">
        <v>147</v>
      </c>
      <c r="BM273" s="138" t="s">
        <v>359</v>
      </c>
    </row>
    <row r="274" spans="2:65" s="1" customFormat="1" ht="16.5" customHeight="1">
      <c r="B274" s="32"/>
      <c r="C274" s="127" t="s">
        <v>176</v>
      </c>
      <c r="D274" s="127" t="s">
        <v>142</v>
      </c>
      <c r="E274" s="128" t="s">
        <v>1170</v>
      </c>
      <c r="F274" s="129" t="s">
        <v>1171</v>
      </c>
      <c r="G274" s="130" t="s">
        <v>619</v>
      </c>
      <c r="H274" s="131">
        <v>1</v>
      </c>
      <c r="I274" s="132"/>
      <c r="J274" s="133">
        <f>ROUND(I274*H274,2)</f>
        <v>0</v>
      </c>
      <c r="K274" s="129" t="s">
        <v>146</v>
      </c>
      <c r="L274" s="32"/>
      <c r="M274" s="134" t="s">
        <v>19</v>
      </c>
      <c r="N274" s="135" t="s">
        <v>49</v>
      </c>
      <c r="P274" s="136">
        <f>O274*H274</f>
        <v>0</v>
      </c>
      <c r="Q274" s="136">
        <v>0</v>
      </c>
      <c r="R274" s="136">
        <f>Q274*H274</f>
        <v>0</v>
      </c>
      <c r="S274" s="136">
        <v>0</v>
      </c>
      <c r="T274" s="137">
        <f>S274*H274</f>
        <v>0</v>
      </c>
      <c r="AR274" s="138" t="s">
        <v>147</v>
      </c>
      <c r="AT274" s="138" t="s">
        <v>142</v>
      </c>
      <c r="AU274" s="138" t="s">
        <v>88</v>
      </c>
      <c r="AY274" s="17" t="s">
        <v>140</v>
      </c>
      <c r="BE274" s="139">
        <f>IF(N274="základní",J274,0)</f>
        <v>0</v>
      </c>
      <c r="BF274" s="139">
        <f>IF(N274="snížená",J274,0)</f>
        <v>0</v>
      </c>
      <c r="BG274" s="139">
        <f>IF(N274="zákl. přenesená",J274,0)</f>
        <v>0</v>
      </c>
      <c r="BH274" s="139">
        <f>IF(N274="sníž. přenesená",J274,0)</f>
        <v>0</v>
      </c>
      <c r="BI274" s="139">
        <f>IF(N274="nulová",J274,0)</f>
        <v>0</v>
      </c>
      <c r="BJ274" s="17" t="s">
        <v>86</v>
      </c>
      <c r="BK274" s="139">
        <f>ROUND(I274*H274,2)</f>
        <v>0</v>
      </c>
      <c r="BL274" s="17" t="s">
        <v>147</v>
      </c>
      <c r="BM274" s="138" t="s">
        <v>369</v>
      </c>
    </row>
    <row r="275" spans="2:65" s="1" customFormat="1">
      <c r="B275" s="32"/>
      <c r="D275" s="140" t="s">
        <v>148</v>
      </c>
      <c r="F275" s="141" t="s">
        <v>1172</v>
      </c>
      <c r="I275" s="142"/>
      <c r="L275" s="32"/>
      <c r="M275" s="143"/>
      <c r="T275" s="53"/>
      <c r="AT275" s="17" t="s">
        <v>148</v>
      </c>
      <c r="AU275" s="17" t="s">
        <v>88</v>
      </c>
    </row>
    <row r="276" spans="2:65" s="1" customFormat="1" ht="16.5" customHeight="1">
      <c r="B276" s="32"/>
      <c r="C276" s="165" t="s">
        <v>263</v>
      </c>
      <c r="D276" s="165" t="s">
        <v>290</v>
      </c>
      <c r="E276" s="166" t="s">
        <v>1173</v>
      </c>
      <c r="F276" s="167" t="s">
        <v>1174</v>
      </c>
      <c r="G276" s="168" t="s">
        <v>619</v>
      </c>
      <c r="H276" s="169">
        <v>1</v>
      </c>
      <c r="I276" s="170"/>
      <c r="J276" s="171">
        <f>ROUND(I276*H276,2)</f>
        <v>0</v>
      </c>
      <c r="K276" s="167" t="s">
        <v>19</v>
      </c>
      <c r="L276" s="172"/>
      <c r="M276" s="173" t="s">
        <v>19</v>
      </c>
      <c r="N276" s="174" t="s">
        <v>49</v>
      </c>
      <c r="P276" s="136">
        <f>O276*H276</f>
        <v>0</v>
      </c>
      <c r="Q276" s="136">
        <v>0</v>
      </c>
      <c r="R276" s="136">
        <f>Q276*H276</f>
        <v>0</v>
      </c>
      <c r="S276" s="136">
        <v>0</v>
      </c>
      <c r="T276" s="137">
        <f>S276*H276</f>
        <v>0</v>
      </c>
      <c r="AR276" s="138" t="s">
        <v>164</v>
      </c>
      <c r="AT276" s="138" t="s">
        <v>290</v>
      </c>
      <c r="AU276" s="138" t="s">
        <v>88</v>
      </c>
      <c r="AY276" s="17" t="s">
        <v>140</v>
      </c>
      <c r="BE276" s="139">
        <f>IF(N276="základní",J276,0)</f>
        <v>0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7" t="s">
        <v>86</v>
      </c>
      <c r="BK276" s="139">
        <f>ROUND(I276*H276,2)</f>
        <v>0</v>
      </c>
      <c r="BL276" s="17" t="s">
        <v>147</v>
      </c>
      <c r="BM276" s="138" t="s">
        <v>374</v>
      </c>
    </row>
    <row r="277" spans="2:65" s="11" customFormat="1" ht="22.8" customHeight="1">
      <c r="B277" s="115"/>
      <c r="D277" s="116" t="s">
        <v>77</v>
      </c>
      <c r="E277" s="125" t="s">
        <v>147</v>
      </c>
      <c r="F277" s="125" t="s">
        <v>382</v>
      </c>
      <c r="I277" s="118"/>
      <c r="J277" s="126">
        <f>BK277</f>
        <v>0</v>
      </c>
      <c r="L277" s="115"/>
      <c r="M277" s="120"/>
      <c r="P277" s="121">
        <f>SUM(P278:P303)</f>
        <v>0</v>
      </c>
      <c r="R277" s="121">
        <f>SUM(R278:R303)</f>
        <v>0</v>
      </c>
      <c r="T277" s="122">
        <f>SUM(T278:T303)</f>
        <v>0</v>
      </c>
      <c r="AR277" s="116" t="s">
        <v>86</v>
      </c>
      <c r="AT277" s="123" t="s">
        <v>77</v>
      </c>
      <c r="AU277" s="123" t="s">
        <v>86</v>
      </c>
      <c r="AY277" s="116" t="s">
        <v>140</v>
      </c>
      <c r="BK277" s="124">
        <f>SUM(BK278:BK303)</f>
        <v>0</v>
      </c>
    </row>
    <row r="278" spans="2:65" s="1" customFormat="1" ht="16.5" customHeight="1">
      <c r="B278" s="32"/>
      <c r="C278" s="127" t="s">
        <v>377</v>
      </c>
      <c r="D278" s="127" t="s">
        <v>142</v>
      </c>
      <c r="E278" s="128" t="s">
        <v>1175</v>
      </c>
      <c r="F278" s="129" t="s">
        <v>1176</v>
      </c>
      <c r="G278" s="130" t="s">
        <v>233</v>
      </c>
      <c r="H278" s="131">
        <v>91.284000000000006</v>
      </c>
      <c r="I278" s="132"/>
      <c r="J278" s="133">
        <f>ROUND(I278*H278,2)</f>
        <v>0</v>
      </c>
      <c r="K278" s="129" t="s">
        <v>19</v>
      </c>
      <c r="L278" s="32"/>
      <c r="M278" s="134" t="s">
        <v>19</v>
      </c>
      <c r="N278" s="135" t="s">
        <v>49</v>
      </c>
      <c r="P278" s="136">
        <f>O278*H278</f>
        <v>0</v>
      </c>
      <c r="Q278" s="136">
        <v>0</v>
      </c>
      <c r="R278" s="136">
        <f>Q278*H278</f>
        <v>0</v>
      </c>
      <c r="S278" s="136">
        <v>0</v>
      </c>
      <c r="T278" s="137">
        <f>S278*H278</f>
        <v>0</v>
      </c>
      <c r="AR278" s="138" t="s">
        <v>147</v>
      </c>
      <c r="AT278" s="138" t="s">
        <v>142</v>
      </c>
      <c r="AU278" s="138" t="s">
        <v>88</v>
      </c>
      <c r="AY278" s="17" t="s">
        <v>140</v>
      </c>
      <c r="BE278" s="139">
        <f>IF(N278="základní",J278,0)</f>
        <v>0</v>
      </c>
      <c r="BF278" s="139">
        <f>IF(N278="snížená",J278,0)</f>
        <v>0</v>
      </c>
      <c r="BG278" s="139">
        <f>IF(N278="zákl. přenesená",J278,0)</f>
        <v>0</v>
      </c>
      <c r="BH278" s="139">
        <f>IF(N278="sníž. přenesená",J278,0)</f>
        <v>0</v>
      </c>
      <c r="BI278" s="139">
        <f>IF(N278="nulová",J278,0)</f>
        <v>0</v>
      </c>
      <c r="BJ278" s="17" t="s">
        <v>86</v>
      </c>
      <c r="BK278" s="139">
        <f>ROUND(I278*H278,2)</f>
        <v>0</v>
      </c>
      <c r="BL278" s="17" t="s">
        <v>147</v>
      </c>
      <c r="BM278" s="138" t="s">
        <v>380</v>
      </c>
    </row>
    <row r="279" spans="2:65" s="12" customFormat="1">
      <c r="B279" s="144"/>
      <c r="D279" s="145" t="s">
        <v>150</v>
      </c>
      <c r="E279" s="146" t="s">
        <v>19</v>
      </c>
      <c r="F279" s="147" t="s">
        <v>1177</v>
      </c>
      <c r="H279" s="148">
        <v>79.462000000000003</v>
      </c>
      <c r="I279" s="149"/>
      <c r="L279" s="144"/>
      <c r="M279" s="150"/>
      <c r="T279" s="151"/>
      <c r="AT279" s="146" t="s">
        <v>150</v>
      </c>
      <c r="AU279" s="146" t="s">
        <v>88</v>
      </c>
      <c r="AV279" s="12" t="s">
        <v>88</v>
      </c>
      <c r="AW279" s="12" t="s">
        <v>37</v>
      </c>
      <c r="AX279" s="12" t="s">
        <v>78</v>
      </c>
      <c r="AY279" s="146" t="s">
        <v>140</v>
      </c>
    </row>
    <row r="280" spans="2:65" s="12" customFormat="1">
      <c r="B280" s="144"/>
      <c r="D280" s="145" t="s">
        <v>150</v>
      </c>
      <c r="E280" s="146" t="s">
        <v>19</v>
      </c>
      <c r="F280" s="147" t="s">
        <v>1178</v>
      </c>
      <c r="H280" s="148">
        <v>11.821999999999999</v>
      </c>
      <c r="I280" s="149"/>
      <c r="L280" s="144"/>
      <c r="M280" s="150"/>
      <c r="T280" s="151"/>
      <c r="AT280" s="146" t="s">
        <v>150</v>
      </c>
      <c r="AU280" s="146" t="s">
        <v>88</v>
      </c>
      <c r="AV280" s="12" t="s">
        <v>88</v>
      </c>
      <c r="AW280" s="12" t="s">
        <v>37</v>
      </c>
      <c r="AX280" s="12" t="s">
        <v>78</v>
      </c>
      <c r="AY280" s="146" t="s">
        <v>140</v>
      </c>
    </row>
    <row r="281" spans="2:65" s="13" customFormat="1">
      <c r="B281" s="152"/>
      <c r="D281" s="145" t="s">
        <v>150</v>
      </c>
      <c r="E281" s="153" t="s">
        <v>19</v>
      </c>
      <c r="F281" s="154" t="s">
        <v>1179</v>
      </c>
      <c r="H281" s="153" t="s">
        <v>19</v>
      </c>
      <c r="I281" s="155"/>
      <c r="L281" s="152"/>
      <c r="M281" s="156"/>
      <c r="T281" s="157"/>
      <c r="AT281" s="153" t="s">
        <v>150</v>
      </c>
      <c r="AU281" s="153" t="s">
        <v>88</v>
      </c>
      <c r="AV281" s="13" t="s">
        <v>86</v>
      </c>
      <c r="AW281" s="13" t="s">
        <v>37</v>
      </c>
      <c r="AX281" s="13" t="s">
        <v>78</v>
      </c>
      <c r="AY281" s="153" t="s">
        <v>140</v>
      </c>
    </row>
    <row r="282" spans="2:65" s="14" customFormat="1">
      <c r="B282" s="158"/>
      <c r="D282" s="145" t="s">
        <v>150</v>
      </c>
      <c r="E282" s="159" t="s">
        <v>19</v>
      </c>
      <c r="F282" s="160" t="s">
        <v>153</v>
      </c>
      <c r="H282" s="161">
        <v>91.284000000000006</v>
      </c>
      <c r="I282" s="162"/>
      <c r="L282" s="158"/>
      <c r="M282" s="163"/>
      <c r="T282" s="164"/>
      <c r="AT282" s="159" t="s">
        <v>150</v>
      </c>
      <c r="AU282" s="159" t="s">
        <v>88</v>
      </c>
      <c r="AV282" s="14" t="s">
        <v>147</v>
      </c>
      <c r="AW282" s="14" t="s">
        <v>37</v>
      </c>
      <c r="AX282" s="14" t="s">
        <v>86</v>
      </c>
      <c r="AY282" s="159" t="s">
        <v>140</v>
      </c>
    </row>
    <row r="283" spans="2:65" s="1" customFormat="1" ht="16.5" customHeight="1">
      <c r="B283" s="32"/>
      <c r="C283" s="127" t="s">
        <v>268</v>
      </c>
      <c r="D283" s="127" t="s">
        <v>142</v>
      </c>
      <c r="E283" s="128" t="s">
        <v>1175</v>
      </c>
      <c r="F283" s="129" t="s">
        <v>1176</v>
      </c>
      <c r="G283" s="130" t="s">
        <v>233</v>
      </c>
      <c r="H283" s="131">
        <v>0.311</v>
      </c>
      <c r="I283" s="132"/>
      <c r="J283" s="133">
        <f>ROUND(I283*H283,2)</f>
        <v>0</v>
      </c>
      <c r="K283" s="129" t="s">
        <v>19</v>
      </c>
      <c r="L283" s="32"/>
      <c r="M283" s="134" t="s">
        <v>19</v>
      </c>
      <c r="N283" s="135" t="s">
        <v>49</v>
      </c>
      <c r="P283" s="136">
        <f>O283*H283</f>
        <v>0</v>
      </c>
      <c r="Q283" s="136">
        <v>0</v>
      </c>
      <c r="R283" s="136">
        <f>Q283*H283</f>
        <v>0</v>
      </c>
      <c r="S283" s="136">
        <v>0</v>
      </c>
      <c r="T283" s="137">
        <f>S283*H283</f>
        <v>0</v>
      </c>
      <c r="AR283" s="138" t="s">
        <v>147</v>
      </c>
      <c r="AT283" s="138" t="s">
        <v>142</v>
      </c>
      <c r="AU283" s="138" t="s">
        <v>88</v>
      </c>
      <c r="AY283" s="17" t="s">
        <v>140</v>
      </c>
      <c r="BE283" s="139">
        <f>IF(N283="základní",J283,0)</f>
        <v>0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86</v>
      </c>
      <c r="BK283" s="139">
        <f>ROUND(I283*H283,2)</f>
        <v>0</v>
      </c>
      <c r="BL283" s="17" t="s">
        <v>147</v>
      </c>
      <c r="BM283" s="138" t="s">
        <v>385</v>
      </c>
    </row>
    <row r="284" spans="2:65" s="13" customFormat="1">
      <c r="B284" s="152"/>
      <c r="D284" s="145" t="s">
        <v>150</v>
      </c>
      <c r="E284" s="153" t="s">
        <v>19</v>
      </c>
      <c r="F284" s="154" t="s">
        <v>1180</v>
      </c>
      <c r="H284" s="153" t="s">
        <v>19</v>
      </c>
      <c r="I284" s="155"/>
      <c r="L284" s="152"/>
      <c r="M284" s="156"/>
      <c r="T284" s="157"/>
      <c r="AT284" s="153" t="s">
        <v>150</v>
      </c>
      <c r="AU284" s="153" t="s">
        <v>88</v>
      </c>
      <c r="AV284" s="13" t="s">
        <v>86</v>
      </c>
      <c r="AW284" s="13" t="s">
        <v>37</v>
      </c>
      <c r="AX284" s="13" t="s">
        <v>78</v>
      </c>
      <c r="AY284" s="153" t="s">
        <v>140</v>
      </c>
    </row>
    <row r="285" spans="2:65" s="12" customFormat="1">
      <c r="B285" s="144"/>
      <c r="D285" s="145" t="s">
        <v>150</v>
      </c>
      <c r="E285" s="146" t="s">
        <v>19</v>
      </c>
      <c r="F285" s="147" t="s">
        <v>1181</v>
      </c>
      <c r="H285" s="148">
        <v>0.311</v>
      </c>
      <c r="I285" s="149"/>
      <c r="L285" s="144"/>
      <c r="M285" s="150"/>
      <c r="T285" s="151"/>
      <c r="AT285" s="146" t="s">
        <v>150</v>
      </c>
      <c r="AU285" s="146" t="s">
        <v>88</v>
      </c>
      <c r="AV285" s="12" t="s">
        <v>88</v>
      </c>
      <c r="AW285" s="12" t="s">
        <v>37</v>
      </c>
      <c r="AX285" s="12" t="s">
        <v>78</v>
      </c>
      <c r="AY285" s="146" t="s">
        <v>140</v>
      </c>
    </row>
    <row r="286" spans="2:65" s="14" customFormat="1">
      <c r="B286" s="158"/>
      <c r="D286" s="145" t="s">
        <v>150</v>
      </c>
      <c r="E286" s="159" t="s">
        <v>19</v>
      </c>
      <c r="F286" s="160" t="s">
        <v>153</v>
      </c>
      <c r="H286" s="161">
        <v>0.311</v>
      </c>
      <c r="I286" s="162"/>
      <c r="L286" s="158"/>
      <c r="M286" s="163"/>
      <c r="T286" s="164"/>
      <c r="AT286" s="159" t="s">
        <v>150</v>
      </c>
      <c r="AU286" s="159" t="s">
        <v>88</v>
      </c>
      <c r="AV286" s="14" t="s">
        <v>147</v>
      </c>
      <c r="AW286" s="14" t="s">
        <v>37</v>
      </c>
      <c r="AX286" s="14" t="s">
        <v>86</v>
      </c>
      <c r="AY286" s="159" t="s">
        <v>140</v>
      </c>
    </row>
    <row r="287" spans="2:65" s="1" customFormat="1" ht="16.5" customHeight="1">
      <c r="B287" s="32"/>
      <c r="C287" s="127" t="s">
        <v>388</v>
      </c>
      <c r="D287" s="127" t="s">
        <v>142</v>
      </c>
      <c r="E287" s="128" t="s">
        <v>1182</v>
      </c>
      <c r="F287" s="129" t="s">
        <v>1183</v>
      </c>
      <c r="G287" s="130" t="s">
        <v>233</v>
      </c>
      <c r="H287" s="131">
        <v>48.594000000000001</v>
      </c>
      <c r="I287" s="132"/>
      <c r="J287" s="133">
        <f>ROUND(I287*H287,2)</f>
        <v>0</v>
      </c>
      <c r="K287" s="129" t="s">
        <v>146</v>
      </c>
      <c r="L287" s="32"/>
      <c r="M287" s="134" t="s">
        <v>19</v>
      </c>
      <c r="N287" s="135" t="s">
        <v>49</v>
      </c>
      <c r="P287" s="136">
        <f>O287*H287</f>
        <v>0</v>
      </c>
      <c r="Q287" s="136">
        <v>0</v>
      </c>
      <c r="R287" s="136">
        <f>Q287*H287</f>
        <v>0</v>
      </c>
      <c r="S287" s="136">
        <v>0</v>
      </c>
      <c r="T287" s="137">
        <f>S287*H287</f>
        <v>0</v>
      </c>
      <c r="AR287" s="138" t="s">
        <v>147</v>
      </c>
      <c r="AT287" s="138" t="s">
        <v>142</v>
      </c>
      <c r="AU287" s="138" t="s">
        <v>88</v>
      </c>
      <c r="AY287" s="17" t="s">
        <v>140</v>
      </c>
      <c r="BE287" s="139">
        <f>IF(N287="základní",J287,0)</f>
        <v>0</v>
      </c>
      <c r="BF287" s="139">
        <f>IF(N287="snížená",J287,0)</f>
        <v>0</v>
      </c>
      <c r="BG287" s="139">
        <f>IF(N287="zákl. přenesená",J287,0)</f>
        <v>0</v>
      </c>
      <c r="BH287" s="139">
        <f>IF(N287="sníž. přenesená",J287,0)</f>
        <v>0</v>
      </c>
      <c r="BI287" s="139">
        <f>IF(N287="nulová",J287,0)</f>
        <v>0</v>
      </c>
      <c r="BJ287" s="17" t="s">
        <v>86</v>
      </c>
      <c r="BK287" s="139">
        <f>ROUND(I287*H287,2)</f>
        <v>0</v>
      </c>
      <c r="BL287" s="17" t="s">
        <v>147</v>
      </c>
      <c r="BM287" s="138" t="s">
        <v>391</v>
      </c>
    </row>
    <row r="288" spans="2:65" s="1" customFormat="1">
      <c r="B288" s="32"/>
      <c r="D288" s="140" t="s">
        <v>148</v>
      </c>
      <c r="F288" s="141" t="s">
        <v>1184</v>
      </c>
      <c r="I288" s="142"/>
      <c r="L288" s="32"/>
      <c r="M288" s="143"/>
      <c r="T288" s="53"/>
      <c r="AT288" s="17" t="s">
        <v>148</v>
      </c>
      <c r="AU288" s="17" t="s">
        <v>88</v>
      </c>
    </row>
    <row r="289" spans="2:65" s="12" customFormat="1">
      <c r="B289" s="144"/>
      <c r="D289" s="145" t="s">
        <v>150</v>
      </c>
      <c r="E289" s="146" t="s">
        <v>19</v>
      </c>
      <c r="F289" s="147" t="s">
        <v>1185</v>
      </c>
      <c r="H289" s="148">
        <v>8.8659999999999997</v>
      </c>
      <c r="I289" s="149"/>
      <c r="L289" s="144"/>
      <c r="M289" s="150"/>
      <c r="T289" s="151"/>
      <c r="AT289" s="146" t="s">
        <v>150</v>
      </c>
      <c r="AU289" s="146" t="s">
        <v>88</v>
      </c>
      <c r="AV289" s="12" t="s">
        <v>88</v>
      </c>
      <c r="AW289" s="12" t="s">
        <v>37</v>
      </c>
      <c r="AX289" s="12" t="s">
        <v>78</v>
      </c>
      <c r="AY289" s="146" t="s">
        <v>140</v>
      </c>
    </row>
    <row r="290" spans="2:65" s="12" customFormat="1">
      <c r="B290" s="144"/>
      <c r="D290" s="145" t="s">
        <v>150</v>
      </c>
      <c r="E290" s="146" t="s">
        <v>19</v>
      </c>
      <c r="F290" s="147" t="s">
        <v>1186</v>
      </c>
      <c r="H290" s="148">
        <v>39.728000000000002</v>
      </c>
      <c r="I290" s="149"/>
      <c r="L290" s="144"/>
      <c r="M290" s="150"/>
      <c r="T290" s="151"/>
      <c r="AT290" s="146" t="s">
        <v>150</v>
      </c>
      <c r="AU290" s="146" t="s">
        <v>88</v>
      </c>
      <c r="AV290" s="12" t="s">
        <v>88</v>
      </c>
      <c r="AW290" s="12" t="s">
        <v>37</v>
      </c>
      <c r="AX290" s="12" t="s">
        <v>78</v>
      </c>
      <c r="AY290" s="146" t="s">
        <v>140</v>
      </c>
    </row>
    <row r="291" spans="2:65" s="14" customFormat="1">
      <c r="B291" s="158"/>
      <c r="D291" s="145" t="s">
        <v>150</v>
      </c>
      <c r="E291" s="159" t="s">
        <v>19</v>
      </c>
      <c r="F291" s="160" t="s">
        <v>153</v>
      </c>
      <c r="H291" s="161">
        <v>48.594000000000001</v>
      </c>
      <c r="I291" s="162"/>
      <c r="L291" s="158"/>
      <c r="M291" s="163"/>
      <c r="T291" s="164"/>
      <c r="AT291" s="159" t="s">
        <v>150</v>
      </c>
      <c r="AU291" s="159" t="s">
        <v>88</v>
      </c>
      <c r="AV291" s="14" t="s">
        <v>147</v>
      </c>
      <c r="AW291" s="14" t="s">
        <v>37</v>
      </c>
      <c r="AX291" s="14" t="s">
        <v>86</v>
      </c>
      <c r="AY291" s="159" t="s">
        <v>140</v>
      </c>
    </row>
    <row r="292" spans="2:65" s="1" customFormat="1" ht="16.5" customHeight="1">
      <c r="B292" s="32"/>
      <c r="C292" s="127" t="s">
        <v>276</v>
      </c>
      <c r="D292" s="127" t="s">
        <v>142</v>
      </c>
      <c r="E292" s="128" t="s">
        <v>1182</v>
      </c>
      <c r="F292" s="129" t="s">
        <v>1183</v>
      </c>
      <c r="G292" s="130" t="s">
        <v>233</v>
      </c>
      <c r="H292" s="131">
        <v>9.8659999999999997</v>
      </c>
      <c r="I292" s="132"/>
      <c r="J292" s="133">
        <f>ROUND(I292*H292,2)</f>
        <v>0</v>
      </c>
      <c r="K292" s="129" t="s">
        <v>146</v>
      </c>
      <c r="L292" s="32"/>
      <c r="M292" s="134" t="s">
        <v>19</v>
      </c>
      <c r="N292" s="135" t="s">
        <v>49</v>
      </c>
      <c r="P292" s="136">
        <f>O292*H292</f>
        <v>0</v>
      </c>
      <c r="Q292" s="136">
        <v>0</v>
      </c>
      <c r="R292" s="136">
        <f>Q292*H292</f>
        <v>0</v>
      </c>
      <c r="S292" s="136">
        <v>0</v>
      </c>
      <c r="T292" s="137">
        <f>S292*H292</f>
        <v>0</v>
      </c>
      <c r="AR292" s="138" t="s">
        <v>147</v>
      </c>
      <c r="AT292" s="138" t="s">
        <v>142</v>
      </c>
      <c r="AU292" s="138" t="s">
        <v>88</v>
      </c>
      <c r="AY292" s="17" t="s">
        <v>140</v>
      </c>
      <c r="BE292" s="139">
        <f>IF(N292="základní",J292,0)</f>
        <v>0</v>
      </c>
      <c r="BF292" s="139">
        <f>IF(N292="snížená",J292,0)</f>
        <v>0</v>
      </c>
      <c r="BG292" s="139">
        <f>IF(N292="zákl. přenesená",J292,0)</f>
        <v>0</v>
      </c>
      <c r="BH292" s="139">
        <f>IF(N292="sníž. přenesená",J292,0)</f>
        <v>0</v>
      </c>
      <c r="BI292" s="139">
        <f>IF(N292="nulová",J292,0)</f>
        <v>0</v>
      </c>
      <c r="BJ292" s="17" t="s">
        <v>86</v>
      </c>
      <c r="BK292" s="139">
        <f>ROUND(I292*H292,2)</f>
        <v>0</v>
      </c>
      <c r="BL292" s="17" t="s">
        <v>147</v>
      </c>
      <c r="BM292" s="138" t="s">
        <v>404</v>
      </c>
    </row>
    <row r="293" spans="2:65" s="1" customFormat="1">
      <c r="B293" s="32"/>
      <c r="D293" s="140" t="s">
        <v>148</v>
      </c>
      <c r="F293" s="141" t="s">
        <v>1184</v>
      </c>
      <c r="I293" s="142"/>
      <c r="L293" s="32"/>
      <c r="M293" s="143"/>
      <c r="T293" s="53"/>
      <c r="AT293" s="17" t="s">
        <v>148</v>
      </c>
      <c r="AU293" s="17" t="s">
        <v>88</v>
      </c>
    </row>
    <row r="294" spans="2:65" s="13" customFormat="1">
      <c r="B294" s="152"/>
      <c r="D294" s="145" t="s">
        <v>150</v>
      </c>
      <c r="E294" s="153" t="s">
        <v>19</v>
      </c>
      <c r="F294" s="154" t="s">
        <v>1052</v>
      </c>
      <c r="H294" s="153" t="s">
        <v>19</v>
      </c>
      <c r="I294" s="155"/>
      <c r="L294" s="152"/>
      <c r="M294" s="156"/>
      <c r="T294" s="157"/>
      <c r="AT294" s="153" t="s">
        <v>150</v>
      </c>
      <c r="AU294" s="153" t="s">
        <v>88</v>
      </c>
      <c r="AV294" s="13" t="s">
        <v>86</v>
      </c>
      <c r="AW294" s="13" t="s">
        <v>37</v>
      </c>
      <c r="AX294" s="13" t="s">
        <v>78</v>
      </c>
      <c r="AY294" s="153" t="s">
        <v>140</v>
      </c>
    </row>
    <row r="295" spans="2:65" s="12" customFormat="1">
      <c r="B295" s="144"/>
      <c r="D295" s="145" t="s">
        <v>150</v>
      </c>
      <c r="E295" s="146" t="s">
        <v>19</v>
      </c>
      <c r="F295" s="147" t="s">
        <v>1187</v>
      </c>
      <c r="H295" s="148">
        <v>8.44</v>
      </c>
      <c r="I295" s="149"/>
      <c r="L295" s="144"/>
      <c r="M295" s="150"/>
      <c r="T295" s="151"/>
      <c r="AT295" s="146" t="s">
        <v>150</v>
      </c>
      <c r="AU295" s="146" t="s">
        <v>88</v>
      </c>
      <c r="AV295" s="12" t="s">
        <v>88</v>
      </c>
      <c r="AW295" s="12" t="s">
        <v>37</v>
      </c>
      <c r="AX295" s="12" t="s">
        <v>78</v>
      </c>
      <c r="AY295" s="146" t="s">
        <v>140</v>
      </c>
    </row>
    <row r="296" spans="2:65" s="12" customFormat="1">
      <c r="B296" s="144"/>
      <c r="D296" s="145" t="s">
        <v>150</v>
      </c>
      <c r="E296" s="146" t="s">
        <v>19</v>
      </c>
      <c r="F296" s="147" t="s">
        <v>1188</v>
      </c>
      <c r="H296" s="148">
        <v>1.4259999999999999</v>
      </c>
      <c r="I296" s="149"/>
      <c r="L296" s="144"/>
      <c r="M296" s="150"/>
      <c r="T296" s="151"/>
      <c r="AT296" s="146" t="s">
        <v>150</v>
      </c>
      <c r="AU296" s="146" t="s">
        <v>88</v>
      </c>
      <c r="AV296" s="12" t="s">
        <v>88</v>
      </c>
      <c r="AW296" s="12" t="s">
        <v>37</v>
      </c>
      <c r="AX296" s="12" t="s">
        <v>78</v>
      </c>
      <c r="AY296" s="146" t="s">
        <v>140</v>
      </c>
    </row>
    <row r="297" spans="2:65" s="14" customFormat="1">
      <c r="B297" s="158"/>
      <c r="D297" s="145" t="s">
        <v>150</v>
      </c>
      <c r="E297" s="159" t="s">
        <v>19</v>
      </c>
      <c r="F297" s="160" t="s">
        <v>153</v>
      </c>
      <c r="H297" s="161">
        <v>9.8659999999999997</v>
      </c>
      <c r="I297" s="162"/>
      <c r="L297" s="158"/>
      <c r="M297" s="163"/>
      <c r="T297" s="164"/>
      <c r="AT297" s="159" t="s">
        <v>150</v>
      </c>
      <c r="AU297" s="159" t="s">
        <v>88</v>
      </c>
      <c r="AV297" s="14" t="s">
        <v>147</v>
      </c>
      <c r="AW297" s="14" t="s">
        <v>37</v>
      </c>
      <c r="AX297" s="14" t="s">
        <v>86</v>
      </c>
      <c r="AY297" s="159" t="s">
        <v>140</v>
      </c>
    </row>
    <row r="298" spans="2:65" s="1" customFormat="1" ht="16.5" customHeight="1">
      <c r="B298" s="32"/>
      <c r="C298" s="127" t="s">
        <v>406</v>
      </c>
      <c r="D298" s="127" t="s">
        <v>142</v>
      </c>
      <c r="E298" s="128" t="s">
        <v>1189</v>
      </c>
      <c r="F298" s="129" t="s">
        <v>1190</v>
      </c>
      <c r="G298" s="130" t="s">
        <v>619</v>
      </c>
      <c r="H298" s="131">
        <v>16</v>
      </c>
      <c r="I298" s="132"/>
      <c r="J298" s="133">
        <f>ROUND(I298*H298,2)</f>
        <v>0</v>
      </c>
      <c r="K298" s="129" t="s">
        <v>146</v>
      </c>
      <c r="L298" s="32"/>
      <c r="M298" s="134" t="s">
        <v>19</v>
      </c>
      <c r="N298" s="135" t="s">
        <v>49</v>
      </c>
      <c r="P298" s="136">
        <f>O298*H298</f>
        <v>0</v>
      </c>
      <c r="Q298" s="136">
        <v>0</v>
      </c>
      <c r="R298" s="136">
        <f>Q298*H298</f>
        <v>0</v>
      </c>
      <c r="S298" s="136">
        <v>0</v>
      </c>
      <c r="T298" s="137">
        <f>S298*H298</f>
        <v>0</v>
      </c>
      <c r="AR298" s="138" t="s">
        <v>147</v>
      </c>
      <c r="AT298" s="138" t="s">
        <v>142</v>
      </c>
      <c r="AU298" s="138" t="s">
        <v>88</v>
      </c>
      <c r="AY298" s="17" t="s">
        <v>140</v>
      </c>
      <c r="BE298" s="139">
        <f>IF(N298="základní",J298,0)</f>
        <v>0</v>
      </c>
      <c r="BF298" s="139">
        <f>IF(N298="snížená",J298,0)</f>
        <v>0</v>
      </c>
      <c r="BG298" s="139">
        <f>IF(N298="zákl. přenesená",J298,0)</f>
        <v>0</v>
      </c>
      <c r="BH298" s="139">
        <f>IF(N298="sníž. přenesená",J298,0)</f>
        <v>0</v>
      </c>
      <c r="BI298" s="139">
        <f>IF(N298="nulová",J298,0)</f>
        <v>0</v>
      </c>
      <c r="BJ298" s="17" t="s">
        <v>86</v>
      </c>
      <c r="BK298" s="139">
        <f>ROUND(I298*H298,2)</f>
        <v>0</v>
      </c>
      <c r="BL298" s="17" t="s">
        <v>147</v>
      </c>
      <c r="BM298" s="138" t="s">
        <v>409</v>
      </c>
    </row>
    <row r="299" spans="2:65" s="1" customFormat="1">
      <c r="B299" s="32"/>
      <c r="D299" s="140" t="s">
        <v>148</v>
      </c>
      <c r="F299" s="141" t="s">
        <v>1191</v>
      </c>
      <c r="I299" s="142"/>
      <c r="L299" s="32"/>
      <c r="M299" s="143"/>
      <c r="T299" s="53"/>
      <c r="AT299" s="17" t="s">
        <v>148</v>
      </c>
      <c r="AU299" s="17" t="s">
        <v>88</v>
      </c>
    </row>
    <row r="300" spans="2:65" s="1" customFormat="1" ht="16.5" customHeight="1">
      <c r="B300" s="32"/>
      <c r="C300" s="165" t="s">
        <v>281</v>
      </c>
      <c r="D300" s="165" t="s">
        <v>290</v>
      </c>
      <c r="E300" s="166" t="s">
        <v>1192</v>
      </c>
      <c r="F300" s="167" t="s">
        <v>1193</v>
      </c>
      <c r="G300" s="168" t="s">
        <v>619</v>
      </c>
      <c r="H300" s="169">
        <v>5</v>
      </c>
      <c r="I300" s="170"/>
      <c r="J300" s="171">
        <f>ROUND(I300*H300,2)</f>
        <v>0</v>
      </c>
      <c r="K300" s="167" t="s">
        <v>146</v>
      </c>
      <c r="L300" s="172"/>
      <c r="M300" s="173" t="s">
        <v>19</v>
      </c>
      <c r="N300" s="174" t="s">
        <v>49</v>
      </c>
      <c r="P300" s="136">
        <f>O300*H300</f>
        <v>0</v>
      </c>
      <c r="Q300" s="136">
        <v>0</v>
      </c>
      <c r="R300" s="136">
        <f>Q300*H300</f>
        <v>0</v>
      </c>
      <c r="S300" s="136">
        <v>0</v>
      </c>
      <c r="T300" s="137">
        <f>S300*H300</f>
        <v>0</v>
      </c>
      <c r="AR300" s="138" t="s">
        <v>164</v>
      </c>
      <c r="AT300" s="138" t="s">
        <v>290</v>
      </c>
      <c r="AU300" s="138" t="s">
        <v>88</v>
      </c>
      <c r="AY300" s="17" t="s">
        <v>140</v>
      </c>
      <c r="BE300" s="139">
        <f>IF(N300="základní",J300,0)</f>
        <v>0</v>
      </c>
      <c r="BF300" s="139">
        <f>IF(N300="snížená",J300,0)</f>
        <v>0</v>
      </c>
      <c r="BG300" s="139">
        <f>IF(N300="zákl. přenesená",J300,0)</f>
        <v>0</v>
      </c>
      <c r="BH300" s="139">
        <f>IF(N300="sníž. přenesená",J300,0)</f>
        <v>0</v>
      </c>
      <c r="BI300" s="139">
        <f>IF(N300="nulová",J300,0)</f>
        <v>0</v>
      </c>
      <c r="BJ300" s="17" t="s">
        <v>86</v>
      </c>
      <c r="BK300" s="139">
        <f>ROUND(I300*H300,2)</f>
        <v>0</v>
      </c>
      <c r="BL300" s="17" t="s">
        <v>147</v>
      </c>
      <c r="BM300" s="138" t="s">
        <v>414</v>
      </c>
    </row>
    <row r="301" spans="2:65" s="1" customFormat="1" ht="16.5" customHeight="1">
      <c r="B301" s="32"/>
      <c r="C301" s="165" t="s">
        <v>417</v>
      </c>
      <c r="D301" s="165" t="s">
        <v>290</v>
      </c>
      <c r="E301" s="166" t="s">
        <v>1194</v>
      </c>
      <c r="F301" s="167" t="s">
        <v>1195</v>
      </c>
      <c r="G301" s="168" t="s">
        <v>619</v>
      </c>
      <c r="H301" s="169">
        <v>6</v>
      </c>
      <c r="I301" s="170"/>
      <c r="J301" s="171">
        <f>ROUND(I301*H301,2)</f>
        <v>0</v>
      </c>
      <c r="K301" s="167" t="s">
        <v>146</v>
      </c>
      <c r="L301" s="172"/>
      <c r="M301" s="173" t="s">
        <v>19</v>
      </c>
      <c r="N301" s="174" t="s">
        <v>49</v>
      </c>
      <c r="P301" s="136">
        <f>O301*H301</f>
        <v>0</v>
      </c>
      <c r="Q301" s="136">
        <v>0</v>
      </c>
      <c r="R301" s="136">
        <f>Q301*H301</f>
        <v>0</v>
      </c>
      <c r="S301" s="136">
        <v>0</v>
      </c>
      <c r="T301" s="137">
        <f>S301*H301</f>
        <v>0</v>
      </c>
      <c r="AR301" s="138" t="s">
        <v>164</v>
      </c>
      <c r="AT301" s="138" t="s">
        <v>290</v>
      </c>
      <c r="AU301" s="138" t="s">
        <v>88</v>
      </c>
      <c r="AY301" s="17" t="s">
        <v>140</v>
      </c>
      <c r="BE301" s="139">
        <f>IF(N301="základní",J301,0)</f>
        <v>0</v>
      </c>
      <c r="BF301" s="139">
        <f>IF(N301="snížená",J301,0)</f>
        <v>0</v>
      </c>
      <c r="BG301" s="139">
        <f>IF(N301="zákl. přenesená",J301,0)</f>
        <v>0</v>
      </c>
      <c r="BH301" s="139">
        <f>IF(N301="sníž. přenesená",J301,0)</f>
        <v>0</v>
      </c>
      <c r="BI301" s="139">
        <f>IF(N301="nulová",J301,0)</f>
        <v>0</v>
      </c>
      <c r="BJ301" s="17" t="s">
        <v>86</v>
      </c>
      <c r="BK301" s="139">
        <f>ROUND(I301*H301,2)</f>
        <v>0</v>
      </c>
      <c r="BL301" s="17" t="s">
        <v>147</v>
      </c>
      <c r="BM301" s="138" t="s">
        <v>420</v>
      </c>
    </row>
    <row r="302" spans="2:65" s="1" customFormat="1" ht="16.5" customHeight="1">
      <c r="B302" s="32"/>
      <c r="C302" s="165" t="s">
        <v>286</v>
      </c>
      <c r="D302" s="165" t="s">
        <v>290</v>
      </c>
      <c r="E302" s="166" t="s">
        <v>1196</v>
      </c>
      <c r="F302" s="167" t="s">
        <v>1197</v>
      </c>
      <c r="G302" s="168" t="s">
        <v>619</v>
      </c>
      <c r="H302" s="169">
        <v>5</v>
      </c>
      <c r="I302" s="170"/>
      <c r="J302" s="171">
        <f>ROUND(I302*H302,2)</f>
        <v>0</v>
      </c>
      <c r="K302" s="167" t="s">
        <v>146</v>
      </c>
      <c r="L302" s="172"/>
      <c r="M302" s="173" t="s">
        <v>19</v>
      </c>
      <c r="N302" s="174" t="s">
        <v>49</v>
      </c>
      <c r="P302" s="136">
        <f>O302*H302</f>
        <v>0</v>
      </c>
      <c r="Q302" s="136">
        <v>0</v>
      </c>
      <c r="R302" s="136">
        <f>Q302*H302</f>
        <v>0</v>
      </c>
      <c r="S302" s="136">
        <v>0</v>
      </c>
      <c r="T302" s="137">
        <f>S302*H302</f>
        <v>0</v>
      </c>
      <c r="AR302" s="138" t="s">
        <v>164</v>
      </c>
      <c r="AT302" s="138" t="s">
        <v>290</v>
      </c>
      <c r="AU302" s="138" t="s">
        <v>88</v>
      </c>
      <c r="AY302" s="17" t="s">
        <v>140</v>
      </c>
      <c r="BE302" s="139">
        <f>IF(N302="základní",J302,0)</f>
        <v>0</v>
      </c>
      <c r="BF302" s="139">
        <f>IF(N302="snížená",J302,0)</f>
        <v>0</v>
      </c>
      <c r="BG302" s="139">
        <f>IF(N302="zákl. přenesená",J302,0)</f>
        <v>0</v>
      </c>
      <c r="BH302" s="139">
        <f>IF(N302="sníž. přenesená",J302,0)</f>
        <v>0</v>
      </c>
      <c r="BI302" s="139">
        <f>IF(N302="nulová",J302,0)</f>
        <v>0</v>
      </c>
      <c r="BJ302" s="17" t="s">
        <v>86</v>
      </c>
      <c r="BK302" s="139">
        <f>ROUND(I302*H302,2)</f>
        <v>0</v>
      </c>
      <c r="BL302" s="17" t="s">
        <v>147</v>
      </c>
      <c r="BM302" s="138" t="s">
        <v>427</v>
      </c>
    </row>
    <row r="303" spans="2:65" s="1" customFormat="1" ht="16.5" customHeight="1">
      <c r="B303" s="32"/>
      <c r="C303" s="165" t="s">
        <v>430</v>
      </c>
      <c r="D303" s="165" t="s">
        <v>290</v>
      </c>
      <c r="E303" s="166" t="s">
        <v>1198</v>
      </c>
      <c r="F303" s="167" t="s">
        <v>1199</v>
      </c>
      <c r="G303" s="168" t="s">
        <v>619</v>
      </c>
      <c r="H303" s="169">
        <v>16</v>
      </c>
      <c r="I303" s="170"/>
      <c r="J303" s="171">
        <f>ROUND(I303*H303,2)</f>
        <v>0</v>
      </c>
      <c r="K303" s="167" t="s">
        <v>146</v>
      </c>
      <c r="L303" s="172"/>
      <c r="M303" s="173" t="s">
        <v>19</v>
      </c>
      <c r="N303" s="174" t="s">
        <v>49</v>
      </c>
      <c r="P303" s="136">
        <f>O303*H303</f>
        <v>0</v>
      </c>
      <c r="Q303" s="136">
        <v>0</v>
      </c>
      <c r="R303" s="136">
        <f>Q303*H303</f>
        <v>0</v>
      </c>
      <c r="S303" s="136">
        <v>0</v>
      </c>
      <c r="T303" s="137">
        <f>S303*H303</f>
        <v>0</v>
      </c>
      <c r="AR303" s="138" t="s">
        <v>164</v>
      </c>
      <c r="AT303" s="138" t="s">
        <v>290</v>
      </c>
      <c r="AU303" s="138" t="s">
        <v>88</v>
      </c>
      <c r="AY303" s="17" t="s">
        <v>140</v>
      </c>
      <c r="BE303" s="139">
        <f>IF(N303="základní",J303,0)</f>
        <v>0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7" t="s">
        <v>86</v>
      </c>
      <c r="BK303" s="139">
        <f>ROUND(I303*H303,2)</f>
        <v>0</v>
      </c>
      <c r="BL303" s="17" t="s">
        <v>147</v>
      </c>
      <c r="BM303" s="138" t="s">
        <v>433</v>
      </c>
    </row>
    <row r="304" spans="2:65" s="11" customFormat="1" ht="22.8" customHeight="1">
      <c r="B304" s="115"/>
      <c r="D304" s="116" t="s">
        <v>77</v>
      </c>
      <c r="E304" s="125" t="s">
        <v>168</v>
      </c>
      <c r="F304" s="125" t="s">
        <v>401</v>
      </c>
      <c r="I304" s="118"/>
      <c r="J304" s="126">
        <f>BK304</f>
        <v>0</v>
      </c>
      <c r="L304" s="115"/>
      <c r="M304" s="120"/>
      <c r="P304" s="121">
        <f>SUM(P305:P314)</f>
        <v>0</v>
      </c>
      <c r="R304" s="121">
        <f>SUM(R305:R314)</f>
        <v>0</v>
      </c>
      <c r="T304" s="122">
        <f>SUM(T305:T314)</f>
        <v>0</v>
      </c>
      <c r="AR304" s="116" t="s">
        <v>86</v>
      </c>
      <c r="AT304" s="123" t="s">
        <v>77</v>
      </c>
      <c r="AU304" s="123" t="s">
        <v>86</v>
      </c>
      <c r="AY304" s="116" t="s">
        <v>140</v>
      </c>
      <c r="BK304" s="124">
        <f>SUM(BK305:BK314)</f>
        <v>0</v>
      </c>
    </row>
    <row r="305" spans="2:65" s="1" customFormat="1" ht="24.15" customHeight="1">
      <c r="B305" s="32"/>
      <c r="C305" s="127" t="s">
        <v>294</v>
      </c>
      <c r="D305" s="127" t="s">
        <v>142</v>
      </c>
      <c r="E305" s="128" t="s">
        <v>1200</v>
      </c>
      <c r="F305" s="129" t="s">
        <v>1201</v>
      </c>
      <c r="G305" s="130" t="s">
        <v>145</v>
      </c>
      <c r="H305" s="131">
        <v>0.60799999999999998</v>
      </c>
      <c r="I305" s="132"/>
      <c r="J305" s="133">
        <f>ROUND(I305*H305,2)</f>
        <v>0</v>
      </c>
      <c r="K305" s="129" t="s">
        <v>146</v>
      </c>
      <c r="L305" s="32"/>
      <c r="M305" s="134" t="s">
        <v>19</v>
      </c>
      <c r="N305" s="135" t="s">
        <v>49</v>
      </c>
      <c r="P305" s="136">
        <f>O305*H305</f>
        <v>0</v>
      </c>
      <c r="Q305" s="136">
        <v>0</v>
      </c>
      <c r="R305" s="136">
        <f>Q305*H305</f>
        <v>0</v>
      </c>
      <c r="S305" s="136">
        <v>0</v>
      </c>
      <c r="T305" s="137">
        <f>S305*H305</f>
        <v>0</v>
      </c>
      <c r="AR305" s="138" t="s">
        <v>147</v>
      </c>
      <c r="AT305" s="138" t="s">
        <v>142</v>
      </c>
      <c r="AU305" s="138" t="s">
        <v>88</v>
      </c>
      <c r="AY305" s="17" t="s">
        <v>140</v>
      </c>
      <c r="BE305" s="139">
        <f>IF(N305="základní",J305,0)</f>
        <v>0</v>
      </c>
      <c r="BF305" s="139">
        <f>IF(N305="snížená",J305,0)</f>
        <v>0</v>
      </c>
      <c r="BG305" s="139">
        <f>IF(N305="zákl. přenesená",J305,0)</f>
        <v>0</v>
      </c>
      <c r="BH305" s="139">
        <f>IF(N305="sníž. přenesená",J305,0)</f>
        <v>0</v>
      </c>
      <c r="BI305" s="139">
        <f>IF(N305="nulová",J305,0)</f>
        <v>0</v>
      </c>
      <c r="BJ305" s="17" t="s">
        <v>86</v>
      </c>
      <c r="BK305" s="139">
        <f>ROUND(I305*H305,2)</f>
        <v>0</v>
      </c>
      <c r="BL305" s="17" t="s">
        <v>147</v>
      </c>
      <c r="BM305" s="138" t="s">
        <v>437</v>
      </c>
    </row>
    <row r="306" spans="2:65" s="1" customFormat="1">
      <c r="B306" s="32"/>
      <c r="D306" s="140" t="s">
        <v>148</v>
      </c>
      <c r="F306" s="141" t="s">
        <v>1202</v>
      </c>
      <c r="I306" s="142"/>
      <c r="L306" s="32"/>
      <c r="M306" s="143"/>
      <c r="T306" s="53"/>
      <c r="AT306" s="17" t="s">
        <v>148</v>
      </c>
      <c r="AU306" s="17" t="s">
        <v>88</v>
      </c>
    </row>
    <row r="307" spans="2:65" s="12" customFormat="1">
      <c r="B307" s="144"/>
      <c r="D307" s="145" t="s">
        <v>150</v>
      </c>
      <c r="E307" s="146" t="s">
        <v>19</v>
      </c>
      <c r="F307" s="147" t="s">
        <v>1203</v>
      </c>
      <c r="H307" s="148">
        <v>0.60799999999999998</v>
      </c>
      <c r="I307" s="149"/>
      <c r="L307" s="144"/>
      <c r="M307" s="150"/>
      <c r="T307" s="151"/>
      <c r="AT307" s="146" t="s">
        <v>150</v>
      </c>
      <c r="AU307" s="146" t="s">
        <v>88</v>
      </c>
      <c r="AV307" s="12" t="s">
        <v>88</v>
      </c>
      <c r="AW307" s="12" t="s">
        <v>37</v>
      </c>
      <c r="AX307" s="12" t="s">
        <v>78</v>
      </c>
      <c r="AY307" s="146" t="s">
        <v>140</v>
      </c>
    </row>
    <row r="308" spans="2:65" s="13" customFormat="1">
      <c r="B308" s="152"/>
      <c r="D308" s="145" t="s">
        <v>150</v>
      </c>
      <c r="E308" s="153" t="s">
        <v>19</v>
      </c>
      <c r="F308" s="154" t="s">
        <v>1157</v>
      </c>
      <c r="H308" s="153" t="s">
        <v>19</v>
      </c>
      <c r="I308" s="155"/>
      <c r="L308" s="152"/>
      <c r="M308" s="156"/>
      <c r="T308" s="157"/>
      <c r="AT308" s="153" t="s">
        <v>150</v>
      </c>
      <c r="AU308" s="153" t="s">
        <v>88</v>
      </c>
      <c r="AV308" s="13" t="s">
        <v>86</v>
      </c>
      <c r="AW308" s="13" t="s">
        <v>37</v>
      </c>
      <c r="AX308" s="13" t="s">
        <v>78</v>
      </c>
      <c r="AY308" s="153" t="s">
        <v>140</v>
      </c>
    </row>
    <row r="309" spans="2:65" s="14" customFormat="1">
      <c r="B309" s="158"/>
      <c r="D309" s="145" t="s">
        <v>150</v>
      </c>
      <c r="E309" s="159" t="s">
        <v>19</v>
      </c>
      <c r="F309" s="160" t="s">
        <v>153</v>
      </c>
      <c r="H309" s="161">
        <v>0.60799999999999998</v>
      </c>
      <c r="I309" s="162"/>
      <c r="L309" s="158"/>
      <c r="M309" s="163"/>
      <c r="T309" s="164"/>
      <c r="AT309" s="159" t="s">
        <v>150</v>
      </c>
      <c r="AU309" s="159" t="s">
        <v>88</v>
      </c>
      <c r="AV309" s="14" t="s">
        <v>147</v>
      </c>
      <c r="AW309" s="14" t="s">
        <v>37</v>
      </c>
      <c r="AX309" s="14" t="s">
        <v>86</v>
      </c>
      <c r="AY309" s="159" t="s">
        <v>140</v>
      </c>
    </row>
    <row r="310" spans="2:65" s="1" customFormat="1" ht="16.5" customHeight="1">
      <c r="B310" s="32"/>
      <c r="C310" s="165" t="s">
        <v>440</v>
      </c>
      <c r="D310" s="165" t="s">
        <v>290</v>
      </c>
      <c r="E310" s="166" t="s">
        <v>1204</v>
      </c>
      <c r="F310" s="167" t="s">
        <v>1205</v>
      </c>
      <c r="G310" s="168" t="s">
        <v>293</v>
      </c>
      <c r="H310" s="169">
        <v>0.434</v>
      </c>
      <c r="I310" s="170"/>
      <c r="J310" s="171">
        <f>ROUND(I310*H310,2)</f>
        <v>0</v>
      </c>
      <c r="K310" s="167" t="s">
        <v>146</v>
      </c>
      <c r="L310" s="172"/>
      <c r="M310" s="173" t="s">
        <v>19</v>
      </c>
      <c r="N310" s="174" t="s">
        <v>49</v>
      </c>
      <c r="P310" s="136">
        <f>O310*H310</f>
        <v>0</v>
      </c>
      <c r="Q310" s="136">
        <v>0</v>
      </c>
      <c r="R310" s="136">
        <f>Q310*H310</f>
        <v>0</v>
      </c>
      <c r="S310" s="136">
        <v>0</v>
      </c>
      <c r="T310" s="137">
        <f>S310*H310</f>
        <v>0</v>
      </c>
      <c r="AR310" s="138" t="s">
        <v>164</v>
      </c>
      <c r="AT310" s="138" t="s">
        <v>290</v>
      </c>
      <c r="AU310" s="138" t="s">
        <v>88</v>
      </c>
      <c r="AY310" s="17" t="s">
        <v>140</v>
      </c>
      <c r="BE310" s="139">
        <f>IF(N310="základní",J310,0)</f>
        <v>0</v>
      </c>
      <c r="BF310" s="139">
        <f>IF(N310="snížená",J310,0)</f>
        <v>0</v>
      </c>
      <c r="BG310" s="139">
        <f>IF(N310="zákl. přenesená",J310,0)</f>
        <v>0</v>
      </c>
      <c r="BH310" s="139">
        <f>IF(N310="sníž. přenesená",J310,0)</f>
        <v>0</v>
      </c>
      <c r="BI310" s="139">
        <f>IF(N310="nulová",J310,0)</f>
        <v>0</v>
      </c>
      <c r="BJ310" s="17" t="s">
        <v>86</v>
      </c>
      <c r="BK310" s="139">
        <f>ROUND(I310*H310,2)</f>
        <v>0</v>
      </c>
      <c r="BL310" s="17" t="s">
        <v>147</v>
      </c>
      <c r="BM310" s="138" t="s">
        <v>443</v>
      </c>
    </row>
    <row r="311" spans="2:65" s="12" customFormat="1">
      <c r="B311" s="144"/>
      <c r="D311" s="145" t="s">
        <v>150</v>
      </c>
      <c r="E311" s="146" t="s">
        <v>19</v>
      </c>
      <c r="F311" s="147" t="s">
        <v>1206</v>
      </c>
      <c r="H311" s="148">
        <v>0.24099999999999999</v>
      </c>
      <c r="I311" s="149"/>
      <c r="L311" s="144"/>
      <c r="M311" s="150"/>
      <c r="T311" s="151"/>
      <c r="AT311" s="146" t="s">
        <v>150</v>
      </c>
      <c r="AU311" s="146" t="s">
        <v>88</v>
      </c>
      <c r="AV311" s="12" t="s">
        <v>88</v>
      </c>
      <c r="AW311" s="12" t="s">
        <v>37</v>
      </c>
      <c r="AX311" s="12" t="s">
        <v>78</v>
      </c>
      <c r="AY311" s="146" t="s">
        <v>140</v>
      </c>
    </row>
    <row r="312" spans="2:65" s="14" customFormat="1">
      <c r="B312" s="158"/>
      <c r="D312" s="145" t="s">
        <v>150</v>
      </c>
      <c r="E312" s="159" t="s">
        <v>19</v>
      </c>
      <c r="F312" s="160" t="s">
        <v>153</v>
      </c>
      <c r="H312" s="161">
        <v>0.24099999999999999</v>
      </c>
      <c r="I312" s="162"/>
      <c r="L312" s="158"/>
      <c r="M312" s="163"/>
      <c r="T312" s="164"/>
      <c r="AT312" s="159" t="s">
        <v>150</v>
      </c>
      <c r="AU312" s="159" t="s">
        <v>88</v>
      </c>
      <c r="AV312" s="14" t="s">
        <v>147</v>
      </c>
      <c r="AW312" s="14" t="s">
        <v>37</v>
      </c>
      <c r="AX312" s="14" t="s">
        <v>78</v>
      </c>
      <c r="AY312" s="159" t="s">
        <v>140</v>
      </c>
    </row>
    <row r="313" spans="2:65" s="12" customFormat="1">
      <c r="B313" s="144"/>
      <c r="D313" s="145" t="s">
        <v>150</v>
      </c>
      <c r="E313" s="146" t="s">
        <v>19</v>
      </c>
      <c r="F313" s="147" t="s">
        <v>1207</v>
      </c>
      <c r="H313" s="148">
        <v>0.434</v>
      </c>
      <c r="I313" s="149"/>
      <c r="L313" s="144"/>
      <c r="M313" s="150"/>
      <c r="T313" s="151"/>
      <c r="AT313" s="146" t="s">
        <v>150</v>
      </c>
      <c r="AU313" s="146" t="s">
        <v>88</v>
      </c>
      <c r="AV313" s="12" t="s">
        <v>88</v>
      </c>
      <c r="AW313" s="12" t="s">
        <v>37</v>
      </c>
      <c r="AX313" s="12" t="s">
        <v>78</v>
      </c>
      <c r="AY313" s="146" t="s">
        <v>140</v>
      </c>
    </row>
    <row r="314" spans="2:65" s="14" customFormat="1">
      <c r="B314" s="158"/>
      <c r="D314" s="145" t="s">
        <v>150</v>
      </c>
      <c r="E314" s="159" t="s">
        <v>19</v>
      </c>
      <c r="F314" s="160" t="s">
        <v>153</v>
      </c>
      <c r="H314" s="161">
        <v>0.434</v>
      </c>
      <c r="I314" s="162"/>
      <c r="L314" s="158"/>
      <c r="M314" s="163"/>
      <c r="T314" s="164"/>
      <c r="AT314" s="159" t="s">
        <v>150</v>
      </c>
      <c r="AU314" s="159" t="s">
        <v>88</v>
      </c>
      <c r="AV314" s="14" t="s">
        <v>147</v>
      </c>
      <c r="AW314" s="14" t="s">
        <v>37</v>
      </c>
      <c r="AX314" s="14" t="s">
        <v>86</v>
      </c>
      <c r="AY314" s="159" t="s">
        <v>140</v>
      </c>
    </row>
    <row r="315" spans="2:65" s="11" customFormat="1" ht="22.8" customHeight="1">
      <c r="B315" s="115"/>
      <c r="D315" s="116" t="s">
        <v>77</v>
      </c>
      <c r="E315" s="125" t="s">
        <v>164</v>
      </c>
      <c r="F315" s="125" t="s">
        <v>1208</v>
      </c>
      <c r="I315" s="118"/>
      <c r="J315" s="126">
        <f>BK315</f>
        <v>0</v>
      </c>
      <c r="L315" s="115"/>
      <c r="M315" s="120"/>
      <c r="P315" s="121">
        <f>SUM(P316:P389)</f>
        <v>0</v>
      </c>
      <c r="R315" s="121">
        <f>SUM(R316:R389)</f>
        <v>0</v>
      </c>
      <c r="T315" s="122">
        <f>SUM(T316:T389)</f>
        <v>0</v>
      </c>
      <c r="AR315" s="116" t="s">
        <v>86</v>
      </c>
      <c r="AT315" s="123" t="s">
        <v>77</v>
      </c>
      <c r="AU315" s="123" t="s">
        <v>86</v>
      </c>
      <c r="AY315" s="116" t="s">
        <v>140</v>
      </c>
      <c r="BK315" s="124">
        <f>SUM(BK316:BK389)</f>
        <v>0</v>
      </c>
    </row>
    <row r="316" spans="2:65" s="1" customFormat="1" ht="16.5" customHeight="1">
      <c r="B316" s="32"/>
      <c r="C316" s="127" t="s">
        <v>299</v>
      </c>
      <c r="D316" s="127" t="s">
        <v>142</v>
      </c>
      <c r="E316" s="128" t="s">
        <v>606</v>
      </c>
      <c r="F316" s="129" t="s">
        <v>607</v>
      </c>
      <c r="G316" s="130" t="s">
        <v>221</v>
      </c>
      <c r="H316" s="131">
        <v>7.5250000000000004</v>
      </c>
      <c r="I316" s="132"/>
      <c r="J316" s="133">
        <f>ROUND(I316*H316,2)</f>
        <v>0</v>
      </c>
      <c r="K316" s="129" t="s">
        <v>146</v>
      </c>
      <c r="L316" s="32"/>
      <c r="M316" s="134" t="s">
        <v>19</v>
      </c>
      <c r="N316" s="135" t="s">
        <v>49</v>
      </c>
      <c r="P316" s="136">
        <f>O316*H316</f>
        <v>0</v>
      </c>
      <c r="Q316" s="136">
        <v>0</v>
      </c>
      <c r="R316" s="136">
        <f>Q316*H316</f>
        <v>0</v>
      </c>
      <c r="S316" s="136">
        <v>0</v>
      </c>
      <c r="T316" s="137">
        <f>S316*H316</f>
        <v>0</v>
      </c>
      <c r="AR316" s="138" t="s">
        <v>147</v>
      </c>
      <c r="AT316" s="138" t="s">
        <v>142</v>
      </c>
      <c r="AU316" s="138" t="s">
        <v>88</v>
      </c>
      <c r="AY316" s="17" t="s">
        <v>140</v>
      </c>
      <c r="BE316" s="139">
        <f>IF(N316="základní",J316,0)</f>
        <v>0</v>
      </c>
      <c r="BF316" s="139">
        <f>IF(N316="snížená",J316,0)</f>
        <v>0</v>
      </c>
      <c r="BG316" s="139">
        <f>IF(N316="zákl. přenesená",J316,0)</f>
        <v>0</v>
      </c>
      <c r="BH316" s="139">
        <f>IF(N316="sníž. přenesená",J316,0)</f>
        <v>0</v>
      </c>
      <c r="BI316" s="139">
        <f>IF(N316="nulová",J316,0)</f>
        <v>0</v>
      </c>
      <c r="BJ316" s="17" t="s">
        <v>86</v>
      </c>
      <c r="BK316" s="139">
        <f>ROUND(I316*H316,2)</f>
        <v>0</v>
      </c>
      <c r="BL316" s="17" t="s">
        <v>147</v>
      </c>
      <c r="BM316" s="138" t="s">
        <v>447</v>
      </c>
    </row>
    <row r="317" spans="2:65" s="1" customFormat="1">
      <c r="B317" s="32"/>
      <c r="D317" s="140" t="s">
        <v>148</v>
      </c>
      <c r="F317" s="141" t="s">
        <v>609</v>
      </c>
      <c r="I317" s="142"/>
      <c r="L317" s="32"/>
      <c r="M317" s="143"/>
      <c r="T317" s="53"/>
      <c r="AT317" s="17" t="s">
        <v>148</v>
      </c>
      <c r="AU317" s="17" t="s">
        <v>88</v>
      </c>
    </row>
    <row r="318" spans="2:65" s="13" customFormat="1">
      <c r="B318" s="152"/>
      <c r="D318" s="145" t="s">
        <v>150</v>
      </c>
      <c r="E318" s="153" t="s">
        <v>19</v>
      </c>
      <c r="F318" s="154" t="s">
        <v>1209</v>
      </c>
      <c r="H318" s="153" t="s">
        <v>19</v>
      </c>
      <c r="I318" s="155"/>
      <c r="L318" s="152"/>
      <c r="M318" s="156"/>
      <c r="T318" s="157"/>
      <c r="AT318" s="153" t="s">
        <v>150</v>
      </c>
      <c r="AU318" s="153" t="s">
        <v>88</v>
      </c>
      <c r="AV318" s="13" t="s">
        <v>86</v>
      </c>
      <c r="AW318" s="13" t="s">
        <v>37</v>
      </c>
      <c r="AX318" s="13" t="s">
        <v>78</v>
      </c>
      <c r="AY318" s="153" t="s">
        <v>140</v>
      </c>
    </row>
    <row r="319" spans="2:65" s="12" customFormat="1">
      <c r="B319" s="144"/>
      <c r="D319" s="145" t="s">
        <v>150</v>
      </c>
      <c r="E319" s="146" t="s">
        <v>19</v>
      </c>
      <c r="F319" s="147" t="s">
        <v>1210</v>
      </c>
      <c r="H319" s="148">
        <v>7.5250000000000004</v>
      </c>
      <c r="I319" s="149"/>
      <c r="L319" s="144"/>
      <c r="M319" s="150"/>
      <c r="T319" s="151"/>
      <c r="AT319" s="146" t="s">
        <v>150</v>
      </c>
      <c r="AU319" s="146" t="s">
        <v>88</v>
      </c>
      <c r="AV319" s="12" t="s">
        <v>88</v>
      </c>
      <c r="AW319" s="12" t="s">
        <v>37</v>
      </c>
      <c r="AX319" s="12" t="s">
        <v>78</v>
      </c>
      <c r="AY319" s="146" t="s">
        <v>140</v>
      </c>
    </row>
    <row r="320" spans="2:65" s="14" customFormat="1">
      <c r="B320" s="158"/>
      <c r="D320" s="145" t="s">
        <v>150</v>
      </c>
      <c r="E320" s="159" t="s">
        <v>19</v>
      </c>
      <c r="F320" s="160" t="s">
        <v>153</v>
      </c>
      <c r="H320" s="161">
        <v>7.5250000000000004</v>
      </c>
      <c r="I320" s="162"/>
      <c r="L320" s="158"/>
      <c r="M320" s="163"/>
      <c r="T320" s="164"/>
      <c r="AT320" s="159" t="s">
        <v>150</v>
      </c>
      <c r="AU320" s="159" t="s">
        <v>88</v>
      </c>
      <c r="AV320" s="14" t="s">
        <v>147</v>
      </c>
      <c r="AW320" s="14" t="s">
        <v>37</v>
      </c>
      <c r="AX320" s="14" t="s">
        <v>86</v>
      </c>
      <c r="AY320" s="159" t="s">
        <v>140</v>
      </c>
    </row>
    <row r="321" spans="2:65" s="1" customFormat="1" ht="16.5" customHeight="1">
      <c r="B321" s="32"/>
      <c r="C321" s="165" t="s">
        <v>450</v>
      </c>
      <c r="D321" s="165" t="s">
        <v>290</v>
      </c>
      <c r="E321" s="166" t="s">
        <v>1211</v>
      </c>
      <c r="F321" s="167" t="s">
        <v>1212</v>
      </c>
      <c r="G321" s="168" t="s">
        <v>221</v>
      </c>
      <c r="H321" s="169">
        <v>7.7510000000000003</v>
      </c>
      <c r="I321" s="170"/>
      <c r="J321" s="171">
        <f>ROUND(I321*H321,2)</f>
        <v>0</v>
      </c>
      <c r="K321" s="167" t="s">
        <v>146</v>
      </c>
      <c r="L321" s="172"/>
      <c r="M321" s="173" t="s">
        <v>19</v>
      </c>
      <c r="N321" s="174" t="s">
        <v>49</v>
      </c>
      <c r="P321" s="136">
        <f>O321*H321</f>
        <v>0</v>
      </c>
      <c r="Q321" s="136">
        <v>0</v>
      </c>
      <c r="R321" s="136">
        <f>Q321*H321</f>
        <v>0</v>
      </c>
      <c r="S321" s="136">
        <v>0</v>
      </c>
      <c r="T321" s="137">
        <f>S321*H321</f>
        <v>0</v>
      </c>
      <c r="AR321" s="138" t="s">
        <v>164</v>
      </c>
      <c r="AT321" s="138" t="s">
        <v>290</v>
      </c>
      <c r="AU321" s="138" t="s">
        <v>88</v>
      </c>
      <c r="AY321" s="17" t="s">
        <v>140</v>
      </c>
      <c r="BE321" s="139">
        <f>IF(N321="základní",J321,0)</f>
        <v>0</v>
      </c>
      <c r="BF321" s="139">
        <f>IF(N321="snížená",J321,0)</f>
        <v>0</v>
      </c>
      <c r="BG321" s="139">
        <f>IF(N321="zákl. přenesená",J321,0)</f>
        <v>0</v>
      </c>
      <c r="BH321" s="139">
        <f>IF(N321="sníž. přenesená",J321,0)</f>
        <v>0</v>
      </c>
      <c r="BI321" s="139">
        <f>IF(N321="nulová",J321,0)</f>
        <v>0</v>
      </c>
      <c r="BJ321" s="17" t="s">
        <v>86</v>
      </c>
      <c r="BK321" s="139">
        <f>ROUND(I321*H321,2)</f>
        <v>0</v>
      </c>
      <c r="BL321" s="17" t="s">
        <v>147</v>
      </c>
      <c r="BM321" s="138" t="s">
        <v>453</v>
      </c>
    </row>
    <row r="322" spans="2:65" s="12" customFormat="1">
      <c r="B322" s="144"/>
      <c r="D322" s="145" t="s">
        <v>150</v>
      </c>
      <c r="E322" s="146" t="s">
        <v>19</v>
      </c>
      <c r="F322" s="147" t="s">
        <v>1213</v>
      </c>
      <c r="H322" s="148">
        <v>7.7510000000000003</v>
      </c>
      <c r="I322" s="149"/>
      <c r="L322" s="144"/>
      <c r="M322" s="150"/>
      <c r="T322" s="151"/>
      <c r="AT322" s="146" t="s">
        <v>150</v>
      </c>
      <c r="AU322" s="146" t="s">
        <v>88</v>
      </c>
      <c r="AV322" s="12" t="s">
        <v>88</v>
      </c>
      <c r="AW322" s="12" t="s">
        <v>37</v>
      </c>
      <c r="AX322" s="12" t="s">
        <v>78</v>
      </c>
      <c r="AY322" s="146" t="s">
        <v>140</v>
      </c>
    </row>
    <row r="323" spans="2:65" s="14" customFormat="1">
      <c r="B323" s="158"/>
      <c r="D323" s="145" t="s">
        <v>150</v>
      </c>
      <c r="E323" s="159" t="s">
        <v>19</v>
      </c>
      <c r="F323" s="160" t="s">
        <v>153</v>
      </c>
      <c r="H323" s="161">
        <v>7.7510000000000003</v>
      </c>
      <c r="I323" s="162"/>
      <c r="L323" s="158"/>
      <c r="M323" s="163"/>
      <c r="T323" s="164"/>
      <c r="AT323" s="159" t="s">
        <v>150</v>
      </c>
      <c r="AU323" s="159" t="s">
        <v>88</v>
      </c>
      <c r="AV323" s="14" t="s">
        <v>147</v>
      </c>
      <c r="AW323" s="14" t="s">
        <v>37</v>
      </c>
      <c r="AX323" s="14" t="s">
        <v>86</v>
      </c>
      <c r="AY323" s="159" t="s">
        <v>140</v>
      </c>
    </row>
    <row r="324" spans="2:65" s="1" customFormat="1" ht="16.5" customHeight="1">
      <c r="B324" s="32"/>
      <c r="C324" s="127" t="s">
        <v>304</v>
      </c>
      <c r="D324" s="127" t="s">
        <v>142</v>
      </c>
      <c r="E324" s="128" t="s">
        <v>1214</v>
      </c>
      <c r="F324" s="129" t="s">
        <v>1215</v>
      </c>
      <c r="G324" s="130" t="s">
        <v>221</v>
      </c>
      <c r="H324" s="131">
        <v>104.93</v>
      </c>
      <c r="I324" s="132"/>
      <c r="J324" s="133">
        <f>ROUND(I324*H324,2)</f>
        <v>0</v>
      </c>
      <c r="K324" s="129" t="s">
        <v>146</v>
      </c>
      <c r="L324" s="32"/>
      <c r="M324" s="134" t="s">
        <v>19</v>
      </c>
      <c r="N324" s="135" t="s">
        <v>49</v>
      </c>
      <c r="P324" s="136">
        <f>O324*H324</f>
        <v>0</v>
      </c>
      <c r="Q324" s="136">
        <v>0</v>
      </c>
      <c r="R324" s="136">
        <f>Q324*H324</f>
        <v>0</v>
      </c>
      <c r="S324" s="136">
        <v>0</v>
      </c>
      <c r="T324" s="137">
        <f>S324*H324</f>
        <v>0</v>
      </c>
      <c r="AR324" s="138" t="s">
        <v>147</v>
      </c>
      <c r="AT324" s="138" t="s">
        <v>142</v>
      </c>
      <c r="AU324" s="138" t="s">
        <v>88</v>
      </c>
      <c r="AY324" s="17" t="s">
        <v>140</v>
      </c>
      <c r="BE324" s="139">
        <f>IF(N324="základní",J324,0)</f>
        <v>0</v>
      </c>
      <c r="BF324" s="139">
        <f>IF(N324="snížená",J324,0)</f>
        <v>0</v>
      </c>
      <c r="BG324" s="139">
        <f>IF(N324="zákl. přenesená",J324,0)</f>
        <v>0</v>
      </c>
      <c r="BH324" s="139">
        <f>IF(N324="sníž. přenesená",J324,0)</f>
        <v>0</v>
      </c>
      <c r="BI324" s="139">
        <f>IF(N324="nulová",J324,0)</f>
        <v>0</v>
      </c>
      <c r="BJ324" s="17" t="s">
        <v>86</v>
      </c>
      <c r="BK324" s="139">
        <f>ROUND(I324*H324,2)</f>
        <v>0</v>
      </c>
      <c r="BL324" s="17" t="s">
        <v>147</v>
      </c>
      <c r="BM324" s="138" t="s">
        <v>455</v>
      </c>
    </row>
    <row r="325" spans="2:65" s="1" customFormat="1">
      <c r="B325" s="32"/>
      <c r="D325" s="140" t="s">
        <v>148</v>
      </c>
      <c r="F325" s="141" t="s">
        <v>1216</v>
      </c>
      <c r="I325" s="142"/>
      <c r="L325" s="32"/>
      <c r="M325" s="143"/>
      <c r="T325" s="53"/>
      <c r="AT325" s="17" t="s">
        <v>148</v>
      </c>
      <c r="AU325" s="17" t="s">
        <v>88</v>
      </c>
    </row>
    <row r="326" spans="2:65" s="13" customFormat="1">
      <c r="B326" s="152"/>
      <c r="D326" s="145" t="s">
        <v>150</v>
      </c>
      <c r="E326" s="153" t="s">
        <v>19</v>
      </c>
      <c r="F326" s="154" t="s">
        <v>1217</v>
      </c>
      <c r="H326" s="153" t="s">
        <v>19</v>
      </c>
      <c r="I326" s="155"/>
      <c r="L326" s="152"/>
      <c r="M326" s="156"/>
      <c r="T326" s="157"/>
      <c r="AT326" s="153" t="s">
        <v>150</v>
      </c>
      <c r="AU326" s="153" t="s">
        <v>88</v>
      </c>
      <c r="AV326" s="13" t="s">
        <v>86</v>
      </c>
      <c r="AW326" s="13" t="s">
        <v>37</v>
      </c>
      <c r="AX326" s="13" t="s">
        <v>78</v>
      </c>
      <c r="AY326" s="153" t="s">
        <v>140</v>
      </c>
    </row>
    <row r="327" spans="2:65" s="12" customFormat="1">
      <c r="B327" s="144"/>
      <c r="D327" s="145" t="s">
        <v>150</v>
      </c>
      <c r="E327" s="146" t="s">
        <v>19</v>
      </c>
      <c r="F327" s="147" t="s">
        <v>1218</v>
      </c>
      <c r="H327" s="148">
        <v>104.93</v>
      </c>
      <c r="I327" s="149"/>
      <c r="L327" s="144"/>
      <c r="M327" s="150"/>
      <c r="T327" s="151"/>
      <c r="AT327" s="146" t="s">
        <v>150</v>
      </c>
      <c r="AU327" s="146" t="s">
        <v>88</v>
      </c>
      <c r="AV327" s="12" t="s">
        <v>88</v>
      </c>
      <c r="AW327" s="12" t="s">
        <v>37</v>
      </c>
      <c r="AX327" s="12" t="s">
        <v>78</v>
      </c>
      <c r="AY327" s="146" t="s">
        <v>140</v>
      </c>
    </row>
    <row r="328" spans="2:65" s="14" customFormat="1">
      <c r="B328" s="158"/>
      <c r="D328" s="145" t="s">
        <v>150</v>
      </c>
      <c r="E328" s="159" t="s">
        <v>19</v>
      </c>
      <c r="F328" s="160" t="s">
        <v>153</v>
      </c>
      <c r="H328" s="161">
        <v>104.93</v>
      </c>
      <c r="I328" s="162"/>
      <c r="L328" s="158"/>
      <c r="M328" s="163"/>
      <c r="T328" s="164"/>
      <c r="AT328" s="159" t="s">
        <v>150</v>
      </c>
      <c r="AU328" s="159" t="s">
        <v>88</v>
      </c>
      <c r="AV328" s="14" t="s">
        <v>147</v>
      </c>
      <c r="AW328" s="14" t="s">
        <v>37</v>
      </c>
      <c r="AX328" s="14" t="s">
        <v>86</v>
      </c>
      <c r="AY328" s="159" t="s">
        <v>140</v>
      </c>
    </row>
    <row r="329" spans="2:65" s="1" customFormat="1" ht="16.5" customHeight="1">
      <c r="B329" s="32"/>
      <c r="C329" s="165" t="s">
        <v>458</v>
      </c>
      <c r="D329" s="165" t="s">
        <v>290</v>
      </c>
      <c r="E329" s="166" t="s">
        <v>1219</v>
      </c>
      <c r="F329" s="167" t="s">
        <v>1220</v>
      </c>
      <c r="G329" s="168" t="s">
        <v>221</v>
      </c>
      <c r="H329" s="169">
        <v>108.078</v>
      </c>
      <c r="I329" s="170"/>
      <c r="J329" s="171">
        <f>ROUND(I329*H329,2)</f>
        <v>0</v>
      </c>
      <c r="K329" s="167" t="s">
        <v>146</v>
      </c>
      <c r="L329" s="172"/>
      <c r="M329" s="173" t="s">
        <v>19</v>
      </c>
      <c r="N329" s="174" t="s">
        <v>49</v>
      </c>
      <c r="P329" s="136">
        <f>O329*H329</f>
        <v>0</v>
      </c>
      <c r="Q329" s="136">
        <v>0</v>
      </c>
      <c r="R329" s="136">
        <f>Q329*H329</f>
        <v>0</v>
      </c>
      <c r="S329" s="136">
        <v>0</v>
      </c>
      <c r="T329" s="137">
        <f>S329*H329</f>
        <v>0</v>
      </c>
      <c r="AR329" s="138" t="s">
        <v>164</v>
      </c>
      <c r="AT329" s="138" t="s">
        <v>290</v>
      </c>
      <c r="AU329" s="138" t="s">
        <v>88</v>
      </c>
      <c r="AY329" s="17" t="s">
        <v>140</v>
      </c>
      <c r="BE329" s="139">
        <f>IF(N329="základní",J329,0)</f>
        <v>0</v>
      </c>
      <c r="BF329" s="139">
        <f>IF(N329="snížená",J329,0)</f>
        <v>0</v>
      </c>
      <c r="BG329" s="139">
        <f>IF(N329="zákl. přenesená",J329,0)</f>
        <v>0</v>
      </c>
      <c r="BH329" s="139">
        <f>IF(N329="sníž. přenesená",J329,0)</f>
        <v>0</v>
      </c>
      <c r="BI329" s="139">
        <f>IF(N329="nulová",J329,0)</f>
        <v>0</v>
      </c>
      <c r="BJ329" s="17" t="s">
        <v>86</v>
      </c>
      <c r="BK329" s="139">
        <f>ROUND(I329*H329,2)</f>
        <v>0</v>
      </c>
      <c r="BL329" s="17" t="s">
        <v>147</v>
      </c>
      <c r="BM329" s="138" t="s">
        <v>461</v>
      </c>
    </row>
    <row r="330" spans="2:65" s="12" customFormat="1">
      <c r="B330" s="144"/>
      <c r="D330" s="145" t="s">
        <v>150</v>
      </c>
      <c r="E330" s="146" t="s">
        <v>19</v>
      </c>
      <c r="F330" s="147" t="s">
        <v>1221</v>
      </c>
      <c r="H330" s="148">
        <v>108.078</v>
      </c>
      <c r="I330" s="149"/>
      <c r="L330" s="144"/>
      <c r="M330" s="150"/>
      <c r="T330" s="151"/>
      <c r="AT330" s="146" t="s">
        <v>150</v>
      </c>
      <c r="AU330" s="146" t="s">
        <v>88</v>
      </c>
      <c r="AV330" s="12" t="s">
        <v>88</v>
      </c>
      <c r="AW330" s="12" t="s">
        <v>37</v>
      </c>
      <c r="AX330" s="12" t="s">
        <v>78</v>
      </c>
      <c r="AY330" s="146" t="s">
        <v>140</v>
      </c>
    </row>
    <row r="331" spans="2:65" s="14" customFormat="1">
      <c r="B331" s="158"/>
      <c r="D331" s="145" t="s">
        <v>150</v>
      </c>
      <c r="E331" s="159" t="s">
        <v>19</v>
      </c>
      <c r="F331" s="160" t="s">
        <v>153</v>
      </c>
      <c r="H331" s="161">
        <v>108.078</v>
      </c>
      <c r="I331" s="162"/>
      <c r="L331" s="158"/>
      <c r="M331" s="163"/>
      <c r="T331" s="164"/>
      <c r="AT331" s="159" t="s">
        <v>150</v>
      </c>
      <c r="AU331" s="159" t="s">
        <v>88</v>
      </c>
      <c r="AV331" s="14" t="s">
        <v>147</v>
      </c>
      <c r="AW331" s="14" t="s">
        <v>37</v>
      </c>
      <c r="AX331" s="14" t="s">
        <v>86</v>
      </c>
      <c r="AY331" s="159" t="s">
        <v>140</v>
      </c>
    </row>
    <row r="332" spans="2:65" s="1" customFormat="1" ht="16.5" customHeight="1">
      <c r="B332" s="32"/>
      <c r="C332" s="127" t="s">
        <v>310</v>
      </c>
      <c r="D332" s="127" t="s">
        <v>142</v>
      </c>
      <c r="E332" s="128" t="s">
        <v>1222</v>
      </c>
      <c r="F332" s="129" t="s">
        <v>1223</v>
      </c>
      <c r="G332" s="130" t="s">
        <v>221</v>
      </c>
      <c r="H332" s="131">
        <v>272.64999999999998</v>
      </c>
      <c r="I332" s="132"/>
      <c r="J332" s="133">
        <f>ROUND(I332*H332,2)</f>
        <v>0</v>
      </c>
      <c r="K332" s="129" t="s">
        <v>146</v>
      </c>
      <c r="L332" s="32"/>
      <c r="M332" s="134" t="s">
        <v>19</v>
      </c>
      <c r="N332" s="135" t="s">
        <v>49</v>
      </c>
      <c r="P332" s="136">
        <f>O332*H332</f>
        <v>0</v>
      </c>
      <c r="Q332" s="136">
        <v>0</v>
      </c>
      <c r="R332" s="136">
        <f>Q332*H332</f>
        <v>0</v>
      </c>
      <c r="S332" s="136">
        <v>0</v>
      </c>
      <c r="T332" s="137">
        <f>S332*H332</f>
        <v>0</v>
      </c>
      <c r="AR332" s="138" t="s">
        <v>147</v>
      </c>
      <c r="AT332" s="138" t="s">
        <v>142</v>
      </c>
      <c r="AU332" s="138" t="s">
        <v>88</v>
      </c>
      <c r="AY332" s="17" t="s">
        <v>140</v>
      </c>
      <c r="BE332" s="139">
        <f>IF(N332="základní",J332,0)</f>
        <v>0</v>
      </c>
      <c r="BF332" s="139">
        <f>IF(N332="snížená",J332,0)</f>
        <v>0</v>
      </c>
      <c r="BG332" s="139">
        <f>IF(N332="zákl. přenesená",J332,0)</f>
        <v>0</v>
      </c>
      <c r="BH332" s="139">
        <f>IF(N332="sníž. přenesená",J332,0)</f>
        <v>0</v>
      </c>
      <c r="BI332" s="139">
        <f>IF(N332="nulová",J332,0)</f>
        <v>0</v>
      </c>
      <c r="BJ332" s="17" t="s">
        <v>86</v>
      </c>
      <c r="BK332" s="139">
        <f>ROUND(I332*H332,2)</f>
        <v>0</v>
      </c>
      <c r="BL332" s="17" t="s">
        <v>147</v>
      </c>
      <c r="BM332" s="138" t="s">
        <v>462</v>
      </c>
    </row>
    <row r="333" spans="2:65" s="1" customFormat="1">
      <c r="B333" s="32"/>
      <c r="D333" s="140" t="s">
        <v>148</v>
      </c>
      <c r="F333" s="141" t="s">
        <v>1224</v>
      </c>
      <c r="I333" s="142"/>
      <c r="L333" s="32"/>
      <c r="M333" s="143"/>
      <c r="T333" s="53"/>
      <c r="AT333" s="17" t="s">
        <v>148</v>
      </c>
      <c r="AU333" s="17" t="s">
        <v>88</v>
      </c>
    </row>
    <row r="334" spans="2:65" s="12" customFormat="1">
      <c r="B334" s="144"/>
      <c r="D334" s="145" t="s">
        <v>150</v>
      </c>
      <c r="E334" s="146" t="s">
        <v>19</v>
      </c>
      <c r="F334" s="147" t="s">
        <v>1225</v>
      </c>
      <c r="H334" s="148">
        <v>272.64999999999998</v>
      </c>
      <c r="I334" s="149"/>
      <c r="L334" s="144"/>
      <c r="M334" s="150"/>
      <c r="T334" s="151"/>
      <c r="AT334" s="146" t="s">
        <v>150</v>
      </c>
      <c r="AU334" s="146" t="s">
        <v>88</v>
      </c>
      <c r="AV334" s="12" t="s">
        <v>88</v>
      </c>
      <c r="AW334" s="12" t="s">
        <v>37</v>
      </c>
      <c r="AX334" s="12" t="s">
        <v>78</v>
      </c>
      <c r="AY334" s="146" t="s">
        <v>140</v>
      </c>
    </row>
    <row r="335" spans="2:65" s="14" customFormat="1">
      <c r="B335" s="158"/>
      <c r="D335" s="145" t="s">
        <v>150</v>
      </c>
      <c r="E335" s="159" t="s">
        <v>19</v>
      </c>
      <c r="F335" s="160" t="s">
        <v>153</v>
      </c>
      <c r="H335" s="161">
        <v>272.64999999999998</v>
      </c>
      <c r="I335" s="162"/>
      <c r="L335" s="158"/>
      <c r="M335" s="163"/>
      <c r="T335" s="164"/>
      <c r="AT335" s="159" t="s">
        <v>150</v>
      </c>
      <c r="AU335" s="159" t="s">
        <v>88</v>
      </c>
      <c r="AV335" s="14" t="s">
        <v>147</v>
      </c>
      <c r="AW335" s="14" t="s">
        <v>37</v>
      </c>
      <c r="AX335" s="14" t="s">
        <v>86</v>
      </c>
      <c r="AY335" s="159" t="s">
        <v>140</v>
      </c>
    </row>
    <row r="336" spans="2:65" s="1" customFormat="1" ht="16.5" customHeight="1">
      <c r="B336" s="32"/>
      <c r="C336" s="165" t="s">
        <v>464</v>
      </c>
      <c r="D336" s="165" t="s">
        <v>290</v>
      </c>
      <c r="E336" s="166" t="s">
        <v>1226</v>
      </c>
      <c r="F336" s="167" t="s">
        <v>1227</v>
      </c>
      <c r="G336" s="168" t="s">
        <v>221</v>
      </c>
      <c r="H336" s="169">
        <v>280.83</v>
      </c>
      <c r="I336" s="170"/>
      <c r="J336" s="171">
        <f>ROUND(I336*H336,2)</f>
        <v>0</v>
      </c>
      <c r="K336" s="167" t="s">
        <v>146</v>
      </c>
      <c r="L336" s="172"/>
      <c r="M336" s="173" t="s">
        <v>19</v>
      </c>
      <c r="N336" s="174" t="s">
        <v>49</v>
      </c>
      <c r="P336" s="136">
        <f>O336*H336</f>
        <v>0</v>
      </c>
      <c r="Q336" s="136">
        <v>0</v>
      </c>
      <c r="R336" s="136">
        <f>Q336*H336</f>
        <v>0</v>
      </c>
      <c r="S336" s="136">
        <v>0</v>
      </c>
      <c r="T336" s="137">
        <f>S336*H336</f>
        <v>0</v>
      </c>
      <c r="AR336" s="138" t="s">
        <v>164</v>
      </c>
      <c r="AT336" s="138" t="s">
        <v>290</v>
      </c>
      <c r="AU336" s="138" t="s">
        <v>88</v>
      </c>
      <c r="AY336" s="17" t="s">
        <v>140</v>
      </c>
      <c r="BE336" s="139">
        <f>IF(N336="základní",J336,0)</f>
        <v>0</v>
      </c>
      <c r="BF336" s="139">
        <f>IF(N336="snížená",J336,0)</f>
        <v>0</v>
      </c>
      <c r="BG336" s="139">
        <f>IF(N336="zákl. přenesená",J336,0)</f>
        <v>0</v>
      </c>
      <c r="BH336" s="139">
        <f>IF(N336="sníž. přenesená",J336,0)</f>
        <v>0</v>
      </c>
      <c r="BI336" s="139">
        <f>IF(N336="nulová",J336,0)</f>
        <v>0</v>
      </c>
      <c r="BJ336" s="17" t="s">
        <v>86</v>
      </c>
      <c r="BK336" s="139">
        <f>ROUND(I336*H336,2)</f>
        <v>0</v>
      </c>
      <c r="BL336" s="17" t="s">
        <v>147</v>
      </c>
      <c r="BM336" s="138" t="s">
        <v>467</v>
      </c>
    </row>
    <row r="337" spans="2:65" s="12" customFormat="1">
      <c r="B337" s="144"/>
      <c r="D337" s="145" t="s">
        <v>150</v>
      </c>
      <c r="E337" s="146" t="s">
        <v>19</v>
      </c>
      <c r="F337" s="147" t="s">
        <v>1228</v>
      </c>
      <c r="H337" s="148">
        <v>280.83</v>
      </c>
      <c r="I337" s="149"/>
      <c r="L337" s="144"/>
      <c r="M337" s="150"/>
      <c r="T337" s="151"/>
      <c r="AT337" s="146" t="s">
        <v>150</v>
      </c>
      <c r="AU337" s="146" t="s">
        <v>88</v>
      </c>
      <c r="AV337" s="12" t="s">
        <v>88</v>
      </c>
      <c r="AW337" s="12" t="s">
        <v>37</v>
      </c>
      <c r="AX337" s="12" t="s">
        <v>78</v>
      </c>
      <c r="AY337" s="146" t="s">
        <v>140</v>
      </c>
    </row>
    <row r="338" spans="2:65" s="14" customFormat="1">
      <c r="B338" s="158"/>
      <c r="D338" s="145" t="s">
        <v>150</v>
      </c>
      <c r="E338" s="159" t="s">
        <v>19</v>
      </c>
      <c r="F338" s="160" t="s">
        <v>153</v>
      </c>
      <c r="H338" s="161">
        <v>280.83</v>
      </c>
      <c r="I338" s="162"/>
      <c r="L338" s="158"/>
      <c r="M338" s="163"/>
      <c r="T338" s="164"/>
      <c r="AT338" s="159" t="s">
        <v>150</v>
      </c>
      <c r="AU338" s="159" t="s">
        <v>88</v>
      </c>
      <c r="AV338" s="14" t="s">
        <v>147</v>
      </c>
      <c r="AW338" s="14" t="s">
        <v>37</v>
      </c>
      <c r="AX338" s="14" t="s">
        <v>86</v>
      </c>
      <c r="AY338" s="159" t="s">
        <v>140</v>
      </c>
    </row>
    <row r="339" spans="2:65" s="1" customFormat="1" ht="16.5" customHeight="1">
      <c r="B339" s="32"/>
      <c r="C339" s="127" t="s">
        <v>316</v>
      </c>
      <c r="D339" s="127" t="s">
        <v>142</v>
      </c>
      <c r="E339" s="128" t="s">
        <v>1229</v>
      </c>
      <c r="F339" s="129" t="s">
        <v>1230</v>
      </c>
      <c r="G339" s="130" t="s">
        <v>221</v>
      </c>
      <c r="H339" s="131">
        <v>12.05</v>
      </c>
      <c r="I339" s="132"/>
      <c r="J339" s="133">
        <f>ROUND(I339*H339,2)</f>
        <v>0</v>
      </c>
      <c r="K339" s="129" t="s">
        <v>146</v>
      </c>
      <c r="L339" s="32"/>
      <c r="M339" s="134" t="s">
        <v>19</v>
      </c>
      <c r="N339" s="135" t="s">
        <v>49</v>
      </c>
      <c r="P339" s="136">
        <f>O339*H339</f>
        <v>0</v>
      </c>
      <c r="Q339" s="136">
        <v>0</v>
      </c>
      <c r="R339" s="136">
        <f>Q339*H339</f>
        <v>0</v>
      </c>
      <c r="S339" s="136">
        <v>0</v>
      </c>
      <c r="T339" s="137">
        <f>S339*H339</f>
        <v>0</v>
      </c>
      <c r="AR339" s="138" t="s">
        <v>147</v>
      </c>
      <c r="AT339" s="138" t="s">
        <v>142</v>
      </c>
      <c r="AU339" s="138" t="s">
        <v>88</v>
      </c>
      <c r="AY339" s="17" t="s">
        <v>140</v>
      </c>
      <c r="BE339" s="139">
        <f>IF(N339="základní",J339,0)</f>
        <v>0</v>
      </c>
      <c r="BF339" s="139">
        <f>IF(N339="snížená",J339,0)</f>
        <v>0</v>
      </c>
      <c r="BG339" s="139">
        <f>IF(N339="zákl. přenesená",J339,0)</f>
        <v>0</v>
      </c>
      <c r="BH339" s="139">
        <f>IF(N339="sníž. přenesená",J339,0)</f>
        <v>0</v>
      </c>
      <c r="BI339" s="139">
        <f>IF(N339="nulová",J339,0)</f>
        <v>0</v>
      </c>
      <c r="BJ339" s="17" t="s">
        <v>86</v>
      </c>
      <c r="BK339" s="139">
        <f>ROUND(I339*H339,2)</f>
        <v>0</v>
      </c>
      <c r="BL339" s="17" t="s">
        <v>147</v>
      </c>
      <c r="BM339" s="138" t="s">
        <v>472</v>
      </c>
    </row>
    <row r="340" spans="2:65" s="1" customFormat="1">
      <c r="B340" s="32"/>
      <c r="D340" s="140" t="s">
        <v>148</v>
      </c>
      <c r="F340" s="141" t="s">
        <v>1231</v>
      </c>
      <c r="I340" s="142"/>
      <c r="L340" s="32"/>
      <c r="M340" s="143"/>
      <c r="T340" s="53"/>
      <c r="AT340" s="17" t="s">
        <v>148</v>
      </c>
      <c r="AU340" s="17" t="s">
        <v>88</v>
      </c>
    </row>
    <row r="341" spans="2:65" s="12" customFormat="1">
      <c r="B341" s="144"/>
      <c r="D341" s="145" t="s">
        <v>150</v>
      </c>
      <c r="E341" s="146" t="s">
        <v>19</v>
      </c>
      <c r="F341" s="147" t="s">
        <v>1232</v>
      </c>
      <c r="H341" s="148">
        <v>12.05</v>
      </c>
      <c r="I341" s="149"/>
      <c r="L341" s="144"/>
      <c r="M341" s="150"/>
      <c r="T341" s="151"/>
      <c r="AT341" s="146" t="s">
        <v>150</v>
      </c>
      <c r="AU341" s="146" t="s">
        <v>88</v>
      </c>
      <c r="AV341" s="12" t="s">
        <v>88</v>
      </c>
      <c r="AW341" s="12" t="s">
        <v>37</v>
      </c>
      <c r="AX341" s="12" t="s">
        <v>78</v>
      </c>
      <c r="AY341" s="146" t="s">
        <v>140</v>
      </c>
    </row>
    <row r="342" spans="2:65" s="14" customFormat="1">
      <c r="B342" s="158"/>
      <c r="D342" s="145" t="s">
        <v>150</v>
      </c>
      <c r="E342" s="159" t="s">
        <v>19</v>
      </c>
      <c r="F342" s="160" t="s">
        <v>153</v>
      </c>
      <c r="H342" s="161">
        <v>12.05</v>
      </c>
      <c r="I342" s="162"/>
      <c r="L342" s="158"/>
      <c r="M342" s="163"/>
      <c r="T342" s="164"/>
      <c r="AT342" s="159" t="s">
        <v>150</v>
      </c>
      <c r="AU342" s="159" t="s">
        <v>88</v>
      </c>
      <c r="AV342" s="14" t="s">
        <v>147</v>
      </c>
      <c r="AW342" s="14" t="s">
        <v>37</v>
      </c>
      <c r="AX342" s="14" t="s">
        <v>86</v>
      </c>
      <c r="AY342" s="159" t="s">
        <v>140</v>
      </c>
    </row>
    <row r="343" spans="2:65" s="1" customFormat="1" ht="16.5" customHeight="1">
      <c r="B343" s="32"/>
      <c r="C343" s="165" t="s">
        <v>475</v>
      </c>
      <c r="D343" s="165" t="s">
        <v>290</v>
      </c>
      <c r="E343" s="166" t="s">
        <v>1233</v>
      </c>
      <c r="F343" s="167" t="s">
        <v>1234</v>
      </c>
      <c r="G343" s="168" t="s">
        <v>221</v>
      </c>
      <c r="H343" s="169">
        <v>12.412000000000001</v>
      </c>
      <c r="I343" s="170"/>
      <c r="J343" s="171">
        <f>ROUND(I343*H343,2)</f>
        <v>0</v>
      </c>
      <c r="K343" s="167" t="s">
        <v>146</v>
      </c>
      <c r="L343" s="172"/>
      <c r="M343" s="173" t="s">
        <v>19</v>
      </c>
      <c r="N343" s="174" t="s">
        <v>49</v>
      </c>
      <c r="P343" s="136">
        <f>O343*H343</f>
        <v>0</v>
      </c>
      <c r="Q343" s="136">
        <v>0</v>
      </c>
      <c r="R343" s="136">
        <f>Q343*H343</f>
        <v>0</v>
      </c>
      <c r="S343" s="136">
        <v>0</v>
      </c>
      <c r="T343" s="137">
        <f>S343*H343</f>
        <v>0</v>
      </c>
      <c r="AR343" s="138" t="s">
        <v>164</v>
      </c>
      <c r="AT343" s="138" t="s">
        <v>290</v>
      </c>
      <c r="AU343" s="138" t="s">
        <v>88</v>
      </c>
      <c r="AY343" s="17" t="s">
        <v>140</v>
      </c>
      <c r="BE343" s="139">
        <f>IF(N343="základní",J343,0)</f>
        <v>0</v>
      </c>
      <c r="BF343" s="139">
        <f>IF(N343="snížená",J343,0)</f>
        <v>0</v>
      </c>
      <c r="BG343" s="139">
        <f>IF(N343="zákl. přenesená",J343,0)</f>
        <v>0</v>
      </c>
      <c r="BH343" s="139">
        <f>IF(N343="sníž. přenesená",J343,0)</f>
        <v>0</v>
      </c>
      <c r="BI343" s="139">
        <f>IF(N343="nulová",J343,0)</f>
        <v>0</v>
      </c>
      <c r="BJ343" s="17" t="s">
        <v>86</v>
      </c>
      <c r="BK343" s="139">
        <f>ROUND(I343*H343,2)</f>
        <v>0</v>
      </c>
      <c r="BL343" s="17" t="s">
        <v>147</v>
      </c>
      <c r="BM343" s="138" t="s">
        <v>476</v>
      </c>
    </row>
    <row r="344" spans="2:65" s="12" customFormat="1">
      <c r="B344" s="144"/>
      <c r="D344" s="145" t="s">
        <v>150</v>
      </c>
      <c r="E344" s="146" t="s">
        <v>19</v>
      </c>
      <c r="F344" s="147" t="s">
        <v>1235</v>
      </c>
      <c r="H344" s="148">
        <v>12.412000000000001</v>
      </c>
      <c r="I344" s="149"/>
      <c r="L344" s="144"/>
      <c r="M344" s="150"/>
      <c r="T344" s="151"/>
      <c r="AT344" s="146" t="s">
        <v>150</v>
      </c>
      <c r="AU344" s="146" t="s">
        <v>88</v>
      </c>
      <c r="AV344" s="12" t="s">
        <v>88</v>
      </c>
      <c r="AW344" s="12" t="s">
        <v>37</v>
      </c>
      <c r="AX344" s="12" t="s">
        <v>78</v>
      </c>
      <c r="AY344" s="146" t="s">
        <v>140</v>
      </c>
    </row>
    <row r="345" spans="2:65" s="14" customFormat="1">
      <c r="B345" s="158"/>
      <c r="D345" s="145" t="s">
        <v>150</v>
      </c>
      <c r="E345" s="159" t="s">
        <v>19</v>
      </c>
      <c r="F345" s="160" t="s">
        <v>153</v>
      </c>
      <c r="H345" s="161">
        <v>12.412000000000001</v>
      </c>
      <c r="I345" s="162"/>
      <c r="L345" s="158"/>
      <c r="M345" s="163"/>
      <c r="T345" s="164"/>
      <c r="AT345" s="159" t="s">
        <v>150</v>
      </c>
      <c r="AU345" s="159" t="s">
        <v>88</v>
      </c>
      <c r="AV345" s="14" t="s">
        <v>147</v>
      </c>
      <c r="AW345" s="14" t="s">
        <v>37</v>
      </c>
      <c r="AX345" s="14" t="s">
        <v>86</v>
      </c>
      <c r="AY345" s="159" t="s">
        <v>140</v>
      </c>
    </row>
    <row r="346" spans="2:65" s="1" customFormat="1" ht="24.15" customHeight="1">
      <c r="B346" s="32"/>
      <c r="C346" s="127" t="s">
        <v>319</v>
      </c>
      <c r="D346" s="127" t="s">
        <v>142</v>
      </c>
      <c r="E346" s="128" t="s">
        <v>1236</v>
      </c>
      <c r="F346" s="129" t="s">
        <v>1237</v>
      </c>
      <c r="G346" s="130" t="s">
        <v>619</v>
      </c>
      <c r="H346" s="131">
        <v>8</v>
      </c>
      <c r="I346" s="132"/>
      <c r="J346" s="133">
        <f>ROUND(I346*H346,2)</f>
        <v>0</v>
      </c>
      <c r="K346" s="129" t="s">
        <v>146</v>
      </c>
      <c r="L346" s="32"/>
      <c r="M346" s="134" t="s">
        <v>19</v>
      </c>
      <c r="N346" s="135" t="s">
        <v>49</v>
      </c>
      <c r="P346" s="136">
        <f>O346*H346</f>
        <v>0</v>
      </c>
      <c r="Q346" s="136">
        <v>0</v>
      </c>
      <c r="R346" s="136">
        <f>Q346*H346</f>
        <v>0</v>
      </c>
      <c r="S346" s="136">
        <v>0</v>
      </c>
      <c r="T346" s="137">
        <f>S346*H346</f>
        <v>0</v>
      </c>
      <c r="AR346" s="138" t="s">
        <v>147</v>
      </c>
      <c r="AT346" s="138" t="s">
        <v>142</v>
      </c>
      <c r="AU346" s="138" t="s">
        <v>88</v>
      </c>
      <c r="AY346" s="17" t="s">
        <v>140</v>
      </c>
      <c r="BE346" s="139">
        <f>IF(N346="základní",J346,0)</f>
        <v>0</v>
      </c>
      <c r="BF346" s="139">
        <f>IF(N346="snížená",J346,0)</f>
        <v>0</v>
      </c>
      <c r="BG346" s="139">
        <f>IF(N346="zákl. přenesená",J346,0)</f>
        <v>0</v>
      </c>
      <c r="BH346" s="139">
        <f>IF(N346="sníž. přenesená",J346,0)</f>
        <v>0</v>
      </c>
      <c r="BI346" s="139">
        <f>IF(N346="nulová",J346,0)</f>
        <v>0</v>
      </c>
      <c r="BJ346" s="17" t="s">
        <v>86</v>
      </c>
      <c r="BK346" s="139">
        <f>ROUND(I346*H346,2)</f>
        <v>0</v>
      </c>
      <c r="BL346" s="17" t="s">
        <v>147</v>
      </c>
      <c r="BM346" s="138" t="s">
        <v>479</v>
      </c>
    </row>
    <row r="347" spans="2:65" s="1" customFormat="1">
      <c r="B347" s="32"/>
      <c r="D347" s="140" t="s">
        <v>148</v>
      </c>
      <c r="F347" s="141" t="s">
        <v>1238</v>
      </c>
      <c r="I347" s="142"/>
      <c r="L347" s="32"/>
      <c r="M347" s="143"/>
      <c r="T347" s="53"/>
      <c r="AT347" s="17" t="s">
        <v>148</v>
      </c>
      <c r="AU347" s="17" t="s">
        <v>88</v>
      </c>
    </row>
    <row r="348" spans="2:65" s="12" customFormat="1">
      <c r="B348" s="144"/>
      <c r="D348" s="145" t="s">
        <v>150</v>
      </c>
      <c r="E348" s="146" t="s">
        <v>19</v>
      </c>
      <c r="F348" s="147" t="s">
        <v>164</v>
      </c>
      <c r="H348" s="148">
        <v>8</v>
      </c>
      <c r="I348" s="149"/>
      <c r="L348" s="144"/>
      <c r="M348" s="150"/>
      <c r="T348" s="151"/>
      <c r="AT348" s="146" t="s">
        <v>150</v>
      </c>
      <c r="AU348" s="146" t="s">
        <v>88</v>
      </c>
      <c r="AV348" s="12" t="s">
        <v>88</v>
      </c>
      <c r="AW348" s="12" t="s">
        <v>37</v>
      </c>
      <c r="AX348" s="12" t="s">
        <v>78</v>
      </c>
      <c r="AY348" s="146" t="s">
        <v>140</v>
      </c>
    </row>
    <row r="349" spans="2:65" s="14" customFormat="1">
      <c r="B349" s="158"/>
      <c r="D349" s="145" t="s">
        <v>150</v>
      </c>
      <c r="E349" s="159" t="s">
        <v>19</v>
      </c>
      <c r="F349" s="160" t="s">
        <v>153</v>
      </c>
      <c r="H349" s="161">
        <v>8</v>
      </c>
      <c r="I349" s="162"/>
      <c r="L349" s="158"/>
      <c r="M349" s="163"/>
      <c r="T349" s="164"/>
      <c r="AT349" s="159" t="s">
        <v>150</v>
      </c>
      <c r="AU349" s="159" t="s">
        <v>88</v>
      </c>
      <c r="AV349" s="14" t="s">
        <v>147</v>
      </c>
      <c r="AW349" s="14" t="s">
        <v>37</v>
      </c>
      <c r="AX349" s="14" t="s">
        <v>86</v>
      </c>
      <c r="AY349" s="159" t="s">
        <v>140</v>
      </c>
    </row>
    <row r="350" spans="2:65" s="1" customFormat="1" ht="16.5" customHeight="1">
      <c r="B350" s="32"/>
      <c r="C350" s="165" t="s">
        <v>482</v>
      </c>
      <c r="D350" s="165" t="s">
        <v>290</v>
      </c>
      <c r="E350" s="166" t="s">
        <v>1239</v>
      </c>
      <c r="F350" s="167" t="s">
        <v>1240</v>
      </c>
      <c r="G350" s="168" t="s">
        <v>619</v>
      </c>
      <c r="H350" s="169">
        <v>8</v>
      </c>
      <c r="I350" s="170"/>
      <c r="J350" s="171">
        <f>ROUND(I350*H350,2)</f>
        <v>0</v>
      </c>
      <c r="K350" s="167" t="s">
        <v>146</v>
      </c>
      <c r="L350" s="172"/>
      <c r="M350" s="173" t="s">
        <v>19</v>
      </c>
      <c r="N350" s="174" t="s">
        <v>49</v>
      </c>
      <c r="P350" s="136">
        <f>O350*H350</f>
        <v>0</v>
      </c>
      <c r="Q350" s="136">
        <v>0</v>
      </c>
      <c r="R350" s="136">
        <f>Q350*H350</f>
        <v>0</v>
      </c>
      <c r="S350" s="136">
        <v>0</v>
      </c>
      <c r="T350" s="137">
        <f>S350*H350</f>
        <v>0</v>
      </c>
      <c r="AR350" s="138" t="s">
        <v>164</v>
      </c>
      <c r="AT350" s="138" t="s">
        <v>290</v>
      </c>
      <c r="AU350" s="138" t="s">
        <v>88</v>
      </c>
      <c r="AY350" s="17" t="s">
        <v>140</v>
      </c>
      <c r="BE350" s="139">
        <f>IF(N350="základní",J350,0)</f>
        <v>0</v>
      </c>
      <c r="BF350" s="139">
        <f>IF(N350="snížená",J350,0)</f>
        <v>0</v>
      </c>
      <c r="BG350" s="139">
        <f>IF(N350="zákl. přenesená",J350,0)</f>
        <v>0</v>
      </c>
      <c r="BH350" s="139">
        <f>IF(N350="sníž. přenesená",J350,0)</f>
        <v>0</v>
      </c>
      <c r="BI350" s="139">
        <f>IF(N350="nulová",J350,0)</f>
        <v>0</v>
      </c>
      <c r="BJ350" s="17" t="s">
        <v>86</v>
      </c>
      <c r="BK350" s="139">
        <f>ROUND(I350*H350,2)</f>
        <v>0</v>
      </c>
      <c r="BL350" s="17" t="s">
        <v>147</v>
      </c>
      <c r="BM350" s="138" t="s">
        <v>485</v>
      </c>
    </row>
    <row r="351" spans="2:65" s="1" customFormat="1" ht="24.15" customHeight="1">
      <c r="B351" s="32"/>
      <c r="C351" s="127" t="s">
        <v>322</v>
      </c>
      <c r="D351" s="127" t="s">
        <v>142</v>
      </c>
      <c r="E351" s="128" t="s">
        <v>1241</v>
      </c>
      <c r="F351" s="129" t="s">
        <v>1242</v>
      </c>
      <c r="G351" s="130" t="s">
        <v>619</v>
      </c>
      <c r="H351" s="131">
        <v>20</v>
      </c>
      <c r="I351" s="132"/>
      <c r="J351" s="133">
        <f>ROUND(I351*H351,2)</f>
        <v>0</v>
      </c>
      <c r="K351" s="129" t="s">
        <v>146</v>
      </c>
      <c r="L351" s="32"/>
      <c r="M351" s="134" t="s">
        <v>19</v>
      </c>
      <c r="N351" s="135" t="s">
        <v>49</v>
      </c>
      <c r="P351" s="136">
        <f>O351*H351</f>
        <v>0</v>
      </c>
      <c r="Q351" s="136">
        <v>0</v>
      </c>
      <c r="R351" s="136">
        <f>Q351*H351</f>
        <v>0</v>
      </c>
      <c r="S351" s="136">
        <v>0</v>
      </c>
      <c r="T351" s="137">
        <f>S351*H351</f>
        <v>0</v>
      </c>
      <c r="AR351" s="138" t="s">
        <v>147</v>
      </c>
      <c r="AT351" s="138" t="s">
        <v>142</v>
      </c>
      <c r="AU351" s="138" t="s">
        <v>88</v>
      </c>
      <c r="AY351" s="17" t="s">
        <v>140</v>
      </c>
      <c r="BE351" s="139">
        <f>IF(N351="základní",J351,0)</f>
        <v>0</v>
      </c>
      <c r="BF351" s="139">
        <f>IF(N351="snížená",J351,0)</f>
        <v>0</v>
      </c>
      <c r="BG351" s="139">
        <f>IF(N351="zákl. přenesená",J351,0)</f>
        <v>0</v>
      </c>
      <c r="BH351" s="139">
        <f>IF(N351="sníž. přenesená",J351,0)</f>
        <v>0</v>
      </c>
      <c r="BI351" s="139">
        <f>IF(N351="nulová",J351,0)</f>
        <v>0</v>
      </c>
      <c r="BJ351" s="17" t="s">
        <v>86</v>
      </c>
      <c r="BK351" s="139">
        <f>ROUND(I351*H351,2)</f>
        <v>0</v>
      </c>
      <c r="BL351" s="17" t="s">
        <v>147</v>
      </c>
      <c r="BM351" s="138" t="s">
        <v>489</v>
      </c>
    </row>
    <row r="352" spans="2:65" s="1" customFormat="1">
      <c r="B352" s="32"/>
      <c r="D352" s="140" t="s">
        <v>148</v>
      </c>
      <c r="F352" s="141" t="s">
        <v>1243</v>
      </c>
      <c r="I352" s="142"/>
      <c r="L352" s="32"/>
      <c r="M352" s="143"/>
      <c r="T352" s="53"/>
      <c r="AT352" s="17" t="s">
        <v>148</v>
      </c>
      <c r="AU352" s="17" t="s">
        <v>88</v>
      </c>
    </row>
    <row r="353" spans="2:65" s="12" customFormat="1">
      <c r="B353" s="144"/>
      <c r="D353" s="145" t="s">
        <v>150</v>
      </c>
      <c r="E353" s="146" t="s">
        <v>19</v>
      </c>
      <c r="F353" s="147" t="s">
        <v>198</v>
      </c>
      <c r="H353" s="148">
        <v>20</v>
      </c>
      <c r="I353" s="149"/>
      <c r="L353" s="144"/>
      <c r="M353" s="150"/>
      <c r="T353" s="151"/>
      <c r="AT353" s="146" t="s">
        <v>150</v>
      </c>
      <c r="AU353" s="146" t="s">
        <v>88</v>
      </c>
      <c r="AV353" s="12" t="s">
        <v>88</v>
      </c>
      <c r="AW353" s="12" t="s">
        <v>37</v>
      </c>
      <c r="AX353" s="12" t="s">
        <v>78</v>
      </c>
      <c r="AY353" s="146" t="s">
        <v>140</v>
      </c>
    </row>
    <row r="354" spans="2:65" s="14" customFormat="1">
      <c r="B354" s="158"/>
      <c r="D354" s="145" t="s">
        <v>150</v>
      </c>
      <c r="E354" s="159" t="s">
        <v>19</v>
      </c>
      <c r="F354" s="160" t="s">
        <v>153</v>
      </c>
      <c r="H354" s="161">
        <v>20</v>
      </c>
      <c r="I354" s="162"/>
      <c r="L354" s="158"/>
      <c r="M354" s="163"/>
      <c r="T354" s="164"/>
      <c r="AT354" s="159" t="s">
        <v>150</v>
      </c>
      <c r="AU354" s="159" t="s">
        <v>88</v>
      </c>
      <c r="AV354" s="14" t="s">
        <v>147</v>
      </c>
      <c r="AW354" s="14" t="s">
        <v>37</v>
      </c>
      <c r="AX354" s="14" t="s">
        <v>86</v>
      </c>
      <c r="AY354" s="159" t="s">
        <v>140</v>
      </c>
    </row>
    <row r="355" spans="2:65" s="1" customFormat="1" ht="16.5" customHeight="1">
      <c r="B355" s="32"/>
      <c r="C355" s="165" t="s">
        <v>491</v>
      </c>
      <c r="D355" s="165" t="s">
        <v>290</v>
      </c>
      <c r="E355" s="166" t="s">
        <v>1244</v>
      </c>
      <c r="F355" s="167" t="s">
        <v>1245</v>
      </c>
      <c r="G355" s="168" t="s">
        <v>619</v>
      </c>
      <c r="H355" s="169">
        <v>20</v>
      </c>
      <c r="I355" s="170"/>
      <c r="J355" s="171">
        <f>ROUND(I355*H355,2)</f>
        <v>0</v>
      </c>
      <c r="K355" s="167" t="s">
        <v>146</v>
      </c>
      <c r="L355" s="172"/>
      <c r="M355" s="173" t="s">
        <v>19</v>
      </c>
      <c r="N355" s="174" t="s">
        <v>49</v>
      </c>
      <c r="P355" s="136">
        <f>O355*H355</f>
        <v>0</v>
      </c>
      <c r="Q355" s="136">
        <v>0</v>
      </c>
      <c r="R355" s="136">
        <f>Q355*H355</f>
        <v>0</v>
      </c>
      <c r="S355" s="136">
        <v>0</v>
      </c>
      <c r="T355" s="137">
        <f>S355*H355</f>
        <v>0</v>
      </c>
      <c r="AR355" s="138" t="s">
        <v>164</v>
      </c>
      <c r="AT355" s="138" t="s">
        <v>290</v>
      </c>
      <c r="AU355" s="138" t="s">
        <v>88</v>
      </c>
      <c r="AY355" s="17" t="s">
        <v>140</v>
      </c>
      <c r="BE355" s="139">
        <f>IF(N355="základní",J355,0)</f>
        <v>0</v>
      </c>
      <c r="BF355" s="139">
        <f>IF(N355="snížená",J355,0)</f>
        <v>0</v>
      </c>
      <c r="BG355" s="139">
        <f>IF(N355="zákl. přenesená",J355,0)</f>
        <v>0</v>
      </c>
      <c r="BH355" s="139">
        <f>IF(N355="sníž. přenesená",J355,0)</f>
        <v>0</v>
      </c>
      <c r="BI355" s="139">
        <f>IF(N355="nulová",J355,0)</f>
        <v>0</v>
      </c>
      <c r="BJ355" s="17" t="s">
        <v>86</v>
      </c>
      <c r="BK355" s="139">
        <f>ROUND(I355*H355,2)</f>
        <v>0</v>
      </c>
      <c r="BL355" s="17" t="s">
        <v>147</v>
      </c>
      <c r="BM355" s="138" t="s">
        <v>494</v>
      </c>
    </row>
    <row r="356" spans="2:65" s="1" customFormat="1" ht="16.5" customHeight="1">
      <c r="B356" s="32"/>
      <c r="C356" s="127" t="s">
        <v>327</v>
      </c>
      <c r="D356" s="127" t="s">
        <v>142</v>
      </c>
      <c r="E356" s="128" t="s">
        <v>1246</v>
      </c>
      <c r="F356" s="129" t="s">
        <v>1247</v>
      </c>
      <c r="G356" s="130" t="s">
        <v>619</v>
      </c>
      <c r="H356" s="131">
        <v>15</v>
      </c>
      <c r="I356" s="132"/>
      <c r="J356" s="133">
        <f>ROUND(I356*H356,2)</f>
        <v>0</v>
      </c>
      <c r="K356" s="129" t="s">
        <v>146</v>
      </c>
      <c r="L356" s="32"/>
      <c r="M356" s="134" t="s">
        <v>19</v>
      </c>
      <c r="N356" s="135" t="s">
        <v>49</v>
      </c>
      <c r="P356" s="136">
        <f>O356*H356</f>
        <v>0</v>
      </c>
      <c r="Q356" s="136">
        <v>0</v>
      </c>
      <c r="R356" s="136">
        <f>Q356*H356</f>
        <v>0</v>
      </c>
      <c r="S356" s="136">
        <v>0</v>
      </c>
      <c r="T356" s="137">
        <f>S356*H356</f>
        <v>0</v>
      </c>
      <c r="AR356" s="138" t="s">
        <v>147</v>
      </c>
      <c r="AT356" s="138" t="s">
        <v>142</v>
      </c>
      <c r="AU356" s="138" t="s">
        <v>88</v>
      </c>
      <c r="AY356" s="17" t="s">
        <v>140</v>
      </c>
      <c r="BE356" s="139">
        <f>IF(N356="základní",J356,0)</f>
        <v>0</v>
      </c>
      <c r="BF356" s="139">
        <f>IF(N356="snížená",J356,0)</f>
        <v>0</v>
      </c>
      <c r="BG356" s="139">
        <f>IF(N356="zákl. přenesená",J356,0)</f>
        <v>0</v>
      </c>
      <c r="BH356" s="139">
        <f>IF(N356="sníž. přenesená",J356,0)</f>
        <v>0</v>
      </c>
      <c r="BI356" s="139">
        <f>IF(N356="nulová",J356,0)</f>
        <v>0</v>
      </c>
      <c r="BJ356" s="17" t="s">
        <v>86</v>
      </c>
      <c r="BK356" s="139">
        <f>ROUND(I356*H356,2)</f>
        <v>0</v>
      </c>
      <c r="BL356" s="17" t="s">
        <v>147</v>
      </c>
      <c r="BM356" s="138" t="s">
        <v>496</v>
      </c>
    </row>
    <row r="357" spans="2:65" s="1" customFormat="1">
      <c r="B357" s="32"/>
      <c r="D357" s="140" t="s">
        <v>148</v>
      </c>
      <c r="F357" s="141" t="s">
        <v>1248</v>
      </c>
      <c r="I357" s="142"/>
      <c r="L357" s="32"/>
      <c r="M357" s="143"/>
      <c r="T357" s="53"/>
      <c r="AT357" s="17" t="s">
        <v>148</v>
      </c>
      <c r="AU357" s="17" t="s">
        <v>88</v>
      </c>
    </row>
    <row r="358" spans="2:65" s="1" customFormat="1" ht="16.5" customHeight="1">
      <c r="B358" s="32"/>
      <c r="C358" s="127" t="s">
        <v>497</v>
      </c>
      <c r="D358" s="127" t="s">
        <v>142</v>
      </c>
      <c r="E358" s="128" t="s">
        <v>1249</v>
      </c>
      <c r="F358" s="129" t="s">
        <v>1250</v>
      </c>
      <c r="G358" s="130" t="s">
        <v>221</v>
      </c>
      <c r="H358" s="131">
        <v>386.5</v>
      </c>
      <c r="I358" s="132"/>
      <c r="J358" s="133">
        <f>ROUND(I358*H358,2)</f>
        <v>0</v>
      </c>
      <c r="K358" s="129" t="s">
        <v>146</v>
      </c>
      <c r="L358" s="32"/>
      <c r="M358" s="134" t="s">
        <v>19</v>
      </c>
      <c r="N358" s="135" t="s">
        <v>49</v>
      </c>
      <c r="P358" s="136">
        <f>O358*H358</f>
        <v>0</v>
      </c>
      <c r="Q358" s="136">
        <v>0</v>
      </c>
      <c r="R358" s="136">
        <f>Q358*H358</f>
        <v>0</v>
      </c>
      <c r="S358" s="136">
        <v>0</v>
      </c>
      <c r="T358" s="137">
        <f>S358*H358</f>
        <v>0</v>
      </c>
      <c r="AR358" s="138" t="s">
        <v>147</v>
      </c>
      <c r="AT358" s="138" t="s">
        <v>142</v>
      </c>
      <c r="AU358" s="138" t="s">
        <v>88</v>
      </c>
      <c r="AY358" s="17" t="s">
        <v>140</v>
      </c>
      <c r="BE358" s="139">
        <f>IF(N358="základní",J358,0)</f>
        <v>0</v>
      </c>
      <c r="BF358" s="139">
        <f>IF(N358="snížená",J358,0)</f>
        <v>0</v>
      </c>
      <c r="BG358" s="139">
        <f>IF(N358="zákl. přenesená",J358,0)</f>
        <v>0</v>
      </c>
      <c r="BH358" s="139">
        <f>IF(N358="sníž. přenesená",J358,0)</f>
        <v>0</v>
      </c>
      <c r="BI358" s="139">
        <f>IF(N358="nulová",J358,0)</f>
        <v>0</v>
      </c>
      <c r="BJ358" s="17" t="s">
        <v>86</v>
      </c>
      <c r="BK358" s="139">
        <f>ROUND(I358*H358,2)</f>
        <v>0</v>
      </c>
      <c r="BL358" s="17" t="s">
        <v>147</v>
      </c>
      <c r="BM358" s="138" t="s">
        <v>500</v>
      </c>
    </row>
    <row r="359" spans="2:65" s="1" customFormat="1">
      <c r="B359" s="32"/>
      <c r="D359" s="140" t="s">
        <v>148</v>
      </c>
      <c r="F359" s="141" t="s">
        <v>1251</v>
      </c>
      <c r="I359" s="142"/>
      <c r="L359" s="32"/>
      <c r="M359" s="143"/>
      <c r="T359" s="53"/>
      <c r="AT359" s="17" t="s">
        <v>148</v>
      </c>
      <c r="AU359" s="17" t="s">
        <v>88</v>
      </c>
    </row>
    <row r="360" spans="2:65" s="12" customFormat="1">
      <c r="B360" s="144"/>
      <c r="D360" s="145" t="s">
        <v>150</v>
      </c>
      <c r="E360" s="146" t="s">
        <v>19</v>
      </c>
      <c r="F360" s="147" t="s">
        <v>1252</v>
      </c>
      <c r="H360" s="148">
        <v>386.5</v>
      </c>
      <c r="I360" s="149"/>
      <c r="L360" s="144"/>
      <c r="M360" s="150"/>
      <c r="T360" s="151"/>
      <c r="AT360" s="146" t="s">
        <v>150</v>
      </c>
      <c r="AU360" s="146" t="s">
        <v>88</v>
      </c>
      <c r="AV360" s="12" t="s">
        <v>88</v>
      </c>
      <c r="AW360" s="12" t="s">
        <v>37</v>
      </c>
      <c r="AX360" s="12" t="s">
        <v>78</v>
      </c>
      <c r="AY360" s="146" t="s">
        <v>140</v>
      </c>
    </row>
    <row r="361" spans="2:65" s="14" customFormat="1">
      <c r="B361" s="158"/>
      <c r="D361" s="145" t="s">
        <v>150</v>
      </c>
      <c r="E361" s="159" t="s">
        <v>19</v>
      </c>
      <c r="F361" s="160" t="s">
        <v>153</v>
      </c>
      <c r="H361" s="161">
        <v>386.5</v>
      </c>
      <c r="I361" s="162"/>
      <c r="L361" s="158"/>
      <c r="M361" s="163"/>
      <c r="T361" s="164"/>
      <c r="AT361" s="159" t="s">
        <v>150</v>
      </c>
      <c r="AU361" s="159" t="s">
        <v>88</v>
      </c>
      <c r="AV361" s="14" t="s">
        <v>147</v>
      </c>
      <c r="AW361" s="14" t="s">
        <v>37</v>
      </c>
      <c r="AX361" s="14" t="s">
        <v>86</v>
      </c>
      <c r="AY361" s="159" t="s">
        <v>140</v>
      </c>
    </row>
    <row r="362" spans="2:65" s="1" customFormat="1" ht="16.5" customHeight="1">
      <c r="B362" s="32"/>
      <c r="C362" s="127" t="s">
        <v>330</v>
      </c>
      <c r="D362" s="127" t="s">
        <v>142</v>
      </c>
      <c r="E362" s="128" t="s">
        <v>1253</v>
      </c>
      <c r="F362" s="129" t="s">
        <v>1254</v>
      </c>
      <c r="G362" s="130" t="s">
        <v>221</v>
      </c>
      <c r="H362" s="131">
        <v>17.5</v>
      </c>
      <c r="I362" s="132"/>
      <c r="J362" s="133">
        <f>ROUND(I362*H362,2)</f>
        <v>0</v>
      </c>
      <c r="K362" s="129" t="s">
        <v>146</v>
      </c>
      <c r="L362" s="32"/>
      <c r="M362" s="134" t="s">
        <v>19</v>
      </c>
      <c r="N362" s="135" t="s">
        <v>49</v>
      </c>
      <c r="P362" s="136">
        <f>O362*H362</f>
        <v>0</v>
      </c>
      <c r="Q362" s="136">
        <v>0</v>
      </c>
      <c r="R362" s="136">
        <f>Q362*H362</f>
        <v>0</v>
      </c>
      <c r="S362" s="136">
        <v>0</v>
      </c>
      <c r="T362" s="137">
        <f>S362*H362</f>
        <v>0</v>
      </c>
      <c r="AR362" s="138" t="s">
        <v>147</v>
      </c>
      <c r="AT362" s="138" t="s">
        <v>142</v>
      </c>
      <c r="AU362" s="138" t="s">
        <v>88</v>
      </c>
      <c r="AY362" s="17" t="s">
        <v>140</v>
      </c>
      <c r="BE362" s="139">
        <f>IF(N362="základní",J362,0)</f>
        <v>0</v>
      </c>
      <c r="BF362" s="139">
        <f>IF(N362="snížená",J362,0)</f>
        <v>0</v>
      </c>
      <c r="BG362" s="139">
        <f>IF(N362="zákl. přenesená",J362,0)</f>
        <v>0</v>
      </c>
      <c r="BH362" s="139">
        <f>IF(N362="sníž. přenesená",J362,0)</f>
        <v>0</v>
      </c>
      <c r="BI362" s="139">
        <f>IF(N362="nulová",J362,0)</f>
        <v>0</v>
      </c>
      <c r="BJ362" s="17" t="s">
        <v>86</v>
      </c>
      <c r="BK362" s="139">
        <f>ROUND(I362*H362,2)</f>
        <v>0</v>
      </c>
      <c r="BL362" s="17" t="s">
        <v>147</v>
      </c>
      <c r="BM362" s="138" t="s">
        <v>814</v>
      </c>
    </row>
    <row r="363" spans="2:65" s="1" customFormat="1">
      <c r="B363" s="32"/>
      <c r="D363" s="140" t="s">
        <v>148</v>
      </c>
      <c r="F363" s="141" t="s">
        <v>1255</v>
      </c>
      <c r="I363" s="142"/>
      <c r="L363" s="32"/>
      <c r="M363" s="143"/>
      <c r="T363" s="53"/>
      <c r="AT363" s="17" t="s">
        <v>148</v>
      </c>
      <c r="AU363" s="17" t="s">
        <v>88</v>
      </c>
    </row>
    <row r="364" spans="2:65" s="12" customFormat="1">
      <c r="B364" s="144"/>
      <c r="D364" s="145" t="s">
        <v>150</v>
      </c>
      <c r="E364" s="146" t="s">
        <v>19</v>
      </c>
      <c r="F364" s="147" t="s">
        <v>1256</v>
      </c>
      <c r="H364" s="148">
        <v>17.5</v>
      </c>
      <c r="I364" s="149"/>
      <c r="L364" s="144"/>
      <c r="M364" s="150"/>
      <c r="T364" s="151"/>
      <c r="AT364" s="146" t="s">
        <v>150</v>
      </c>
      <c r="AU364" s="146" t="s">
        <v>88</v>
      </c>
      <c r="AV364" s="12" t="s">
        <v>88</v>
      </c>
      <c r="AW364" s="12" t="s">
        <v>37</v>
      </c>
      <c r="AX364" s="12" t="s">
        <v>78</v>
      </c>
      <c r="AY364" s="146" t="s">
        <v>140</v>
      </c>
    </row>
    <row r="365" spans="2:65" s="14" customFormat="1">
      <c r="B365" s="158"/>
      <c r="D365" s="145" t="s">
        <v>150</v>
      </c>
      <c r="E365" s="159" t="s">
        <v>19</v>
      </c>
      <c r="F365" s="160" t="s">
        <v>153</v>
      </c>
      <c r="H365" s="161">
        <v>17.5</v>
      </c>
      <c r="I365" s="162"/>
      <c r="L365" s="158"/>
      <c r="M365" s="163"/>
      <c r="T365" s="164"/>
      <c r="AT365" s="159" t="s">
        <v>150</v>
      </c>
      <c r="AU365" s="159" t="s">
        <v>88</v>
      </c>
      <c r="AV365" s="14" t="s">
        <v>147</v>
      </c>
      <c r="AW365" s="14" t="s">
        <v>37</v>
      </c>
      <c r="AX365" s="14" t="s">
        <v>86</v>
      </c>
      <c r="AY365" s="159" t="s">
        <v>140</v>
      </c>
    </row>
    <row r="366" spans="2:65" s="1" customFormat="1" ht="16.5" customHeight="1">
      <c r="B366" s="32"/>
      <c r="C366" s="127" t="s">
        <v>507</v>
      </c>
      <c r="D366" s="127" t="s">
        <v>142</v>
      </c>
      <c r="E366" s="128" t="s">
        <v>1257</v>
      </c>
      <c r="F366" s="129" t="s">
        <v>1258</v>
      </c>
      <c r="G366" s="130" t="s">
        <v>619</v>
      </c>
      <c r="H366" s="131">
        <v>1</v>
      </c>
      <c r="I366" s="132"/>
      <c r="J366" s="133">
        <f>ROUND(I366*H366,2)</f>
        <v>0</v>
      </c>
      <c r="K366" s="129" t="s">
        <v>146</v>
      </c>
      <c r="L366" s="32"/>
      <c r="M366" s="134" t="s">
        <v>19</v>
      </c>
      <c r="N366" s="135" t="s">
        <v>49</v>
      </c>
      <c r="P366" s="136">
        <f>O366*H366</f>
        <v>0</v>
      </c>
      <c r="Q366" s="136">
        <v>0</v>
      </c>
      <c r="R366" s="136">
        <f>Q366*H366</f>
        <v>0</v>
      </c>
      <c r="S366" s="136">
        <v>0</v>
      </c>
      <c r="T366" s="137">
        <f>S366*H366</f>
        <v>0</v>
      </c>
      <c r="AR366" s="138" t="s">
        <v>147</v>
      </c>
      <c r="AT366" s="138" t="s">
        <v>142</v>
      </c>
      <c r="AU366" s="138" t="s">
        <v>88</v>
      </c>
      <c r="AY366" s="17" t="s">
        <v>140</v>
      </c>
      <c r="BE366" s="139">
        <f>IF(N366="základní",J366,0)</f>
        <v>0</v>
      </c>
      <c r="BF366" s="139">
        <f>IF(N366="snížená",J366,0)</f>
        <v>0</v>
      </c>
      <c r="BG366" s="139">
        <f>IF(N366="zákl. přenesená",J366,0)</f>
        <v>0</v>
      </c>
      <c r="BH366" s="139">
        <f>IF(N366="sníž. přenesená",J366,0)</f>
        <v>0</v>
      </c>
      <c r="BI366" s="139">
        <f>IF(N366="nulová",J366,0)</f>
        <v>0</v>
      </c>
      <c r="BJ366" s="17" t="s">
        <v>86</v>
      </c>
      <c r="BK366" s="139">
        <f>ROUND(I366*H366,2)</f>
        <v>0</v>
      </c>
      <c r="BL366" s="17" t="s">
        <v>147</v>
      </c>
      <c r="BM366" s="138" t="s">
        <v>510</v>
      </c>
    </row>
    <row r="367" spans="2:65" s="1" customFormat="1">
      <c r="B367" s="32"/>
      <c r="D367" s="140" t="s">
        <v>148</v>
      </c>
      <c r="F367" s="141" t="s">
        <v>1259</v>
      </c>
      <c r="I367" s="142"/>
      <c r="L367" s="32"/>
      <c r="M367" s="143"/>
      <c r="T367" s="53"/>
      <c r="AT367" s="17" t="s">
        <v>148</v>
      </c>
      <c r="AU367" s="17" t="s">
        <v>88</v>
      </c>
    </row>
    <row r="368" spans="2:65" s="1" customFormat="1" ht="24.15" customHeight="1">
      <c r="B368" s="32"/>
      <c r="C368" s="127" t="s">
        <v>335</v>
      </c>
      <c r="D368" s="127" t="s">
        <v>142</v>
      </c>
      <c r="E368" s="128" t="s">
        <v>1260</v>
      </c>
      <c r="F368" s="129" t="s">
        <v>1261</v>
      </c>
      <c r="G368" s="130" t="s">
        <v>619</v>
      </c>
      <c r="H368" s="131">
        <v>15</v>
      </c>
      <c r="I368" s="132"/>
      <c r="J368" s="133">
        <f>ROUND(I368*H368,2)</f>
        <v>0</v>
      </c>
      <c r="K368" s="129" t="s">
        <v>146</v>
      </c>
      <c r="L368" s="32"/>
      <c r="M368" s="134" t="s">
        <v>19</v>
      </c>
      <c r="N368" s="135" t="s">
        <v>49</v>
      </c>
      <c r="P368" s="136">
        <f>O368*H368</f>
        <v>0</v>
      </c>
      <c r="Q368" s="136">
        <v>0</v>
      </c>
      <c r="R368" s="136">
        <f>Q368*H368</f>
        <v>0</v>
      </c>
      <c r="S368" s="136">
        <v>0</v>
      </c>
      <c r="T368" s="137">
        <f>S368*H368</f>
        <v>0</v>
      </c>
      <c r="AR368" s="138" t="s">
        <v>147</v>
      </c>
      <c r="AT368" s="138" t="s">
        <v>142</v>
      </c>
      <c r="AU368" s="138" t="s">
        <v>88</v>
      </c>
      <c r="AY368" s="17" t="s">
        <v>140</v>
      </c>
      <c r="BE368" s="139">
        <f>IF(N368="základní",J368,0)</f>
        <v>0</v>
      </c>
      <c r="BF368" s="139">
        <f>IF(N368="snížená",J368,0)</f>
        <v>0</v>
      </c>
      <c r="BG368" s="139">
        <f>IF(N368="zákl. přenesená",J368,0)</f>
        <v>0</v>
      </c>
      <c r="BH368" s="139">
        <f>IF(N368="sníž. přenesená",J368,0)</f>
        <v>0</v>
      </c>
      <c r="BI368" s="139">
        <f>IF(N368="nulová",J368,0)</f>
        <v>0</v>
      </c>
      <c r="BJ368" s="17" t="s">
        <v>86</v>
      </c>
      <c r="BK368" s="139">
        <f>ROUND(I368*H368,2)</f>
        <v>0</v>
      </c>
      <c r="BL368" s="17" t="s">
        <v>147</v>
      </c>
      <c r="BM368" s="138" t="s">
        <v>511</v>
      </c>
    </row>
    <row r="369" spans="2:65" s="1" customFormat="1">
      <c r="B369" s="32"/>
      <c r="D369" s="140" t="s">
        <v>148</v>
      </c>
      <c r="F369" s="141" t="s">
        <v>1262</v>
      </c>
      <c r="I369" s="142"/>
      <c r="L369" s="32"/>
      <c r="M369" s="143"/>
      <c r="T369" s="53"/>
      <c r="AT369" s="17" t="s">
        <v>148</v>
      </c>
      <c r="AU369" s="17" t="s">
        <v>88</v>
      </c>
    </row>
    <row r="370" spans="2:65" s="1" customFormat="1" ht="16.5" customHeight="1">
      <c r="B370" s="32"/>
      <c r="C370" s="165" t="s">
        <v>512</v>
      </c>
      <c r="D370" s="165" t="s">
        <v>290</v>
      </c>
      <c r="E370" s="166" t="s">
        <v>1263</v>
      </c>
      <c r="F370" s="167" t="s">
        <v>1264</v>
      </c>
      <c r="G370" s="168" t="s">
        <v>619</v>
      </c>
      <c r="H370" s="169">
        <v>15</v>
      </c>
      <c r="I370" s="170"/>
      <c r="J370" s="171">
        <f t="shared" ref="J370:J376" si="0">ROUND(I370*H370,2)</f>
        <v>0</v>
      </c>
      <c r="K370" s="167" t="s">
        <v>19</v>
      </c>
      <c r="L370" s="172"/>
      <c r="M370" s="173" t="s">
        <v>19</v>
      </c>
      <c r="N370" s="174" t="s">
        <v>49</v>
      </c>
      <c r="P370" s="136">
        <f t="shared" ref="P370:P376" si="1">O370*H370</f>
        <v>0</v>
      </c>
      <c r="Q370" s="136">
        <v>0</v>
      </c>
      <c r="R370" s="136">
        <f t="shared" ref="R370:R376" si="2">Q370*H370</f>
        <v>0</v>
      </c>
      <c r="S370" s="136">
        <v>0</v>
      </c>
      <c r="T370" s="137">
        <f t="shared" ref="T370:T376" si="3">S370*H370</f>
        <v>0</v>
      </c>
      <c r="AR370" s="138" t="s">
        <v>164</v>
      </c>
      <c r="AT370" s="138" t="s">
        <v>290</v>
      </c>
      <c r="AU370" s="138" t="s">
        <v>88</v>
      </c>
      <c r="AY370" s="17" t="s">
        <v>140</v>
      </c>
      <c r="BE370" s="139">
        <f t="shared" ref="BE370:BE376" si="4">IF(N370="základní",J370,0)</f>
        <v>0</v>
      </c>
      <c r="BF370" s="139">
        <f t="shared" ref="BF370:BF376" si="5">IF(N370="snížená",J370,0)</f>
        <v>0</v>
      </c>
      <c r="BG370" s="139">
        <f t="shared" ref="BG370:BG376" si="6">IF(N370="zákl. přenesená",J370,0)</f>
        <v>0</v>
      </c>
      <c r="BH370" s="139">
        <f t="shared" ref="BH370:BH376" si="7">IF(N370="sníž. přenesená",J370,0)</f>
        <v>0</v>
      </c>
      <c r="BI370" s="139">
        <f t="shared" ref="BI370:BI376" si="8">IF(N370="nulová",J370,0)</f>
        <v>0</v>
      </c>
      <c r="BJ370" s="17" t="s">
        <v>86</v>
      </c>
      <c r="BK370" s="139">
        <f t="shared" ref="BK370:BK376" si="9">ROUND(I370*H370,2)</f>
        <v>0</v>
      </c>
      <c r="BL370" s="17" t="s">
        <v>147</v>
      </c>
      <c r="BM370" s="138" t="s">
        <v>515</v>
      </c>
    </row>
    <row r="371" spans="2:65" s="1" customFormat="1" ht="16.5" customHeight="1">
      <c r="B371" s="32"/>
      <c r="C371" s="165" t="s">
        <v>340</v>
      </c>
      <c r="D371" s="165" t="s">
        <v>290</v>
      </c>
      <c r="E371" s="166" t="s">
        <v>1265</v>
      </c>
      <c r="F371" s="167" t="s">
        <v>1266</v>
      </c>
      <c r="G371" s="168" t="s">
        <v>619</v>
      </c>
      <c r="H371" s="169">
        <v>1</v>
      </c>
      <c r="I371" s="170"/>
      <c r="J371" s="171">
        <f t="shared" si="0"/>
        <v>0</v>
      </c>
      <c r="K371" s="167" t="s">
        <v>146</v>
      </c>
      <c r="L371" s="172"/>
      <c r="M371" s="173" t="s">
        <v>19</v>
      </c>
      <c r="N371" s="174" t="s">
        <v>49</v>
      </c>
      <c r="P371" s="136">
        <f t="shared" si="1"/>
        <v>0</v>
      </c>
      <c r="Q371" s="136">
        <v>0</v>
      </c>
      <c r="R371" s="136">
        <f t="shared" si="2"/>
        <v>0</v>
      </c>
      <c r="S371" s="136">
        <v>0</v>
      </c>
      <c r="T371" s="137">
        <f t="shared" si="3"/>
        <v>0</v>
      </c>
      <c r="AR371" s="138" t="s">
        <v>164</v>
      </c>
      <c r="AT371" s="138" t="s">
        <v>290</v>
      </c>
      <c r="AU371" s="138" t="s">
        <v>88</v>
      </c>
      <c r="AY371" s="17" t="s">
        <v>140</v>
      </c>
      <c r="BE371" s="139">
        <f t="shared" si="4"/>
        <v>0</v>
      </c>
      <c r="BF371" s="139">
        <f t="shared" si="5"/>
        <v>0</v>
      </c>
      <c r="BG371" s="139">
        <f t="shared" si="6"/>
        <v>0</v>
      </c>
      <c r="BH371" s="139">
        <f t="shared" si="7"/>
        <v>0</v>
      </c>
      <c r="BI371" s="139">
        <f t="shared" si="8"/>
        <v>0</v>
      </c>
      <c r="BJ371" s="17" t="s">
        <v>86</v>
      </c>
      <c r="BK371" s="139">
        <f t="shared" si="9"/>
        <v>0</v>
      </c>
      <c r="BL371" s="17" t="s">
        <v>147</v>
      </c>
      <c r="BM371" s="138" t="s">
        <v>519</v>
      </c>
    </row>
    <row r="372" spans="2:65" s="1" customFormat="1" ht="16.5" customHeight="1">
      <c r="B372" s="32"/>
      <c r="C372" s="165" t="s">
        <v>521</v>
      </c>
      <c r="D372" s="165" t="s">
        <v>290</v>
      </c>
      <c r="E372" s="166" t="s">
        <v>1267</v>
      </c>
      <c r="F372" s="167" t="s">
        <v>1268</v>
      </c>
      <c r="G372" s="168" t="s">
        <v>619</v>
      </c>
      <c r="H372" s="169">
        <v>16</v>
      </c>
      <c r="I372" s="170"/>
      <c r="J372" s="171">
        <f t="shared" si="0"/>
        <v>0</v>
      </c>
      <c r="K372" s="167" t="s">
        <v>146</v>
      </c>
      <c r="L372" s="172"/>
      <c r="M372" s="173" t="s">
        <v>19</v>
      </c>
      <c r="N372" s="174" t="s">
        <v>49</v>
      </c>
      <c r="P372" s="136">
        <f t="shared" si="1"/>
        <v>0</v>
      </c>
      <c r="Q372" s="136">
        <v>0</v>
      </c>
      <c r="R372" s="136">
        <f t="shared" si="2"/>
        <v>0</v>
      </c>
      <c r="S372" s="136">
        <v>0</v>
      </c>
      <c r="T372" s="137">
        <f t="shared" si="3"/>
        <v>0</v>
      </c>
      <c r="AR372" s="138" t="s">
        <v>164</v>
      </c>
      <c r="AT372" s="138" t="s">
        <v>290</v>
      </c>
      <c r="AU372" s="138" t="s">
        <v>88</v>
      </c>
      <c r="AY372" s="17" t="s">
        <v>140</v>
      </c>
      <c r="BE372" s="139">
        <f t="shared" si="4"/>
        <v>0</v>
      </c>
      <c r="BF372" s="139">
        <f t="shared" si="5"/>
        <v>0</v>
      </c>
      <c r="BG372" s="139">
        <f t="shared" si="6"/>
        <v>0</v>
      </c>
      <c r="BH372" s="139">
        <f t="shared" si="7"/>
        <v>0</v>
      </c>
      <c r="BI372" s="139">
        <f t="shared" si="8"/>
        <v>0</v>
      </c>
      <c r="BJ372" s="17" t="s">
        <v>86</v>
      </c>
      <c r="BK372" s="139">
        <f t="shared" si="9"/>
        <v>0</v>
      </c>
      <c r="BL372" s="17" t="s">
        <v>147</v>
      </c>
      <c r="BM372" s="138" t="s">
        <v>524</v>
      </c>
    </row>
    <row r="373" spans="2:65" s="1" customFormat="1" ht="16.5" customHeight="1">
      <c r="B373" s="32"/>
      <c r="C373" s="165" t="s">
        <v>344</v>
      </c>
      <c r="D373" s="165" t="s">
        <v>290</v>
      </c>
      <c r="E373" s="166" t="s">
        <v>1269</v>
      </c>
      <c r="F373" s="167" t="s">
        <v>1270</v>
      </c>
      <c r="G373" s="168" t="s">
        <v>619</v>
      </c>
      <c r="H373" s="169">
        <v>6</v>
      </c>
      <c r="I373" s="170"/>
      <c r="J373" s="171">
        <f t="shared" si="0"/>
        <v>0</v>
      </c>
      <c r="K373" s="167" t="s">
        <v>146</v>
      </c>
      <c r="L373" s="172"/>
      <c r="M373" s="173" t="s">
        <v>19</v>
      </c>
      <c r="N373" s="174" t="s">
        <v>49</v>
      </c>
      <c r="P373" s="136">
        <f t="shared" si="1"/>
        <v>0</v>
      </c>
      <c r="Q373" s="136">
        <v>0</v>
      </c>
      <c r="R373" s="136">
        <f t="shared" si="2"/>
        <v>0</v>
      </c>
      <c r="S373" s="136">
        <v>0</v>
      </c>
      <c r="T373" s="137">
        <f t="shared" si="3"/>
        <v>0</v>
      </c>
      <c r="AR373" s="138" t="s">
        <v>164</v>
      </c>
      <c r="AT373" s="138" t="s">
        <v>290</v>
      </c>
      <c r="AU373" s="138" t="s">
        <v>88</v>
      </c>
      <c r="AY373" s="17" t="s">
        <v>140</v>
      </c>
      <c r="BE373" s="139">
        <f t="shared" si="4"/>
        <v>0</v>
      </c>
      <c r="BF373" s="139">
        <f t="shared" si="5"/>
        <v>0</v>
      </c>
      <c r="BG373" s="139">
        <f t="shared" si="6"/>
        <v>0</v>
      </c>
      <c r="BH373" s="139">
        <f t="shared" si="7"/>
        <v>0</v>
      </c>
      <c r="BI373" s="139">
        <f t="shared" si="8"/>
        <v>0</v>
      </c>
      <c r="BJ373" s="17" t="s">
        <v>86</v>
      </c>
      <c r="BK373" s="139">
        <f t="shared" si="9"/>
        <v>0</v>
      </c>
      <c r="BL373" s="17" t="s">
        <v>147</v>
      </c>
      <c r="BM373" s="138" t="s">
        <v>527</v>
      </c>
    </row>
    <row r="374" spans="2:65" s="1" customFormat="1" ht="16.5" customHeight="1">
      <c r="B374" s="32"/>
      <c r="C374" s="165" t="s">
        <v>530</v>
      </c>
      <c r="D374" s="165" t="s">
        <v>290</v>
      </c>
      <c r="E374" s="166" t="s">
        <v>1271</v>
      </c>
      <c r="F374" s="167" t="s">
        <v>1272</v>
      </c>
      <c r="G374" s="168" t="s">
        <v>619</v>
      </c>
      <c r="H374" s="169">
        <v>17</v>
      </c>
      <c r="I374" s="170"/>
      <c r="J374" s="171">
        <f t="shared" si="0"/>
        <v>0</v>
      </c>
      <c r="K374" s="167" t="s">
        <v>146</v>
      </c>
      <c r="L374" s="172"/>
      <c r="M374" s="173" t="s">
        <v>19</v>
      </c>
      <c r="N374" s="174" t="s">
        <v>49</v>
      </c>
      <c r="P374" s="136">
        <f t="shared" si="1"/>
        <v>0</v>
      </c>
      <c r="Q374" s="136">
        <v>0</v>
      </c>
      <c r="R374" s="136">
        <f t="shared" si="2"/>
        <v>0</v>
      </c>
      <c r="S374" s="136">
        <v>0</v>
      </c>
      <c r="T374" s="137">
        <f t="shared" si="3"/>
        <v>0</v>
      </c>
      <c r="AR374" s="138" t="s">
        <v>164</v>
      </c>
      <c r="AT374" s="138" t="s">
        <v>290</v>
      </c>
      <c r="AU374" s="138" t="s">
        <v>88</v>
      </c>
      <c r="AY374" s="17" t="s">
        <v>140</v>
      </c>
      <c r="BE374" s="139">
        <f t="shared" si="4"/>
        <v>0</v>
      </c>
      <c r="BF374" s="139">
        <f t="shared" si="5"/>
        <v>0</v>
      </c>
      <c r="BG374" s="139">
        <f t="shared" si="6"/>
        <v>0</v>
      </c>
      <c r="BH374" s="139">
        <f t="shared" si="7"/>
        <v>0</v>
      </c>
      <c r="BI374" s="139">
        <f t="shared" si="8"/>
        <v>0</v>
      </c>
      <c r="BJ374" s="17" t="s">
        <v>86</v>
      </c>
      <c r="BK374" s="139">
        <f t="shared" si="9"/>
        <v>0</v>
      </c>
      <c r="BL374" s="17" t="s">
        <v>147</v>
      </c>
      <c r="BM374" s="138" t="s">
        <v>533</v>
      </c>
    </row>
    <row r="375" spans="2:65" s="1" customFormat="1" ht="16.5" customHeight="1">
      <c r="B375" s="32"/>
      <c r="C375" s="165" t="s">
        <v>349</v>
      </c>
      <c r="D375" s="165" t="s">
        <v>290</v>
      </c>
      <c r="E375" s="166" t="s">
        <v>1273</v>
      </c>
      <c r="F375" s="167" t="s">
        <v>1274</v>
      </c>
      <c r="G375" s="168" t="s">
        <v>619</v>
      </c>
      <c r="H375" s="169">
        <v>9</v>
      </c>
      <c r="I375" s="170"/>
      <c r="J375" s="171">
        <f t="shared" si="0"/>
        <v>0</v>
      </c>
      <c r="K375" s="167" t="s">
        <v>146</v>
      </c>
      <c r="L375" s="172"/>
      <c r="M375" s="173" t="s">
        <v>19</v>
      </c>
      <c r="N375" s="174" t="s">
        <v>49</v>
      </c>
      <c r="P375" s="136">
        <f t="shared" si="1"/>
        <v>0</v>
      </c>
      <c r="Q375" s="136">
        <v>0</v>
      </c>
      <c r="R375" s="136">
        <f t="shared" si="2"/>
        <v>0</v>
      </c>
      <c r="S375" s="136">
        <v>0</v>
      </c>
      <c r="T375" s="137">
        <f t="shared" si="3"/>
        <v>0</v>
      </c>
      <c r="AR375" s="138" t="s">
        <v>164</v>
      </c>
      <c r="AT375" s="138" t="s">
        <v>290</v>
      </c>
      <c r="AU375" s="138" t="s">
        <v>88</v>
      </c>
      <c r="AY375" s="17" t="s">
        <v>140</v>
      </c>
      <c r="BE375" s="139">
        <f t="shared" si="4"/>
        <v>0</v>
      </c>
      <c r="BF375" s="139">
        <f t="shared" si="5"/>
        <v>0</v>
      </c>
      <c r="BG375" s="139">
        <f t="shared" si="6"/>
        <v>0</v>
      </c>
      <c r="BH375" s="139">
        <f t="shared" si="7"/>
        <v>0</v>
      </c>
      <c r="BI375" s="139">
        <f t="shared" si="8"/>
        <v>0</v>
      </c>
      <c r="BJ375" s="17" t="s">
        <v>86</v>
      </c>
      <c r="BK375" s="139">
        <f t="shared" si="9"/>
        <v>0</v>
      </c>
      <c r="BL375" s="17" t="s">
        <v>147</v>
      </c>
      <c r="BM375" s="138" t="s">
        <v>540</v>
      </c>
    </row>
    <row r="376" spans="2:65" s="1" customFormat="1" ht="24.15" customHeight="1">
      <c r="B376" s="32"/>
      <c r="C376" s="127" t="s">
        <v>544</v>
      </c>
      <c r="D376" s="127" t="s">
        <v>142</v>
      </c>
      <c r="E376" s="128" t="s">
        <v>1275</v>
      </c>
      <c r="F376" s="129" t="s">
        <v>1276</v>
      </c>
      <c r="G376" s="130" t="s">
        <v>619</v>
      </c>
      <c r="H376" s="131">
        <v>1</v>
      </c>
      <c r="I376" s="132"/>
      <c r="J376" s="133">
        <f t="shared" si="0"/>
        <v>0</v>
      </c>
      <c r="K376" s="129" t="s">
        <v>146</v>
      </c>
      <c r="L376" s="32"/>
      <c r="M376" s="134" t="s">
        <v>19</v>
      </c>
      <c r="N376" s="135" t="s">
        <v>49</v>
      </c>
      <c r="P376" s="136">
        <f t="shared" si="1"/>
        <v>0</v>
      </c>
      <c r="Q376" s="136">
        <v>0</v>
      </c>
      <c r="R376" s="136">
        <f t="shared" si="2"/>
        <v>0</v>
      </c>
      <c r="S376" s="136">
        <v>0</v>
      </c>
      <c r="T376" s="137">
        <f t="shared" si="3"/>
        <v>0</v>
      </c>
      <c r="AR376" s="138" t="s">
        <v>147</v>
      </c>
      <c r="AT376" s="138" t="s">
        <v>142</v>
      </c>
      <c r="AU376" s="138" t="s">
        <v>88</v>
      </c>
      <c r="AY376" s="17" t="s">
        <v>140</v>
      </c>
      <c r="BE376" s="139">
        <f t="shared" si="4"/>
        <v>0</v>
      </c>
      <c r="BF376" s="139">
        <f t="shared" si="5"/>
        <v>0</v>
      </c>
      <c r="BG376" s="139">
        <f t="shared" si="6"/>
        <v>0</v>
      </c>
      <c r="BH376" s="139">
        <f t="shared" si="7"/>
        <v>0</v>
      </c>
      <c r="BI376" s="139">
        <f t="shared" si="8"/>
        <v>0</v>
      </c>
      <c r="BJ376" s="17" t="s">
        <v>86</v>
      </c>
      <c r="BK376" s="139">
        <f t="shared" si="9"/>
        <v>0</v>
      </c>
      <c r="BL376" s="17" t="s">
        <v>147</v>
      </c>
      <c r="BM376" s="138" t="s">
        <v>547</v>
      </c>
    </row>
    <row r="377" spans="2:65" s="1" customFormat="1">
      <c r="B377" s="32"/>
      <c r="D377" s="140" t="s">
        <v>148</v>
      </c>
      <c r="F377" s="141" t="s">
        <v>1277</v>
      </c>
      <c r="I377" s="142"/>
      <c r="L377" s="32"/>
      <c r="M377" s="143"/>
      <c r="T377" s="53"/>
      <c r="AT377" s="17" t="s">
        <v>148</v>
      </c>
      <c r="AU377" s="17" t="s">
        <v>88</v>
      </c>
    </row>
    <row r="378" spans="2:65" s="1" customFormat="1" ht="24.15" customHeight="1">
      <c r="B378" s="32"/>
      <c r="C378" s="127" t="s">
        <v>354</v>
      </c>
      <c r="D378" s="127" t="s">
        <v>142</v>
      </c>
      <c r="E378" s="128" t="s">
        <v>1278</v>
      </c>
      <c r="F378" s="129" t="s">
        <v>1279</v>
      </c>
      <c r="G378" s="130" t="s">
        <v>619</v>
      </c>
      <c r="H378" s="131">
        <v>16</v>
      </c>
      <c r="I378" s="132"/>
      <c r="J378" s="133">
        <f>ROUND(I378*H378,2)</f>
        <v>0</v>
      </c>
      <c r="K378" s="129" t="s">
        <v>146</v>
      </c>
      <c r="L378" s="32"/>
      <c r="M378" s="134" t="s">
        <v>19</v>
      </c>
      <c r="N378" s="135" t="s">
        <v>49</v>
      </c>
      <c r="P378" s="136">
        <f>O378*H378</f>
        <v>0</v>
      </c>
      <c r="Q378" s="136">
        <v>0</v>
      </c>
      <c r="R378" s="136">
        <f>Q378*H378</f>
        <v>0</v>
      </c>
      <c r="S378" s="136">
        <v>0</v>
      </c>
      <c r="T378" s="137">
        <f>S378*H378</f>
        <v>0</v>
      </c>
      <c r="AR378" s="138" t="s">
        <v>147</v>
      </c>
      <c r="AT378" s="138" t="s">
        <v>142</v>
      </c>
      <c r="AU378" s="138" t="s">
        <v>88</v>
      </c>
      <c r="AY378" s="17" t="s">
        <v>140</v>
      </c>
      <c r="BE378" s="139">
        <f>IF(N378="základní",J378,0)</f>
        <v>0</v>
      </c>
      <c r="BF378" s="139">
        <f>IF(N378="snížená",J378,0)</f>
        <v>0</v>
      </c>
      <c r="BG378" s="139">
        <f>IF(N378="zákl. přenesená",J378,0)</f>
        <v>0</v>
      </c>
      <c r="BH378" s="139">
        <f>IF(N378="sníž. přenesená",J378,0)</f>
        <v>0</v>
      </c>
      <c r="BI378" s="139">
        <f>IF(N378="nulová",J378,0)</f>
        <v>0</v>
      </c>
      <c r="BJ378" s="17" t="s">
        <v>86</v>
      </c>
      <c r="BK378" s="139">
        <f>ROUND(I378*H378,2)</f>
        <v>0</v>
      </c>
      <c r="BL378" s="17" t="s">
        <v>147</v>
      </c>
      <c r="BM378" s="138" t="s">
        <v>551</v>
      </c>
    </row>
    <row r="379" spans="2:65" s="1" customFormat="1">
      <c r="B379" s="32"/>
      <c r="D379" s="140" t="s">
        <v>148</v>
      </c>
      <c r="F379" s="141" t="s">
        <v>1280</v>
      </c>
      <c r="I379" s="142"/>
      <c r="L379" s="32"/>
      <c r="M379" s="143"/>
      <c r="T379" s="53"/>
      <c r="AT379" s="17" t="s">
        <v>148</v>
      </c>
      <c r="AU379" s="17" t="s">
        <v>88</v>
      </c>
    </row>
    <row r="380" spans="2:65" s="1" customFormat="1" ht="16.5" customHeight="1">
      <c r="B380" s="32"/>
      <c r="C380" s="165" t="s">
        <v>555</v>
      </c>
      <c r="D380" s="165" t="s">
        <v>290</v>
      </c>
      <c r="E380" s="166" t="s">
        <v>1281</v>
      </c>
      <c r="F380" s="167" t="s">
        <v>1282</v>
      </c>
      <c r="G380" s="168" t="s">
        <v>619</v>
      </c>
      <c r="H380" s="169">
        <v>16</v>
      </c>
      <c r="I380" s="170"/>
      <c r="J380" s="171">
        <f>ROUND(I380*H380,2)</f>
        <v>0</v>
      </c>
      <c r="K380" s="167" t="s">
        <v>19</v>
      </c>
      <c r="L380" s="172"/>
      <c r="M380" s="173" t="s">
        <v>19</v>
      </c>
      <c r="N380" s="174" t="s">
        <v>49</v>
      </c>
      <c r="P380" s="136">
        <f>O380*H380</f>
        <v>0</v>
      </c>
      <c r="Q380" s="136">
        <v>0</v>
      </c>
      <c r="R380" s="136">
        <f>Q380*H380</f>
        <v>0</v>
      </c>
      <c r="S380" s="136">
        <v>0</v>
      </c>
      <c r="T380" s="137">
        <f>S380*H380</f>
        <v>0</v>
      </c>
      <c r="AR380" s="138" t="s">
        <v>164</v>
      </c>
      <c r="AT380" s="138" t="s">
        <v>290</v>
      </c>
      <c r="AU380" s="138" t="s">
        <v>88</v>
      </c>
      <c r="AY380" s="17" t="s">
        <v>140</v>
      </c>
      <c r="BE380" s="139">
        <f>IF(N380="základní",J380,0)</f>
        <v>0</v>
      </c>
      <c r="BF380" s="139">
        <f>IF(N380="snížená",J380,0)</f>
        <v>0</v>
      </c>
      <c r="BG380" s="139">
        <f>IF(N380="zákl. přenesená",J380,0)</f>
        <v>0</v>
      </c>
      <c r="BH380" s="139">
        <f>IF(N380="sníž. přenesená",J380,0)</f>
        <v>0</v>
      </c>
      <c r="BI380" s="139">
        <f>IF(N380="nulová",J380,0)</f>
        <v>0</v>
      </c>
      <c r="BJ380" s="17" t="s">
        <v>86</v>
      </c>
      <c r="BK380" s="139">
        <f>ROUND(I380*H380,2)</f>
        <v>0</v>
      </c>
      <c r="BL380" s="17" t="s">
        <v>147</v>
      </c>
      <c r="BM380" s="138" t="s">
        <v>558</v>
      </c>
    </row>
    <row r="381" spans="2:65" s="1" customFormat="1" ht="16.5" customHeight="1">
      <c r="B381" s="32"/>
      <c r="C381" s="127" t="s">
        <v>359</v>
      </c>
      <c r="D381" s="127" t="s">
        <v>142</v>
      </c>
      <c r="E381" s="128" t="s">
        <v>1283</v>
      </c>
      <c r="F381" s="129" t="s">
        <v>1284</v>
      </c>
      <c r="G381" s="130" t="s">
        <v>233</v>
      </c>
      <c r="H381" s="131">
        <v>1.4690000000000001</v>
      </c>
      <c r="I381" s="132"/>
      <c r="J381" s="133">
        <f>ROUND(I381*H381,2)</f>
        <v>0</v>
      </c>
      <c r="K381" s="129" t="s">
        <v>146</v>
      </c>
      <c r="L381" s="32"/>
      <c r="M381" s="134" t="s">
        <v>19</v>
      </c>
      <c r="N381" s="135" t="s">
        <v>49</v>
      </c>
      <c r="P381" s="136">
        <f>O381*H381</f>
        <v>0</v>
      </c>
      <c r="Q381" s="136">
        <v>0</v>
      </c>
      <c r="R381" s="136">
        <f>Q381*H381</f>
        <v>0</v>
      </c>
      <c r="S381" s="136">
        <v>0</v>
      </c>
      <c r="T381" s="137">
        <f>S381*H381</f>
        <v>0</v>
      </c>
      <c r="AR381" s="138" t="s">
        <v>147</v>
      </c>
      <c r="AT381" s="138" t="s">
        <v>142</v>
      </c>
      <c r="AU381" s="138" t="s">
        <v>88</v>
      </c>
      <c r="AY381" s="17" t="s">
        <v>140</v>
      </c>
      <c r="BE381" s="139">
        <f>IF(N381="základní",J381,0)</f>
        <v>0</v>
      </c>
      <c r="BF381" s="139">
        <f>IF(N381="snížená",J381,0)</f>
        <v>0</v>
      </c>
      <c r="BG381" s="139">
        <f>IF(N381="zákl. přenesená",J381,0)</f>
        <v>0</v>
      </c>
      <c r="BH381" s="139">
        <f>IF(N381="sníž. přenesená",J381,0)</f>
        <v>0</v>
      </c>
      <c r="BI381" s="139">
        <f>IF(N381="nulová",J381,0)</f>
        <v>0</v>
      </c>
      <c r="BJ381" s="17" t="s">
        <v>86</v>
      </c>
      <c r="BK381" s="139">
        <f>ROUND(I381*H381,2)</f>
        <v>0</v>
      </c>
      <c r="BL381" s="17" t="s">
        <v>147</v>
      </c>
      <c r="BM381" s="138" t="s">
        <v>562</v>
      </c>
    </row>
    <row r="382" spans="2:65" s="1" customFormat="1">
      <c r="B382" s="32"/>
      <c r="D382" s="140" t="s">
        <v>148</v>
      </c>
      <c r="F382" s="141" t="s">
        <v>1285</v>
      </c>
      <c r="I382" s="142"/>
      <c r="L382" s="32"/>
      <c r="M382" s="143"/>
      <c r="T382" s="53"/>
      <c r="AT382" s="17" t="s">
        <v>148</v>
      </c>
      <c r="AU382" s="17" t="s">
        <v>88</v>
      </c>
    </row>
    <row r="383" spans="2:65" s="12" customFormat="1">
      <c r="B383" s="144"/>
      <c r="D383" s="145" t="s">
        <v>150</v>
      </c>
      <c r="E383" s="146" t="s">
        <v>19</v>
      </c>
      <c r="F383" s="147" t="s">
        <v>1286</v>
      </c>
      <c r="H383" s="148">
        <v>1.4690000000000001</v>
      </c>
      <c r="I383" s="149"/>
      <c r="L383" s="144"/>
      <c r="M383" s="150"/>
      <c r="T383" s="151"/>
      <c r="AT383" s="146" t="s">
        <v>150</v>
      </c>
      <c r="AU383" s="146" t="s">
        <v>88</v>
      </c>
      <c r="AV383" s="12" t="s">
        <v>88</v>
      </c>
      <c r="AW383" s="12" t="s">
        <v>37</v>
      </c>
      <c r="AX383" s="12" t="s">
        <v>78</v>
      </c>
      <c r="AY383" s="146" t="s">
        <v>140</v>
      </c>
    </row>
    <row r="384" spans="2:65" s="13" customFormat="1">
      <c r="B384" s="152"/>
      <c r="D384" s="145" t="s">
        <v>150</v>
      </c>
      <c r="E384" s="153" t="s">
        <v>19</v>
      </c>
      <c r="F384" s="154" t="s">
        <v>1287</v>
      </c>
      <c r="H384" s="153" t="s">
        <v>19</v>
      </c>
      <c r="I384" s="155"/>
      <c r="L384" s="152"/>
      <c r="M384" s="156"/>
      <c r="T384" s="157"/>
      <c r="AT384" s="153" t="s">
        <v>150</v>
      </c>
      <c r="AU384" s="153" t="s">
        <v>88</v>
      </c>
      <c r="AV384" s="13" t="s">
        <v>86</v>
      </c>
      <c r="AW384" s="13" t="s">
        <v>37</v>
      </c>
      <c r="AX384" s="13" t="s">
        <v>78</v>
      </c>
      <c r="AY384" s="153" t="s">
        <v>140</v>
      </c>
    </row>
    <row r="385" spans="2:65" s="14" customFormat="1">
      <c r="B385" s="158"/>
      <c r="D385" s="145" t="s">
        <v>150</v>
      </c>
      <c r="E385" s="159" t="s">
        <v>19</v>
      </c>
      <c r="F385" s="160" t="s">
        <v>153</v>
      </c>
      <c r="H385" s="161">
        <v>1.4690000000000001</v>
      </c>
      <c r="I385" s="162"/>
      <c r="L385" s="158"/>
      <c r="M385" s="163"/>
      <c r="T385" s="164"/>
      <c r="AT385" s="159" t="s">
        <v>150</v>
      </c>
      <c r="AU385" s="159" t="s">
        <v>88</v>
      </c>
      <c r="AV385" s="14" t="s">
        <v>147</v>
      </c>
      <c r="AW385" s="14" t="s">
        <v>37</v>
      </c>
      <c r="AX385" s="14" t="s">
        <v>86</v>
      </c>
      <c r="AY385" s="159" t="s">
        <v>140</v>
      </c>
    </row>
    <row r="386" spans="2:65" s="1" customFormat="1" ht="16.5" customHeight="1">
      <c r="B386" s="32"/>
      <c r="C386" s="127" t="s">
        <v>566</v>
      </c>
      <c r="D386" s="127" t="s">
        <v>142</v>
      </c>
      <c r="E386" s="128" t="s">
        <v>1288</v>
      </c>
      <c r="F386" s="129" t="s">
        <v>1289</v>
      </c>
      <c r="G386" s="130" t="s">
        <v>221</v>
      </c>
      <c r="H386" s="131">
        <v>403.38</v>
      </c>
      <c r="I386" s="132"/>
      <c r="J386" s="133">
        <f>ROUND(I386*H386,2)</f>
        <v>0</v>
      </c>
      <c r="K386" s="129" t="s">
        <v>146</v>
      </c>
      <c r="L386" s="32"/>
      <c r="M386" s="134" t="s">
        <v>19</v>
      </c>
      <c r="N386" s="135" t="s">
        <v>49</v>
      </c>
      <c r="P386" s="136">
        <f>O386*H386</f>
        <v>0</v>
      </c>
      <c r="Q386" s="136">
        <v>0</v>
      </c>
      <c r="R386" s="136">
        <f>Q386*H386</f>
        <v>0</v>
      </c>
      <c r="S386" s="136">
        <v>0</v>
      </c>
      <c r="T386" s="137">
        <f>S386*H386</f>
        <v>0</v>
      </c>
      <c r="AR386" s="138" t="s">
        <v>147</v>
      </c>
      <c r="AT386" s="138" t="s">
        <v>142</v>
      </c>
      <c r="AU386" s="138" t="s">
        <v>88</v>
      </c>
      <c r="AY386" s="17" t="s">
        <v>140</v>
      </c>
      <c r="BE386" s="139">
        <f>IF(N386="základní",J386,0)</f>
        <v>0</v>
      </c>
      <c r="BF386" s="139">
        <f>IF(N386="snížená",J386,0)</f>
        <v>0</v>
      </c>
      <c r="BG386" s="139">
        <f>IF(N386="zákl. přenesená",J386,0)</f>
        <v>0</v>
      </c>
      <c r="BH386" s="139">
        <f>IF(N386="sníž. přenesená",J386,0)</f>
        <v>0</v>
      </c>
      <c r="BI386" s="139">
        <f>IF(N386="nulová",J386,0)</f>
        <v>0</v>
      </c>
      <c r="BJ386" s="17" t="s">
        <v>86</v>
      </c>
      <c r="BK386" s="139">
        <f>ROUND(I386*H386,2)</f>
        <v>0</v>
      </c>
      <c r="BL386" s="17" t="s">
        <v>147</v>
      </c>
      <c r="BM386" s="138" t="s">
        <v>569</v>
      </c>
    </row>
    <row r="387" spans="2:65" s="1" customFormat="1">
      <c r="B387" s="32"/>
      <c r="D387" s="140" t="s">
        <v>148</v>
      </c>
      <c r="F387" s="141" t="s">
        <v>1290</v>
      </c>
      <c r="I387" s="142"/>
      <c r="L387" s="32"/>
      <c r="M387" s="143"/>
      <c r="T387" s="53"/>
      <c r="AT387" s="17" t="s">
        <v>148</v>
      </c>
      <c r="AU387" s="17" t="s">
        <v>88</v>
      </c>
    </row>
    <row r="388" spans="2:65" s="12" customFormat="1">
      <c r="B388" s="144"/>
      <c r="D388" s="145" t="s">
        <v>150</v>
      </c>
      <c r="E388" s="146" t="s">
        <v>19</v>
      </c>
      <c r="F388" s="147" t="s">
        <v>1291</v>
      </c>
      <c r="H388" s="148">
        <v>403.38</v>
      </c>
      <c r="I388" s="149"/>
      <c r="L388" s="144"/>
      <c r="M388" s="150"/>
      <c r="T388" s="151"/>
      <c r="AT388" s="146" t="s">
        <v>150</v>
      </c>
      <c r="AU388" s="146" t="s">
        <v>88</v>
      </c>
      <c r="AV388" s="12" t="s">
        <v>88</v>
      </c>
      <c r="AW388" s="12" t="s">
        <v>37</v>
      </c>
      <c r="AX388" s="12" t="s">
        <v>78</v>
      </c>
      <c r="AY388" s="146" t="s">
        <v>140</v>
      </c>
    </row>
    <row r="389" spans="2:65" s="14" customFormat="1">
      <c r="B389" s="158"/>
      <c r="D389" s="145" t="s">
        <v>150</v>
      </c>
      <c r="E389" s="159" t="s">
        <v>19</v>
      </c>
      <c r="F389" s="160" t="s">
        <v>153</v>
      </c>
      <c r="H389" s="161">
        <v>403.38</v>
      </c>
      <c r="I389" s="162"/>
      <c r="L389" s="158"/>
      <c r="M389" s="163"/>
      <c r="T389" s="164"/>
      <c r="AT389" s="159" t="s">
        <v>150</v>
      </c>
      <c r="AU389" s="159" t="s">
        <v>88</v>
      </c>
      <c r="AV389" s="14" t="s">
        <v>147</v>
      </c>
      <c r="AW389" s="14" t="s">
        <v>37</v>
      </c>
      <c r="AX389" s="14" t="s">
        <v>86</v>
      </c>
      <c r="AY389" s="159" t="s">
        <v>140</v>
      </c>
    </row>
    <row r="390" spans="2:65" s="11" customFormat="1" ht="22.8" customHeight="1">
      <c r="B390" s="115"/>
      <c r="D390" s="116" t="s">
        <v>77</v>
      </c>
      <c r="E390" s="125" t="s">
        <v>188</v>
      </c>
      <c r="F390" s="125" t="s">
        <v>690</v>
      </c>
      <c r="I390" s="118"/>
      <c r="J390" s="126">
        <f>BK390</f>
        <v>0</v>
      </c>
      <c r="L390" s="115"/>
      <c r="M390" s="120"/>
      <c r="P390" s="121">
        <f>SUM(P391:P395)</f>
        <v>0</v>
      </c>
      <c r="R390" s="121">
        <f>SUM(R391:R395)</f>
        <v>0</v>
      </c>
      <c r="T390" s="122">
        <f>SUM(T391:T395)</f>
        <v>0</v>
      </c>
      <c r="AR390" s="116" t="s">
        <v>86</v>
      </c>
      <c r="AT390" s="123" t="s">
        <v>77</v>
      </c>
      <c r="AU390" s="123" t="s">
        <v>86</v>
      </c>
      <c r="AY390" s="116" t="s">
        <v>140</v>
      </c>
      <c r="BK390" s="124">
        <f>SUM(BK391:BK395)</f>
        <v>0</v>
      </c>
    </row>
    <row r="391" spans="2:65" s="1" customFormat="1" ht="16.5" customHeight="1">
      <c r="B391" s="32"/>
      <c r="C391" s="127" t="s">
        <v>369</v>
      </c>
      <c r="D391" s="127" t="s">
        <v>142</v>
      </c>
      <c r="E391" s="128" t="s">
        <v>1292</v>
      </c>
      <c r="F391" s="129" t="s">
        <v>1293</v>
      </c>
      <c r="G391" s="130" t="s">
        <v>233</v>
      </c>
      <c r="H391" s="131">
        <v>2</v>
      </c>
      <c r="I391" s="132"/>
      <c r="J391" s="133">
        <f>ROUND(I391*H391,2)</f>
        <v>0</v>
      </c>
      <c r="K391" s="129" t="s">
        <v>146</v>
      </c>
      <c r="L391" s="32"/>
      <c r="M391" s="134" t="s">
        <v>19</v>
      </c>
      <c r="N391" s="135" t="s">
        <v>49</v>
      </c>
      <c r="P391" s="136">
        <f>O391*H391</f>
        <v>0</v>
      </c>
      <c r="Q391" s="136">
        <v>0</v>
      </c>
      <c r="R391" s="136">
        <f>Q391*H391</f>
        <v>0</v>
      </c>
      <c r="S391" s="136">
        <v>0</v>
      </c>
      <c r="T391" s="137">
        <f>S391*H391</f>
        <v>0</v>
      </c>
      <c r="AR391" s="138" t="s">
        <v>147</v>
      </c>
      <c r="AT391" s="138" t="s">
        <v>142</v>
      </c>
      <c r="AU391" s="138" t="s">
        <v>88</v>
      </c>
      <c r="AY391" s="17" t="s">
        <v>140</v>
      </c>
      <c r="BE391" s="139">
        <f>IF(N391="základní",J391,0)</f>
        <v>0</v>
      </c>
      <c r="BF391" s="139">
        <f>IF(N391="snížená",J391,0)</f>
        <v>0</v>
      </c>
      <c r="BG391" s="139">
        <f>IF(N391="zákl. přenesená",J391,0)</f>
        <v>0</v>
      </c>
      <c r="BH391" s="139">
        <f>IF(N391="sníž. přenesená",J391,0)</f>
        <v>0</v>
      </c>
      <c r="BI391" s="139">
        <f>IF(N391="nulová",J391,0)</f>
        <v>0</v>
      </c>
      <c r="BJ391" s="17" t="s">
        <v>86</v>
      </c>
      <c r="BK391" s="139">
        <f>ROUND(I391*H391,2)</f>
        <v>0</v>
      </c>
      <c r="BL391" s="17" t="s">
        <v>147</v>
      </c>
      <c r="BM391" s="138" t="s">
        <v>575</v>
      </c>
    </row>
    <row r="392" spans="2:65" s="1" customFormat="1">
      <c r="B392" s="32"/>
      <c r="D392" s="140" t="s">
        <v>148</v>
      </c>
      <c r="F392" s="141" t="s">
        <v>1294</v>
      </c>
      <c r="I392" s="142"/>
      <c r="L392" s="32"/>
      <c r="M392" s="143"/>
      <c r="T392" s="53"/>
      <c r="AT392" s="17" t="s">
        <v>148</v>
      </c>
      <c r="AU392" s="17" t="s">
        <v>88</v>
      </c>
    </row>
    <row r="393" spans="2:65" s="12" customFormat="1">
      <c r="B393" s="144"/>
      <c r="D393" s="145" t="s">
        <v>150</v>
      </c>
      <c r="E393" s="146" t="s">
        <v>19</v>
      </c>
      <c r="F393" s="147" t="s">
        <v>1295</v>
      </c>
      <c r="H393" s="148">
        <v>2</v>
      </c>
      <c r="I393" s="149"/>
      <c r="L393" s="144"/>
      <c r="M393" s="150"/>
      <c r="T393" s="151"/>
      <c r="AT393" s="146" t="s">
        <v>150</v>
      </c>
      <c r="AU393" s="146" t="s">
        <v>88</v>
      </c>
      <c r="AV393" s="12" t="s">
        <v>88</v>
      </c>
      <c r="AW393" s="12" t="s">
        <v>37</v>
      </c>
      <c r="AX393" s="12" t="s">
        <v>78</v>
      </c>
      <c r="AY393" s="146" t="s">
        <v>140</v>
      </c>
    </row>
    <row r="394" spans="2:65" s="13" customFormat="1">
      <c r="B394" s="152"/>
      <c r="D394" s="145" t="s">
        <v>150</v>
      </c>
      <c r="E394" s="153" t="s">
        <v>19</v>
      </c>
      <c r="F394" s="154" t="s">
        <v>1157</v>
      </c>
      <c r="H394" s="153" t="s">
        <v>19</v>
      </c>
      <c r="I394" s="155"/>
      <c r="L394" s="152"/>
      <c r="M394" s="156"/>
      <c r="T394" s="157"/>
      <c r="AT394" s="153" t="s">
        <v>150</v>
      </c>
      <c r="AU394" s="153" t="s">
        <v>88</v>
      </c>
      <c r="AV394" s="13" t="s">
        <v>86</v>
      </c>
      <c r="AW394" s="13" t="s">
        <v>37</v>
      </c>
      <c r="AX394" s="13" t="s">
        <v>78</v>
      </c>
      <c r="AY394" s="153" t="s">
        <v>140</v>
      </c>
    </row>
    <row r="395" spans="2:65" s="14" customFormat="1">
      <c r="B395" s="158"/>
      <c r="D395" s="145" t="s">
        <v>150</v>
      </c>
      <c r="E395" s="159" t="s">
        <v>19</v>
      </c>
      <c r="F395" s="160" t="s">
        <v>153</v>
      </c>
      <c r="H395" s="161">
        <v>2</v>
      </c>
      <c r="I395" s="162"/>
      <c r="L395" s="158"/>
      <c r="M395" s="163"/>
      <c r="T395" s="164"/>
      <c r="AT395" s="159" t="s">
        <v>150</v>
      </c>
      <c r="AU395" s="159" t="s">
        <v>88</v>
      </c>
      <c r="AV395" s="14" t="s">
        <v>147</v>
      </c>
      <c r="AW395" s="14" t="s">
        <v>37</v>
      </c>
      <c r="AX395" s="14" t="s">
        <v>86</v>
      </c>
      <c r="AY395" s="159" t="s">
        <v>140</v>
      </c>
    </row>
    <row r="396" spans="2:65" s="11" customFormat="1" ht="22.8" customHeight="1">
      <c r="B396" s="115"/>
      <c r="D396" s="116" t="s">
        <v>77</v>
      </c>
      <c r="E396" s="125" t="s">
        <v>904</v>
      </c>
      <c r="F396" s="125" t="s">
        <v>1296</v>
      </c>
      <c r="I396" s="118"/>
      <c r="J396" s="126">
        <f>BK396</f>
        <v>0</v>
      </c>
      <c r="L396" s="115"/>
      <c r="M396" s="120"/>
      <c r="P396" s="121">
        <f>SUM(P397:P411)</f>
        <v>0</v>
      </c>
      <c r="R396" s="121">
        <f>SUM(R397:R411)</f>
        <v>0</v>
      </c>
      <c r="T396" s="122">
        <f>SUM(T397:T411)</f>
        <v>0</v>
      </c>
      <c r="AR396" s="116" t="s">
        <v>86</v>
      </c>
      <c r="AT396" s="123" t="s">
        <v>77</v>
      </c>
      <c r="AU396" s="123" t="s">
        <v>86</v>
      </c>
      <c r="AY396" s="116" t="s">
        <v>140</v>
      </c>
      <c r="BK396" s="124">
        <f>SUM(BK397:BK411)</f>
        <v>0</v>
      </c>
    </row>
    <row r="397" spans="2:65" s="1" customFormat="1" ht="24.15" customHeight="1">
      <c r="B397" s="32"/>
      <c r="C397" s="127" t="s">
        <v>579</v>
      </c>
      <c r="D397" s="127" t="s">
        <v>142</v>
      </c>
      <c r="E397" s="128" t="s">
        <v>1297</v>
      </c>
      <c r="F397" s="129" t="s">
        <v>1298</v>
      </c>
      <c r="G397" s="130" t="s">
        <v>293</v>
      </c>
      <c r="H397" s="131">
        <v>4.9800000000000004</v>
      </c>
      <c r="I397" s="132"/>
      <c r="J397" s="133">
        <f>ROUND(I397*H397,2)</f>
        <v>0</v>
      </c>
      <c r="K397" s="129" t="s">
        <v>146</v>
      </c>
      <c r="L397" s="32"/>
      <c r="M397" s="134" t="s">
        <v>19</v>
      </c>
      <c r="N397" s="135" t="s">
        <v>49</v>
      </c>
      <c r="P397" s="136">
        <f>O397*H397</f>
        <v>0</v>
      </c>
      <c r="Q397" s="136">
        <v>0</v>
      </c>
      <c r="R397" s="136">
        <f>Q397*H397</f>
        <v>0</v>
      </c>
      <c r="S397" s="136">
        <v>0</v>
      </c>
      <c r="T397" s="137">
        <f>S397*H397</f>
        <v>0</v>
      </c>
      <c r="AR397" s="138" t="s">
        <v>147</v>
      </c>
      <c r="AT397" s="138" t="s">
        <v>142</v>
      </c>
      <c r="AU397" s="138" t="s">
        <v>88</v>
      </c>
      <c r="AY397" s="17" t="s">
        <v>140</v>
      </c>
      <c r="BE397" s="139">
        <f>IF(N397="základní",J397,0)</f>
        <v>0</v>
      </c>
      <c r="BF397" s="139">
        <f>IF(N397="snížená",J397,0)</f>
        <v>0</v>
      </c>
      <c r="BG397" s="139">
        <f>IF(N397="zákl. přenesená",J397,0)</f>
        <v>0</v>
      </c>
      <c r="BH397" s="139">
        <f>IF(N397="sníž. přenesená",J397,0)</f>
        <v>0</v>
      </c>
      <c r="BI397" s="139">
        <f>IF(N397="nulová",J397,0)</f>
        <v>0</v>
      </c>
      <c r="BJ397" s="17" t="s">
        <v>86</v>
      </c>
      <c r="BK397" s="139">
        <f>ROUND(I397*H397,2)</f>
        <v>0</v>
      </c>
      <c r="BL397" s="17" t="s">
        <v>147</v>
      </c>
      <c r="BM397" s="138" t="s">
        <v>582</v>
      </c>
    </row>
    <row r="398" spans="2:65" s="1" customFormat="1">
      <c r="B398" s="32"/>
      <c r="D398" s="140" t="s">
        <v>148</v>
      </c>
      <c r="F398" s="141" t="s">
        <v>1299</v>
      </c>
      <c r="I398" s="142"/>
      <c r="L398" s="32"/>
      <c r="M398" s="143"/>
      <c r="T398" s="53"/>
      <c r="AT398" s="17" t="s">
        <v>148</v>
      </c>
      <c r="AU398" s="17" t="s">
        <v>88</v>
      </c>
    </row>
    <row r="399" spans="2:65" s="12" customFormat="1">
      <c r="B399" s="144"/>
      <c r="D399" s="145" t="s">
        <v>150</v>
      </c>
      <c r="E399" s="146" t="s">
        <v>19</v>
      </c>
      <c r="F399" s="147" t="s">
        <v>1300</v>
      </c>
      <c r="H399" s="148">
        <v>4.9800000000000004</v>
      </c>
      <c r="I399" s="149"/>
      <c r="L399" s="144"/>
      <c r="M399" s="150"/>
      <c r="T399" s="151"/>
      <c r="AT399" s="146" t="s">
        <v>150</v>
      </c>
      <c r="AU399" s="146" t="s">
        <v>88</v>
      </c>
      <c r="AV399" s="12" t="s">
        <v>88</v>
      </c>
      <c r="AW399" s="12" t="s">
        <v>37</v>
      </c>
      <c r="AX399" s="12" t="s">
        <v>78</v>
      </c>
      <c r="AY399" s="146" t="s">
        <v>140</v>
      </c>
    </row>
    <row r="400" spans="2:65" s="13" customFormat="1">
      <c r="B400" s="152"/>
      <c r="D400" s="145" t="s">
        <v>150</v>
      </c>
      <c r="E400" s="153" t="s">
        <v>19</v>
      </c>
      <c r="F400" s="154" t="s">
        <v>1301</v>
      </c>
      <c r="H400" s="153" t="s">
        <v>19</v>
      </c>
      <c r="I400" s="155"/>
      <c r="L400" s="152"/>
      <c r="M400" s="156"/>
      <c r="T400" s="157"/>
      <c r="AT400" s="153" t="s">
        <v>150</v>
      </c>
      <c r="AU400" s="153" t="s">
        <v>88</v>
      </c>
      <c r="AV400" s="13" t="s">
        <v>86</v>
      </c>
      <c r="AW400" s="13" t="s">
        <v>37</v>
      </c>
      <c r="AX400" s="13" t="s">
        <v>78</v>
      </c>
      <c r="AY400" s="153" t="s">
        <v>140</v>
      </c>
    </row>
    <row r="401" spans="2:65" s="14" customFormat="1">
      <c r="B401" s="158"/>
      <c r="D401" s="145" t="s">
        <v>150</v>
      </c>
      <c r="E401" s="159" t="s">
        <v>19</v>
      </c>
      <c r="F401" s="160" t="s">
        <v>153</v>
      </c>
      <c r="H401" s="161">
        <v>4.9800000000000004</v>
      </c>
      <c r="I401" s="162"/>
      <c r="L401" s="158"/>
      <c r="M401" s="163"/>
      <c r="T401" s="164"/>
      <c r="AT401" s="159" t="s">
        <v>150</v>
      </c>
      <c r="AU401" s="159" t="s">
        <v>88</v>
      </c>
      <c r="AV401" s="14" t="s">
        <v>147</v>
      </c>
      <c r="AW401" s="14" t="s">
        <v>37</v>
      </c>
      <c r="AX401" s="14" t="s">
        <v>86</v>
      </c>
      <c r="AY401" s="159" t="s">
        <v>140</v>
      </c>
    </row>
    <row r="402" spans="2:65" s="1" customFormat="1" ht="24.15" customHeight="1">
      <c r="B402" s="32"/>
      <c r="C402" s="127" t="s">
        <v>374</v>
      </c>
      <c r="D402" s="127" t="s">
        <v>142</v>
      </c>
      <c r="E402" s="128" t="s">
        <v>1302</v>
      </c>
      <c r="F402" s="129" t="s">
        <v>1303</v>
      </c>
      <c r="G402" s="130" t="s">
        <v>293</v>
      </c>
      <c r="H402" s="131">
        <v>69.72</v>
      </c>
      <c r="I402" s="132"/>
      <c r="J402" s="133">
        <f>ROUND(I402*H402,2)</f>
        <v>0</v>
      </c>
      <c r="K402" s="129" t="s">
        <v>146</v>
      </c>
      <c r="L402" s="32"/>
      <c r="M402" s="134" t="s">
        <v>19</v>
      </c>
      <c r="N402" s="135" t="s">
        <v>49</v>
      </c>
      <c r="P402" s="136">
        <f>O402*H402</f>
        <v>0</v>
      </c>
      <c r="Q402" s="136">
        <v>0</v>
      </c>
      <c r="R402" s="136">
        <f>Q402*H402</f>
        <v>0</v>
      </c>
      <c r="S402" s="136">
        <v>0</v>
      </c>
      <c r="T402" s="137">
        <f>S402*H402</f>
        <v>0</v>
      </c>
      <c r="AR402" s="138" t="s">
        <v>147</v>
      </c>
      <c r="AT402" s="138" t="s">
        <v>142</v>
      </c>
      <c r="AU402" s="138" t="s">
        <v>88</v>
      </c>
      <c r="AY402" s="17" t="s">
        <v>140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7" t="s">
        <v>86</v>
      </c>
      <c r="BK402" s="139">
        <f>ROUND(I402*H402,2)</f>
        <v>0</v>
      </c>
      <c r="BL402" s="17" t="s">
        <v>147</v>
      </c>
      <c r="BM402" s="138" t="s">
        <v>587</v>
      </c>
    </row>
    <row r="403" spans="2:65" s="1" customFormat="1">
      <c r="B403" s="32"/>
      <c r="D403" s="140" t="s">
        <v>148</v>
      </c>
      <c r="F403" s="141" t="s">
        <v>1304</v>
      </c>
      <c r="I403" s="142"/>
      <c r="L403" s="32"/>
      <c r="M403" s="143"/>
      <c r="T403" s="53"/>
      <c r="AT403" s="17" t="s">
        <v>148</v>
      </c>
      <c r="AU403" s="17" t="s">
        <v>88</v>
      </c>
    </row>
    <row r="404" spans="2:65" s="12" customFormat="1">
      <c r="B404" s="144"/>
      <c r="D404" s="145" t="s">
        <v>150</v>
      </c>
      <c r="E404" s="146" t="s">
        <v>19</v>
      </c>
      <c r="F404" s="147" t="s">
        <v>1305</v>
      </c>
      <c r="H404" s="148">
        <v>69.72</v>
      </c>
      <c r="I404" s="149"/>
      <c r="L404" s="144"/>
      <c r="M404" s="150"/>
      <c r="T404" s="151"/>
      <c r="AT404" s="146" t="s">
        <v>150</v>
      </c>
      <c r="AU404" s="146" t="s">
        <v>88</v>
      </c>
      <c r="AV404" s="12" t="s">
        <v>88</v>
      </c>
      <c r="AW404" s="12" t="s">
        <v>37</v>
      </c>
      <c r="AX404" s="12" t="s">
        <v>78</v>
      </c>
      <c r="AY404" s="146" t="s">
        <v>140</v>
      </c>
    </row>
    <row r="405" spans="2:65" s="14" customFormat="1">
      <c r="B405" s="158"/>
      <c r="D405" s="145" t="s">
        <v>150</v>
      </c>
      <c r="E405" s="159" t="s">
        <v>19</v>
      </c>
      <c r="F405" s="160" t="s">
        <v>153</v>
      </c>
      <c r="H405" s="161">
        <v>69.72</v>
      </c>
      <c r="I405" s="162"/>
      <c r="L405" s="158"/>
      <c r="M405" s="163"/>
      <c r="T405" s="164"/>
      <c r="AT405" s="159" t="s">
        <v>150</v>
      </c>
      <c r="AU405" s="159" t="s">
        <v>88</v>
      </c>
      <c r="AV405" s="14" t="s">
        <v>147</v>
      </c>
      <c r="AW405" s="14" t="s">
        <v>37</v>
      </c>
      <c r="AX405" s="14" t="s">
        <v>86</v>
      </c>
      <c r="AY405" s="159" t="s">
        <v>140</v>
      </c>
    </row>
    <row r="406" spans="2:65" s="1" customFormat="1" ht="16.5" customHeight="1">
      <c r="B406" s="32"/>
      <c r="C406" s="127" t="s">
        <v>590</v>
      </c>
      <c r="D406" s="127" t="s">
        <v>142</v>
      </c>
      <c r="E406" s="128" t="s">
        <v>950</v>
      </c>
      <c r="F406" s="129" t="s">
        <v>951</v>
      </c>
      <c r="G406" s="130" t="s">
        <v>293</v>
      </c>
      <c r="H406" s="131">
        <v>4.9800000000000004</v>
      </c>
      <c r="I406" s="132"/>
      <c r="J406" s="133">
        <f>ROUND(I406*H406,2)</f>
        <v>0</v>
      </c>
      <c r="K406" s="129" t="s">
        <v>146</v>
      </c>
      <c r="L406" s="32"/>
      <c r="M406" s="134" t="s">
        <v>19</v>
      </c>
      <c r="N406" s="135" t="s">
        <v>49</v>
      </c>
      <c r="P406" s="136">
        <f>O406*H406</f>
        <v>0</v>
      </c>
      <c r="Q406" s="136">
        <v>0</v>
      </c>
      <c r="R406" s="136">
        <f>Q406*H406</f>
        <v>0</v>
      </c>
      <c r="S406" s="136">
        <v>0</v>
      </c>
      <c r="T406" s="137">
        <f>S406*H406</f>
        <v>0</v>
      </c>
      <c r="AR406" s="138" t="s">
        <v>147</v>
      </c>
      <c r="AT406" s="138" t="s">
        <v>142</v>
      </c>
      <c r="AU406" s="138" t="s">
        <v>88</v>
      </c>
      <c r="AY406" s="17" t="s">
        <v>140</v>
      </c>
      <c r="BE406" s="139">
        <f>IF(N406="základní",J406,0)</f>
        <v>0</v>
      </c>
      <c r="BF406" s="139">
        <f>IF(N406="snížená",J406,0)</f>
        <v>0</v>
      </c>
      <c r="BG406" s="139">
        <f>IF(N406="zákl. přenesená",J406,0)</f>
        <v>0</v>
      </c>
      <c r="BH406" s="139">
        <f>IF(N406="sníž. přenesená",J406,0)</f>
        <v>0</v>
      </c>
      <c r="BI406" s="139">
        <f>IF(N406="nulová",J406,0)</f>
        <v>0</v>
      </c>
      <c r="BJ406" s="17" t="s">
        <v>86</v>
      </c>
      <c r="BK406" s="139">
        <f>ROUND(I406*H406,2)</f>
        <v>0</v>
      </c>
      <c r="BL406" s="17" t="s">
        <v>147</v>
      </c>
      <c r="BM406" s="138" t="s">
        <v>593</v>
      </c>
    </row>
    <row r="407" spans="2:65" s="1" customFormat="1">
      <c r="B407" s="32"/>
      <c r="D407" s="140" t="s">
        <v>148</v>
      </c>
      <c r="F407" s="141" t="s">
        <v>953</v>
      </c>
      <c r="I407" s="142"/>
      <c r="L407" s="32"/>
      <c r="M407" s="143"/>
      <c r="T407" s="53"/>
      <c r="AT407" s="17" t="s">
        <v>148</v>
      </c>
      <c r="AU407" s="17" t="s">
        <v>88</v>
      </c>
    </row>
    <row r="408" spans="2:65" s="1" customFormat="1" ht="24.15" customHeight="1">
      <c r="B408" s="32"/>
      <c r="C408" s="127" t="s">
        <v>380</v>
      </c>
      <c r="D408" s="127" t="s">
        <v>142</v>
      </c>
      <c r="E408" s="128" t="s">
        <v>956</v>
      </c>
      <c r="F408" s="129" t="s">
        <v>957</v>
      </c>
      <c r="G408" s="130" t="s">
        <v>293</v>
      </c>
      <c r="H408" s="131">
        <v>4.9800000000000004</v>
      </c>
      <c r="I408" s="132"/>
      <c r="J408" s="133">
        <f>ROUND(I408*H408,2)</f>
        <v>0</v>
      </c>
      <c r="K408" s="129" t="s">
        <v>146</v>
      </c>
      <c r="L408" s="32"/>
      <c r="M408" s="134" t="s">
        <v>19</v>
      </c>
      <c r="N408" s="135" t="s">
        <v>49</v>
      </c>
      <c r="P408" s="136">
        <f>O408*H408</f>
        <v>0</v>
      </c>
      <c r="Q408" s="136">
        <v>0</v>
      </c>
      <c r="R408" s="136">
        <f>Q408*H408</f>
        <v>0</v>
      </c>
      <c r="S408" s="136">
        <v>0</v>
      </c>
      <c r="T408" s="137">
        <f>S408*H408</f>
        <v>0</v>
      </c>
      <c r="AR408" s="138" t="s">
        <v>147</v>
      </c>
      <c r="AT408" s="138" t="s">
        <v>142</v>
      </c>
      <c r="AU408" s="138" t="s">
        <v>88</v>
      </c>
      <c r="AY408" s="17" t="s">
        <v>140</v>
      </c>
      <c r="BE408" s="139">
        <f>IF(N408="základní",J408,0)</f>
        <v>0</v>
      </c>
      <c r="BF408" s="139">
        <f>IF(N408="snížená",J408,0)</f>
        <v>0</v>
      </c>
      <c r="BG408" s="139">
        <f>IF(N408="zákl. přenesená",J408,0)</f>
        <v>0</v>
      </c>
      <c r="BH408" s="139">
        <f>IF(N408="sníž. přenesená",J408,0)</f>
        <v>0</v>
      </c>
      <c r="BI408" s="139">
        <f>IF(N408="nulová",J408,0)</f>
        <v>0</v>
      </c>
      <c r="BJ408" s="17" t="s">
        <v>86</v>
      </c>
      <c r="BK408" s="139">
        <f>ROUND(I408*H408,2)</f>
        <v>0</v>
      </c>
      <c r="BL408" s="17" t="s">
        <v>147</v>
      </c>
      <c r="BM408" s="138" t="s">
        <v>597</v>
      </c>
    </row>
    <row r="409" spans="2:65" s="1" customFormat="1">
      <c r="B409" s="32"/>
      <c r="D409" s="140" t="s">
        <v>148</v>
      </c>
      <c r="F409" s="141" t="s">
        <v>959</v>
      </c>
      <c r="I409" s="142"/>
      <c r="L409" s="32"/>
      <c r="M409" s="143"/>
      <c r="T409" s="53"/>
      <c r="AT409" s="17" t="s">
        <v>148</v>
      </c>
      <c r="AU409" s="17" t="s">
        <v>88</v>
      </c>
    </row>
    <row r="410" spans="2:65" s="12" customFormat="1">
      <c r="B410" s="144"/>
      <c r="D410" s="145" t="s">
        <v>150</v>
      </c>
      <c r="E410" s="146" t="s">
        <v>19</v>
      </c>
      <c r="F410" s="147" t="s">
        <v>1306</v>
      </c>
      <c r="H410" s="148">
        <v>4.9800000000000004</v>
      </c>
      <c r="I410" s="149"/>
      <c r="L410" s="144"/>
      <c r="M410" s="150"/>
      <c r="T410" s="151"/>
      <c r="AT410" s="146" t="s">
        <v>150</v>
      </c>
      <c r="AU410" s="146" t="s">
        <v>88</v>
      </c>
      <c r="AV410" s="12" t="s">
        <v>88</v>
      </c>
      <c r="AW410" s="12" t="s">
        <v>37</v>
      </c>
      <c r="AX410" s="12" t="s">
        <v>78</v>
      </c>
      <c r="AY410" s="146" t="s">
        <v>140</v>
      </c>
    </row>
    <row r="411" spans="2:65" s="14" customFormat="1">
      <c r="B411" s="158"/>
      <c r="D411" s="145" t="s">
        <v>150</v>
      </c>
      <c r="E411" s="159" t="s">
        <v>19</v>
      </c>
      <c r="F411" s="160" t="s">
        <v>153</v>
      </c>
      <c r="H411" s="161">
        <v>4.9800000000000004</v>
      </c>
      <c r="I411" s="162"/>
      <c r="L411" s="158"/>
      <c r="M411" s="163"/>
      <c r="T411" s="164"/>
      <c r="AT411" s="159" t="s">
        <v>150</v>
      </c>
      <c r="AU411" s="159" t="s">
        <v>88</v>
      </c>
      <c r="AV411" s="14" t="s">
        <v>147</v>
      </c>
      <c r="AW411" s="14" t="s">
        <v>37</v>
      </c>
      <c r="AX411" s="14" t="s">
        <v>86</v>
      </c>
      <c r="AY411" s="159" t="s">
        <v>140</v>
      </c>
    </row>
    <row r="412" spans="2:65" s="11" customFormat="1" ht="22.8" customHeight="1">
      <c r="B412" s="115"/>
      <c r="D412" s="116" t="s">
        <v>77</v>
      </c>
      <c r="E412" s="125" t="s">
        <v>980</v>
      </c>
      <c r="F412" s="125" t="s">
        <v>981</v>
      </c>
      <c r="I412" s="118"/>
      <c r="J412" s="126">
        <f>BK412</f>
        <v>0</v>
      </c>
      <c r="L412" s="115"/>
      <c r="M412" s="120"/>
      <c r="P412" s="121">
        <f>SUM(P413:P414)</f>
        <v>0</v>
      </c>
      <c r="R412" s="121">
        <f>SUM(R413:R414)</f>
        <v>0</v>
      </c>
      <c r="T412" s="122">
        <f>SUM(T413:T414)</f>
        <v>0</v>
      </c>
      <c r="AR412" s="116" t="s">
        <v>86</v>
      </c>
      <c r="AT412" s="123" t="s">
        <v>77</v>
      </c>
      <c r="AU412" s="123" t="s">
        <v>86</v>
      </c>
      <c r="AY412" s="116" t="s">
        <v>140</v>
      </c>
      <c r="BK412" s="124">
        <f>SUM(BK413:BK414)</f>
        <v>0</v>
      </c>
    </row>
    <row r="413" spans="2:65" s="1" customFormat="1" ht="24.15" customHeight="1">
      <c r="B413" s="32"/>
      <c r="C413" s="127" t="s">
        <v>600</v>
      </c>
      <c r="D413" s="127" t="s">
        <v>142</v>
      </c>
      <c r="E413" s="128" t="s">
        <v>1307</v>
      </c>
      <c r="F413" s="129" t="s">
        <v>1308</v>
      </c>
      <c r="G413" s="130" t="s">
        <v>293</v>
      </c>
      <c r="H413" s="131">
        <v>941.69100000000003</v>
      </c>
      <c r="I413" s="132"/>
      <c r="J413" s="133">
        <f>ROUND(I413*H413,2)</f>
        <v>0</v>
      </c>
      <c r="K413" s="129" t="s">
        <v>146</v>
      </c>
      <c r="L413" s="32"/>
      <c r="M413" s="134" t="s">
        <v>19</v>
      </c>
      <c r="N413" s="135" t="s">
        <v>49</v>
      </c>
      <c r="P413" s="136">
        <f>O413*H413</f>
        <v>0</v>
      </c>
      <c r="Q413" s="136">
        <v>0</v>
      </c>
      <c r="R413" s="136">
        <f>Q413*H413</f>
        <v>0</v>
      </c>
      <c r="S413" s="136">
        <v>0</v>
      </c>
      <c r="T413" s="137">
        <f>S413*H413</f>
        <v>0</v>
      </c>
      <c r="AR413" s="138" t="s">
        <v>147</v>
      </c>
      <c r="AT413" s="138" t="s">
        <v>142</v>
      </c>
      <c r="AU413" s="138" t="s">
        <v>88</v>
      </c>
      <c r="AY413" s="17" t="s">
        <v>140</v>
      </c>
      <c r="BE413" s="139">
        <f>IF(N413="základní",J413,0)</f>
        <v>0</v>
      </c>
      <c r="BF413" s="139">
        <f>IF(N413="snížená",J413,0)</f>
        <v>0</v>
      </c>
      <c r="BG413" s="139">
        <f>IF(N413="zákl. přenesená",J413,0)</f>
        <v>0</v>
      </c>
      <c r="BH413" s="139">
        <f>IF(N413="sníž. přenesená",J413,0)</f>
        <v>0</v>
      </c>
      <c r="BI413" s="139">
        <f>IF(N413="nulová",J413,0)</f>
        <v>0</v>
      </c>
      <c r="BJ413" s="17" t="s">
        <v>86</v>
      </c>
      <c r="BK413" s="139">
        <f>ROUND(I413*H413,2)</f>
        <v>0</v>
      </c>
      <c r="BL413" s="17" t="s">
        <v>147</v>
      </c>
      <c r="BM413" s="138" t="s">
        <v>603</v>
      </c>
    </row>
    <row r="414" spans="2:65" s="1" customFormat="1">
      <c r="B414" s="32"/>
      <c r="D414" s="140" t="s">
        <v>148</v>
      </c>
      <c r="F414" s="141" t="s">
        <v>1309</v>
      </c>
      <c r="I414" s="142"/>
      <c r="L414" s="32"/>
      <c r="M414" s="175"/>
      <c r="N414" s="176"/>
      <c r="O414" s="176"/>
      <c r="P414" s="176"/>
      <c r="Q414" s="176"/>
      <c r="R414" s="176"/>
      <c r="S414" s="176"/>
      <c r="T414" s="177"/>
      <c r="AT414" s="17" t="s">
        <v>148</v>
      </c>
      <c r="AU414" s="17" t="s">
        <v>88</v>
      </c>
    </row>
    <row r="415" spans="2:65" s="1" customFormat="1" ht="6.9" customHeight="1">
      <c r="B415" s="41"/>
      <c r="C415" s="42"/>
      <c r="D415" s="42"/>
      <c r="E415" s="42"/>
      <c r="F415" s="42"/>
      <c r="G415" s="42"/>
      <c r="H415" s="42"/>
      <c r="I415" s="42"/>
      <c r="J415" s="42"/>
      <c r="K415" s="42"/>
      <c r="L415" s="32"/>
    </row>
  </sheetData>
  <sheetProtection algorithmName="SHA-512" hashValue="VSWNJUL3LYAkeKB/Xu4FPmqhCEorw2CPechf+L50tC8gntGQldvdJh04jfNhjMuN8y3eOxUctISZvr8sxyp+qA==" saltValue="8oKm42qoLjijpi+N1Qzms4WXA4FUthW+aINvY7HKS2CQRqAO9sQYdBR4DSUgW8o+6+6fUVwvaNxmm8lpyxHsWg==" spinCount="100000" sheet="1" objects="1" scenarios="1" formatColumns="0" formatRows="0" autoFilter="0"/>
  <autoFilter ref="C88:K414" xr:uid="{00000000-0009-0000-0000-000002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hyperlinks>
    <hyperlink ref="F93" r:id="rId1" xr:uid="{00000000-0004-0000-0200-000000000000}"/>
    <hyperlink ref="F95" r:id="rId2" xr:uid="{00000000-0004-0000-0200-000001000000}"/>
    <hyperlink ref="F97" r:id="rId3" xr:uid="{00000000-0004-0000-0200-000002000000}"/>
    <hyperlink ref="F102" r:id="rId4" xr:uid="{00000000-0004-0000-0200-000003000000}"/>
    <hyperlink ref="F108" r:id="rId5" xr:uid="{00000000-0004-0000-0200-000004000000}"/>
    <hyperlink ref="F113" r:id="rId6" xr:uid="{00000000-0004-0000-0200-000005000000}"/>
    <hyperlink ref="F119" r:id="rId7" xr:uid="{00000000-0004-0000-0200-000006000000}"/>
    <hyperlink ref="F125" r:id="rId8" xr:uid="{00000000-0004-0000-0200-000007000000}"/>
    <hyperlink ref="F130" r:id="rId9" xr:uid="{00000000-0004-0000-0200-000008000000}"/>
    <hyperlink ref="F137" r:id="rId10" xr:uid="{00000000-0004-0000-0200-000009000000}"/>
    <hyperlink ref="F144" r:id="rId11" xr:uid="{00000000-0004-0000-0200-00000A000000}"/>
    <hyperlink ref="F149" r:id="rId12" xr:uid="{00000000-0004-0000-0200-00000B000000}"/>
    <hyperlink ref="F154" r:id="rId13" xr:uid="{00000000-0004-0000-0200-00000C000000}"/>
    <hyperlink ref="F159" r:id="rId14" xr:uid="{00000000-0004-0000-0200-00000D000000}"/>
    <hyperlink ref="F164" r:id="rId15" xr:uid="{00000000-0004-0000-0200-00000E000000}"/>
    <hyperlink ref="F169" r:id="rId16" xr:uid="{00000000-0004-0000-0200-00000F000000}"/>
    <hyperlink ref="F173" r:id="rId17" xr:uid="{00000000-0004-0000-0200-000010000000}"/>
    <hyperlink ref="F177" r:id="rId18" xr:uid="{00000000-0004-0000-0200-000011000000}"/>
    <hyperlink ref="F179" r:id="rId19" xr:uid="{00000000-0004-0000-0200-000012000000}"/>
    <hyperlink ref="F181" r:id="rId20" xr:uid="{00000000-0004-0000-0200-000013000000}"/>
    <hyperlink ref="F186" r:id="rId21" xr:uid="{00000000-0004-0000-0200-000014000000}"/>
    <hyperlink ref="F193" r:id="rId22" xr:uid="{00000000-0004-0000-0200-000015000000}"/>
    <hyperlink ref="F197" r:id="rId23" xr:uid="{00000000-0004-0000-0200-000016000000}"/>
    <hyperlink ref="F199" r:id="rId24" xr:uid="{00000000-0004-0000-0200-000017000000}"/>
    <hyperlink ref="F203" r:id="rId25" xr:uid="{00000000-0004-0000-0200-000018000000}"/>
    <hyperlink ref="F207" r:id="rId26" xr:uid="{00000000-0004-0000-0200-000019000000}"/>
    <hyperlink ref="F212" r:id="rId27" xr:uid="{00000000-0004-0000-0200-00001A000000}"/>
    <hyperlink ref="F226" r:id="rId28" xr:uid="{00000000-0004-0000-0200-00001B000000}"/>
    <hyperlink ref="F242" r:id="rId29" xr:uid="{00000000-0004-0000-0200-00001C000000}"/>
    <hyperlink ref="F247" r:id="rId30" xr:uid="{00000000-0004-0000-0200-00001D000000}"/>
    <hyperlink ref="F251" r:id="rId31" xr:uid="{00000000-0004-0000-0200-00001E000000}"/>
    <hyperlink ref="F253" r:id="rId32" xr:uid="{00000000-0004-0000-0200-00001F000000}"/>
    <hyperlink ref="F259" r:id="rId33" xr:uid="{00000000-0004-0000-0200-000020000000}"/>
    <hyperlink ref="F266" r:id="rId34" xr:uid="{00000000-0004-0000-0200-000021000000}"/>
    <hyperlink ref="F272" r:id="rId35" xr:uid="{00000000-0004-0000-0200-000022000000}"/>
    <hyperlink ref="F275" r:id="rId36" xr:uid="{00000000-0004-0000-0200-000023000000}"/>
    <hyperlink ref="F288" r:id="rId37" xr:uid="{00000000-0004-0000-0200-000024000000}"/>
    <hyperlink ref="F293" r:id="rId38" xr:uid="{00000000-0004-0000-0200-000025000000}"/>
    <hyperlink ref="F299" r:id="rId39" xr:uid="{00000000-0004-0000-0200-000026000000}"/>
    <hyperlink ref="F306" r:id="rId40" xr:uid="{00000000-0004-0000-0200-000027000000}"/>
    <hyperlink ref="F317" r:id="rId41" xr:uid="{00000000-0004-0000-0200-000028000000}"/>
    <hyperlink ref="F325" r:id="rId42" xr:uid="{00000000-0004-0000-0200-000029000000}"/>
    <hyperlink ref="F333" r:id="rId43" xr:uid="{00000000-0004-0000-0200-00002A000000}"/>
    <hyperlink ref="F340" r:id="rId44" xr:uid="{00000000-0004-0000-0200-00002B000000}"/>
    <hyperlink ref="F347" r:id="rId45" xr:uid="{00000000-0004-0000-0200-00002C000000}"/>
    <hyperlink ref="F352" r:id="rId46" xr:uid="{00000000-0004-0000-0200-00002D000000}"/>
    <hyperlink ref="F357" r:id="rId47" xr:uid="{00000000-0004-0000-0200-00002E000000}"/>
    <hyperlink ref="F359" r:id="rId48" xr:uid="{00000000-0004-0000-0200-00002F000000}"/>
    <hyperlink ref="F363" r:id="rId49" xr:uid="{00000000-0004-0000-0200-000030000000}"/>
    <hyperlink ref="F367" r:id="rId50" xr:uid="{00000000-0004-0000-0200-000031000000}"/>
    <hyperlink ref="F369" r:id="rId51" xr:uid="{00000000-0004-0000-0200-000032000000}"/>
    <hyperlink ref="F377" r:id="rId52" xr:uid="{00000000-0004-0000-0200-000033000000}"/>
    <hyperlink ref="F379" r:id="rId53" xr:uid="{00000000-0004-0000-0200-000034000000}"/>
    <hyperlink ref="F382" r:id="rId54" xr:uid="{00000000-0004-0000-0200-000035000000}"/>
    <hyperlink ref="F387" r:id="rId55" xr:uid="{00000000-0004-0000-0200-000036000000}"/>
    <hyperlink ref="F392" r:id="rId56" xr:uid="{00000000-0004-0000-0200-000037000000}"/>
    <hyperlink ref="F398" r:id="rId57" xr:uid="{00000000-0004-0000-0200-000038000000}"/>
    <hyperlink ref="F403" r:id="rId58" xr:uid="{00000000-0004-0000-0200-000039000000}"/>
    <hyperlink ref="F407" r:id="rId59" xr:uid="{00000000-0004-0000-0200-00003A000000}"/>
    <hyperlink ref="F409" r:id="rId60" xr:uid="{00000000-0004-0000-0200-00003B000000}"/>
    <hyperlink ref="F414" r:id="rId61" xr:uid="{00000000-0004-0000-0200-00003C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82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AT2" s="17" t="s">
        <v>94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107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Mariánské Lázně - rekonstrukce ulice Hlavní , -světelná křižovatka - Česká pošta , 2. etapa</v>
      </c>
      <c r="F7" s="306"/>
      <c r="G7" s="306"/>
      <c r="H7" s="306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85" t="s">
        <v>1310</v>
      </c>
      <c r="F9" s="304"/>
      <c r="G9" s="304"/>
      <c r="H9" s="304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23. 4. 2025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7" t="str">
        <f>'Rekapitulace stavby'!E14</f>
        <v>Vyplň údaj</v>
      </c>
      <c r="F18" s="299"/>
      <c r="G18" s="299"/>
      <c r="H18" s="299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39</v>
      </c>
      <c r="L23" s="32"/>
    </row>
    <row r="24" spans="2:12" s="1" customFormat="1" ht="18" customHeight="1">
      <c r="B24" s="32"/>
      <c r="E24" s="25" t="s">
        <v>40</v>
      </c>
      <c r="I24" s="27" t="s">
        <v>29</v>
      </c>
      <c r="J24" s="25" t="s">
        <v>41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42</v>
      </c>
      <c r="L26" s="32"/>
    </row>
    <row r="27" spans="2:12" s="7" customFormat="1" ht="16.5" customHeight="1">
      <c r="B27" s="86"/>
      <c r="E27" s="303" t="s">
        <v>19</v>
      </c>
      <c r="F27" s="303"/>
      <c r="G27" s="303"/>
      <c r="H27" s="303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44</v>
      </c>
      <c r="J30" s="63">
        <f>ROUND(J88,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46</v>
      </c>
      <c r="I32" s="35" t="s">
        <v>45</v>
      </c>
      <c r="J32" s="35" t="s">
        <v>47</v>
      </c>
      <c r="L32" s="32"/>
    </row>
    <row r="33" spans="2:12" s="1" customFormat="1" ht="14.4" customHeight="1">
      <c r="B33" s="32"/>
      <c r="D33" s="52" t="s">
        <v>48</v>
      </c>
      <c r="E33" s="27" t="s">
        <v>49</v>
      </c>
      <c r="F33" s="88">
        <f>ROUND((SUM(BE88:BE281)),  2)</f>
        <v>0</v>
      </c>
      <c r="I33" s="89">
        <v>0.21</v>
      </c>
      <c r="J33" s="88">
        <f>ROUND(((SUM(BE88:BE281))*I33),  2)</f>
        <v>0</v>
      </c>
      <c r="L33" s="32"/>
    </row>
    <row r="34" spans="2:12" s="1" customFormat="1" ht="14.4" customHeight="1">
      <c r="B34" s="32"/>
      <c r="E34" s="27" t="s">
        <v>50</v>
      </c>
      <c r="F34" s="88">
        <f>ROUND((SUM(BF88:BF281)),  2)</f>
        <v>0</v>
      </c>
      <c r="I34" s="89">
        <v>0.12</v>
      </c>
      <c r="J34" s="88">
        <f>ROUND(((SUM(BF88:BF281))*I34),  2)</f>
        <v>0</v>
      </c>
      <c r="L34" s="32"/>
    </row>
    <row r="35" spans="2:12" s="1" customFormat="1" ht="14.4" hidden="1" customHeight="1">
      <c r="B35" s="32"/>
      <c r="E35" s="27" t="s">
        <v>51</v>
      </c>
      <c r="F35" s="88">
        <f>ROUND((SUM(BG88:BG281)),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52</v>
      </c>
      <c r="F36" s="88">
        <f>ROUND((SUM(BH88:BH281)),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53</v>
      </c>
      <c r="F37" s="88">
        <f>ROUND((SUM(BI88:BI281)),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54</v>
      </c>
      <c r="E39" s="54"/>
      <c r="F39" s="54"/>
      <c r="G39" s="92" t="s">
        <v>55</v>
      </c>
      <c r="H39" s="93" t="s">
        <v>56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110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Mariánské Lázně - rekonstrukce ulice Hlavní , -světelná křižovatka - Česká pošta , 2. etapa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108</v>
      </c>
      <c r="L49" s="32"/>
    </row>
    <row r="50" spans="2:47" s="1" customFormat="1" ht="16.5" customHeight="1">
      <c r="B50" s="32"/>
      <c r="E50" s="285" t="str">
        <f>E9</f>
        <v>SKB3203 - SO 302 Vodovodní přípojky k pítkům</v>
      </c>
      <c r="F50" s="304"/>
      <c r="G50" s="304"/>
      <c r="H50" s="304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23. 4. 2025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 xml:space="preserve">Město Mariánské Lázně </v>
      </c>
      <c r="I54" s="27" t="s">
        <v>33</v>
      </c>
      <c r="J54" s="30" t="str">
        <f>E21</f>
        <v>Projekční kancelář Ing.Škubalová</v>
      </c>
      <c r="L54" s="32"/>
    </row>
    <row r="55" spans="2:47" s="1" customFormat="1" ht="15.15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Straka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111</v>
      </c>
      <c r="D57" s="90"/>
      <c r="E57" s="90"/>
      <c r="F57" s="90"/>
      <c r="G57" s="90"/>
      <c r="H57" s="90"/>
      <c r="I57" s="90"/>
      <c r="J57" s="97" t="s">
        <v>112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76</v>
      </c>
      <c r="J59" s="63">
        <f>J88</f>
        <v>0</v>
      </c>
      <c r="L59" s="32"/>
      <c r="AU59" s="17" t="s">
        <v>113</v>
      </c>
    </row>
    <row r="60" spans="2:47" s="8" customFormat="1" ht="24.9" customHeight="1">
      <c r="B60" s="99"/>
      <c r="D60" s="100" t="s">
        <v>114</v>
      </c>
      <c r="E60" s="101"/>
      <c r="F60" s="101"/>
      <c r="G60" s="101"/>
      <c r="H60" s="101"/>
      <c r="I60" s="101"/>
      <c r="J60" s="102">
        <f>J89</f>
        <v>0</v>
      </c>
      <c r="L60" s="99"/>
    </row>
    <row r="61" spans="2:47" s="9" customFormat="1" ht="19.95" customHeight="1">
      <c r="B61" s="103"/>
      <c r="D61" s="104" t="s">
        <v>115</v>
      </c>
      <c r="E61" s="105"/>
      <c r="F61" s="105"/>
      <c r="G61" s="105"/>
      <c r="H61" s="105"/>
      <c r="I61" s="105"/>
      <c r="J61" s="106">
        <f>J90</f>
        <v>0</v>
      </c>
      <c r="L61" s="103"/>
    </row>
    <row r="62" spans="2:47" s="9" customFormat="1" ht="19.95" customHeight="1">
      <c r="B62" s="103"/>
      <c r="D62" s="104" t="s">
        <v>116</v>
      </c>
      <c r="E62" s="105"/>
      <c r="F62" s="105"/>
      <c r="G62" s="105"/>
      <c r="H62" s="105"/>
      <c r="I62" s="105"/>
      <c r="J62" s="106">
        <f>J168</f>
        <v>0</v>
      </c>
      <c r="L62" s="103"/>
    </row>
    <row r="63" spans="2:47" s="9" customFormat="1" ht="19.95" customHeight="1">
      <c r="B63" s="103"/>
      <c r="D63" s="104" t="s">
        <v>117</v>
      </c>
      <c r="E63" s="105"/>
      <c r="F63" s="105"/>
      <c r="G63" s="105"/>
      <c r="H63" s="105"/>
      <c r="I63" s="105"/>
      <c r="J63" s="106">
        <f>J174</f>
        <v>0</v>
      </c>
      <c r="L63" s="103"/>
    </row>
    <row r="64" spans="2:47" s="9" customFormat="1" ht="19.95" customHeight="1">
      <c r="B64" s="103"/>
      <c r="D64" s="104" t="s">
        <v>118</v>
      </c>
      <c r="E64" s="105"/>
      <c r="F64" s="105"/>
      <c r="G64" s="105"/>
      <c r="H64" s="105"/>
      <c r="I64" s="105"/>
      <c r="J64" s="106">
        <f>J199</f>
        <v>0</v>
      </c>
      <c r="L64" s="103"/>
    </row>
    <row r="65" spans="2:12" s="9" customFormat="1" ht="19.95" customHeight="1">
      <c r="B65" s="103"/>
      <c r="D65" s="104" t="s">
        <v>1007</v>
      </c>
      <c r="E65" s="105"/>
      <c r="F65" s="105"/>
      <c r="G65" s="105"/>
      <c r="H65" s="105"/>
      <c r="I65" s="105"/>
      <c r="J65" s="106">
        <f>J208</f>
        <v>0</v>
      </c>
      <c r="L65" s="103"/>
    </row>
    <row r="66" spans="2:12" s="9" customFormat="1" ht="19.95" customHeight="1">
      <c r="B66" s="103"/>
      <c r="D66" s="104" t="s">
        <v>122</v>
      </c>
      <c r="E66" s="105"/>
      <c r="F66" s="105"/>
      <c r="G66" s="105"/>
      <c r="H66" s="105"/>
      <c r="I66" s="105"/>
      <c r="J66" s="106">
        <f>J271</f>
        <v>0</v>
      </c>
      <c r="L66" s="103"/>
    </row>
    <row r="67" spans="2:12" s="8" customFormat="1" ht="24.9" customHeight="1">
      <c r="B67" s="99"/>
      <c r="D67" s="100" t="s">
        <v>123</v>
      </c>
      <c r="E67" s="101"/>
      <c r="F67" s="101"/>
      <c r="G67" s="101"/>
      <c r="H67" s="101"/>
      <c r="I67" s="101"/>
      <c r="J67" s="102">
        <f>J274</f>
        <v>0</v>
      </c>
      <c r="L67" s="99"/>
    </row>
    <row r="68" spans="2:12" s="9" customFormat="1" ht="19.95" customHeight="1">
      <c r="B68" s="103"/>
      <c r="D68" s="104" t="s">
        <v>1311</v>
      </c>
      <c r="E68" s="105"/>
      <c r="F68" s="105"/>
      <c r="G68" s="105"/>
      <c r="H68" s="105"/>
      <c r="I68" s="105"/>
      <c r="J68" s="106">
        <f>J275</f>
        <v>0</v>
      </c>
      <c r="L68" s="103"/>
    </row>
    <row r="69" spans="2:12" s="1" customFormat="1" ht="21.75" customHeight="1">
      <c r="B69" s="32"/>
      <c r="L69" s="32"/>
    </row>
    <row r="70" spans="2:12" s="1" customFormat="1" ht="6.9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32"/>
    </row>
    <row r="74" spans="2:12" s="1" customFormat="1" ht="6.9" customHeight="1"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32"/>
    </row>
    <row r="75" spans="2:12" s="1" customFormat="1" ht="24.9" customHeight="1">
      <c r="B75" s="32"/>
      <c r="C75" s="21" t="s">
        <v>125</v>
      </c>
      <c r="L75" s="32"/>
    </row>
    <row r="76" spans="2:12" s="1" customFormat="1" ht="6.9" customHeight="1">
      <c r="B76" s="32"/>
      <c r="L76" s="32"/>
    </row>
    <row r="77" spans="2:12" s="1" customFormat="1" ht="12" customHeight="1">
      <c r="B77" s="32"/>
      <c r="C77" s="27" t="s">
        <v>16</v>
      </c>
      <c r="L77" s="32"/>
    </row>
    <row r="78" spans="2:12" s="1" customFormat="1" ht="16.5" customHeight="1">
      <c r="B78" s="32"/>
      <c r="E78" s="305" t="str">
        <f>E7</f>
        <v>Mariánské Lázně - rekonstrukce ulice Hlavní , -světelná křižovatka - Česká pošta , 2. etapa</v>
      </c>
      <c r="F78" s="306"/>
      <c r="G78" s="306"/>
      <c r="H78" s="306"/>
      <c r="L78" s="32"/>
    </row>
    <row r="79" spans="2:12" s="1" customFormat="1" ht="12" customHeight="1">
      <c r="B79" s="32"/>
      <c r="C79" s="27" t="s">
        <v>108</v>
      </c>
      <c r="L79" s="32"/>
    </row>
    <row r="80" spans="2:12" s="1" customFormat="1" ht="16.5" customHeight="1">
      <c r="B80" s="32"/>
      <c r="E80" s="285" t="str">
        <f>E9</f>
        <v>SKB3203 - SO 302 Vodovodní přípojky k pítkům</v>
      </c>
      <c r="F80" s="304"/>
      <c r="G80" s="304"/>
      <c r="H80" s="304"/>
      <c r="L80" s="32"/>
    </row>
    <row r="81" spans="2:65" s="1" customFormat="1" ht="6.9" customHeight="1">
      <c r="B81" s="32"/>
      <c r="L81" s="32"/>
    </row>
    <row r="82" spans="2:65" s="1" customFormat="1" ht="12" customHeight="1">
      <c r="B82" s="32"/>
      <c r="C82" s="27" t="s">
        <v>21</v>
      </c>
      <c r="F82" s="25" t="str">
        <f>F12</f>
        <v xml:space="preserve"> </v>
      </c>
      <c r="I82" s="27" t="s">
        <v>23</v>
      </c>
      <c r="J82" s="49" t="str">
        <f>IF(J12="","",J12)</f>
        <v>23. 4. 2025</v>
      </c>
      <c r="L82" s="32"/>
    </row>
    <row r="83" spans="2:65" s="1" customFormat="1" ht="6.9" customHeight="1">
      <c r="B83" s="32"/>
      <c r="L83" s="32"/>
    </row>
    <row r="84" spans="2:65" s="1" customFormat="1" ht="25.65" customHeight="1">
      <c r="B84" s="32"/>
      <c r="C84" s="27" t="s">
        <v>25</v>
      </c>
      <c r="F84" s="25" t="str">
        <f>E15</f>
        <v xml:space="preserve">Město Mariánské Lázně </v>
      </c>
      <c r="I84" s="27" t="s">
        <v>33</v>
      </c>
      <c r="J84" s="30" t="str">
        <f>E21</f>
        <v>Projekční kancelář Ing.Škubalová</v>
      </c>
      <c r="L84" s="32"/>
    </row>
    <row r="85" spans="2:65" s="1" customFormat="1" ht="15.15" customHeight="1">
      <c r="B85" s="32"/>
      <c r="C85" s="27" t="s">
        <v>31</v>
      </c>
      <c r="F85" s="25" t="str">
        <f>IF(E18="","",E18)</f>
        <v>Vyplň údaj</v>
      </c>
      <c r="I85" s="27" t="s">
        <v>38</v>
      </c>
      <c r="J85" s="30" t="str">
        <f>E24</f>
        <v>Straka</v>
      </c>
      <c r="L85" s="32"/>
    </row>
    <row r="86" spans="2:65" s="1" customFormat="1" ht="10.35" customHeight="1">
      <c r="B86" s="32"/>
      <c r="L86" s="32"/>
    </row>
    <row r="87" spans="2:65" s="10" customFormat="1" ht="29.25" customHeight="1">
      <c r="B87" s="107"/>
      <c r="C87" s="108" t="s">
        <v>126</v>
      </c>
      <c r="D87" s="109" t="s">
        <v>63</v>
      </c>
      <c r="E87" s="109" t="s">
        <v>59</v>
      </c>
      <c r="F87" s="109" t="s">
        <v>60</v>
      </c>
      <c r="G87" s="109" t="s">
        <v>127</v>
      </c>
      <c r="H87" s="109" t="s">
        <v>128</v>
      </c>
      <c r="I87" s="109" t="s">
        <v>129</v>
      </c>
      <c r="J87" s="109" t="s">
        <v>112</v>
      </c>
      <c r="K87" s="110" t="s">
        <v>130</v>
      </c>
      <c r="L87" s="107"/>
      <c r="M87" s="56" t="s">
        <v>19</v>
      </c>
      <c r="N87" s="57" t="s">
        <v>48</v>
      </c>
      <c r="O87" s="57" t="s">
        <v>131</v>
      </c>
      <c r="P87" s="57" t="s">
        <v>132</v>
      </c>
      <c r="Q87" s="57" t="s">
        <v>133</v>
      </c>
      <c r="R87" s="57" t="s">
        <v>134</v>
      </c>
      <c r="S87" s="57" t="s">
        <v>135</v>
      </c>
      <c r="T87" s="58" t="s">
        <v>136</v>
      </c>
    </row>
    <row r="88" spans="2:65" s="1" customFormat="1" ht="22.8" customHeight="1">
      <c r="B88" s="32"/>
      <c r="C88" s="61" t="s">
        <v>137</v>
      </c>
      <c r="J88" s="111">
        <f>BK88</f>
        <v>0</v>
      </c>
      <c r="L88" s="32"/>
      <c r="M88" s="59"/>
      <c r="N88" s="50"/>
      <c r="O88" s="50"/>
      <c r="P88" s="112">
        <f>P89+P274</f>
        <v>0</v>
      </c>
      <c r="Q88" s="50"/>
      <c r="R88" s="112">
        <f>R89+R274</f>
        <v>0</v>
      </c>
      <c r="S88" s="50"/>
      <c r="T88" s="113">
        <f>T89+T274</f>
        <v>0</v>
      </c>
      <c r="AT88" s="17" t="s">
        <v>77</v>
      </c>
      <c r="AU88" s="17" t="s">
        <v>113</v>
      </c>
      <c r="BK88" s="114">
        <f>BK89+BK274</f>
        <v>0</v>
      </c>
    </row>
    <row r="89" spans="2:65" s="11" customFormat="1" ht="25.95" customHeight="1">
      <c r="B89" s="115"/>
      <c r="D89" s="116" t="s">
        <v>77</v>
      </c>
      <c r="E89" s="117" t="s">
        <v>138</v>
      </c>
      <c r="F89" s="117" t="s">
        <v>139</v>
      </c>
      <c r="I89" s="118"/>
      <c r="J89" s="119">
        <f>BK89</f>
        <v>0</v>
      </c>
      <c r="L89" s="115"/>
      <c r="M89" s="120"/>
      <c r="P89" s="121">
        <f>P90+P168+P174+P199+P208+P271</f>
        <v>0</v>
      </c>
      <c r="R89" s="121">
        <f>R90+R168+R174+R199+R208+R271</f>
        <v>0</v>
      </c>
      <c r="T89" s="122">
        <f>T90+T168+T174+T199+T208+T271</f>
        <v>0</v>
      </c>
      <c r="AR89" s="116" t="s">
        <v>86</v>
      </c>
      <c r="AT89" s="123" t="s">
        <v>77</v>
      </c>
      <c r="AU89" s="123" t="s">
        <v>78</v>
      </c>
      <c r="AY89" s="116" t="s">
        <v>140</v>
      </c>
      <c r="BK89" s="124">
        <f>BK90+BK168+BK174+BK199+BK208+BK271</f>
        <v>0</v>
      </c>
    </row>
    <row r="90" spans="2:65" s="11" customFormat="1" ht="22.8" customHeight="1">
      <c r="B90" s="115"/>
      <c r="D90" s="116" t="s">
        <v>77</v>
      </c>
      <c r="E90" s="125" t="s">
        <v>86</v>
      </c>
      <c r="F90" s="125" t="s">
        <v>141</v>
      </c>
      <c r="I90" s="118"/>
      <c r="J90" s="126">
        <f>BK90</f>
        <v>0</v>
      </c>
      <c r="L90" s="115"/>
      <c r="M90" s="120"/>
      <c r="P90" s="121">
        <f>SUM(P91:P167)</f>
        <v>0</v>
      </c>
      <c r="R90" s="121">
        <f>SUM(R91:R167)</f>
        <v>0</v>
      </c>
      <c r="T90" s="122">
        <f>SUM(T91:T167)</f>
        <v>0</v>
      </c>
      <c r="AR90" s="116" t="s">
        <v>86</v>
      </c>
      <c r="AT90" s="123" t="s">
        <v>77</v>
      </c>
      <c r="AU90" s="123" t="s">
        <v>86</v>
      </c>
      <c r="AY90" s="116" t="s">
        <v>140</v>
      </c>
      <c r="BK90" s="124">
        <f>SUM(BK91:BK167)</f>
        <v>0</v>
      </c>
    </row>
    <row r="91" spans="2:65" s="1" customFormat="1" ht="16.5" customHeight="1">
      <c r="B91" s="32"/>
      <c r="C91" s="127" t="s">
        <v>86</v>
      </c>
      <c r="D91" s="127" t="s">
        <v>142</v>
      </c>
      <c r="E91" s="128" t="s">
        <v>1009</v>
      </c>
      <c r="F91" s="129" t="s">
        <v>1010</v>
      </c>
      <c r="G91" s="130" t="s">
        <v>1011</v>
      </c>
      <c r="H91" s="131">
        <v>20</v>
      </c>
      <c r="I91" s="132"/>
      <c r="J91" s="133">
        <f>ROUND(I91*H91,2)</f>
        <v>0</v>
      </c>
      <c r="K91" s="129" t="s">
        <v>146</v>
      </c>
      <c r="L91" s="32"/>
      <c r="M91" s="134" t="s">
        <v>19</v>
      </c>
      <c r="N91" s="135" t="s">
        <v>49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147</v>
      </c>
      <c r="AT91" s="138" t="s">
        <v>142</v>
      </c>
      <c r="AU91" s="138" t="s">
        <v>88</v>
      </c>
      <c r="AY91" s="17" t="s">
        <v>140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86</v>
      </c>
      <c r="BK91" s="139">
        <f>ROUND(I91*H91,2)</f>
        <v>0</v>
      </c>
      <c r="BL91" s="17" t="s">
        <v>147</v>
      </c>
      <c r="BM91" s="138" t="s">
        <v>88</v>
      </c>
    </row>
    <row r="92" spans="2:65" s="1" customFormat="1">
      <c r="B92" s="32"/>
      <c r="D92" s="140" t="s">
        <v>148</v>
      </c>
      <c r="F92" s="141" t="s">
        <v>1012</v>
      </c>
      <c r="I92" s="142"/>
      <c r="L92" s="32"/>
      <c r="M92" s="143"/>
      <c r="T92" s="53"/>
      <c r="AT92" s="17" t="s">
        <v>148</v>
      </c>
      <c r="AU92" s="17" t="s">
        <v>88</v>
      </c>
    </row>
    <row r="93" spans="2:65" s="12" customFormat="1">
      <c r="B93" s="144"/>
      <c r="D93" s="145" t="s">
        <v>150</v>
      </c>
      <c r="E93" s="146" t="s">
        <v>19</v>
      </c>
      <c r="F93" s="147" t="s">
        <v>1312</v>
      </c>
      <c r="H93" s="148">
        <v>20</v>
      </c>
      <c r="I93" s="149"/>
      <c r="L93" s="144"/>
      <c r="M93" s="150"/>
      <c r="T93" s="151"/>
      <c r="AT93" s="146" t="s">
        <v>150</v>
      </c>
      <c r="AU93" s="146" t="s">
        <v>88</v>
      </c>
      <c r="AV93" s="12" t="s">
        <v>88</v>
      </c>
      <c r="AW93" s="12" t="s">
        <v>37</v>
      </c>
      <c r="AX93" s="12" t="s">
        <v>78</v>
      </c>
      <c r="AY93" s="146" t="s">
        <v>140</v>
      </c>
    </row>
    <row r="94" spans="2:65" s="14" customFormat="1">
      <c r="B94" s="158"/>
      <c r="D94" s="145" t="s">
        <v>150</v>
      </c>
      <c r="E94" s="159" t="s">
        <v>19</v>
      </c>
      <c r="F94" s="160" t="s">
        <v>153</v>
      </c>
      <c r="H94" s="161">
        <v>20</v>
      </c>
      <c r="I94" s="162"/>
      <c r="L94" s="158"/>
      <c r="M94" s="163"/>
      <c r="T94" s="164"/>
      <c r="AT94" s="159" t="s">
        <v>150</v>
      </c>
      <c r="AU94" s="159" t="s">
        <v>88</v>
      </c>
      <c r="AV94" s="14" t="s">
        <v>147</v>
      </c>
      <c r="AW94" s="14" t="s">
        <v>37</v>
      </c>
      <c r="AX94" s="14" t="s">
        <v>86</v>
      </c>
      <c r="AY94" s="159" t="s">
        <v>140</v>
      </c>
    </row>
    <row r="95" spans="2:65" s="1" customFormat="1" ht="24.15" customHeight="1">
      <c r="B95" s="32"/>
      <c r="C95" s="127" t="s">
        <v>88</v>
      </c>
      <c r="D95" s="127" t="s">
        <v>142</v>
      </c>
      <c r="E95" s="128" t="s">
        <v>1013</v>
      </c>
      <c r="F95" s="129" t="s">
        <v>1014</v>
      </c>
      <c r="G95" s="130" t="s">
        <v>1015</v>
      </c>
      <c r="H95" s="131">
        <v>4</v>
      </c>
      <c r="I95" s="132"/>
      <c r="J95" s="133">
        <f>ROUND(I95*H95,2)</f>
        <v>0</v>
      </c>
      <c r="K95" s="129" t="s">
        <v>146</v>
      </c>
      <c r="L95" s="32"/>
      <c r="M95" s="134" t="s">
        <v>19</v>
      </c>
      <c r="N95" s="135" t="s">
        <v>49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147</v>
      </c>
      <c r="AT95" s="138" t="s">
        <v>142</v>
      </c>
      <c r="AU95" s="138" t="s">
        <v>88</v>
      </c>
      <c r="AY95" s="17" t="s">
        <v>140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86</v>
      </c>
      <c r="BK95" s="139">
        <f>ROUND(I95*H95,2)</f>
        <v>0</v>
      </c>
      <c r="BL95" s="17" t="s">
        <v>147</v>
      </c>
      <c r="BM95" s="138" t="s">
        <v>147</v>
      </c>
    </row>
    <row r="96" spans="2:65" s="1" customFormat="1">
      <c r="B96" s="32"/>
      <c r="D96" s="140" t="s">
        <v>148</v>
      </c>
      <c r="F96" s="141" t="s">
        <v>1016</v>
      </c>
      <c r="I96" s="142"/>
      <c r="L96" s="32"/>
      <c r="M96" s="143"/>
      <c r="T96" s="53"/>
      <c r="AT96" s="17" t="s">
        <v>148</v>
      </c>
      <c r="AU96" s="17" t="s">
        <v>88</v>
      </c>
    </row>
    <row r="97" spans="2:65" s="12" customFormat="1">
      <c r="B97" s="144"/>
      <c r="D97" s="145" t="s">
        <v>150</v>
      </c>
      <c r="E97" s="146" t="s">
        <v>19</v>
      </c>
      <c r="F97" s="147" t="s">
        <v>147</v>
      </c>
      <c r="H97" s="148">
        <v>4</v>
      </c>
      <c r="I97" s="149"/>
      <c r="L97" s="144"/>
      <c r="M97" s="150"/>
      <c r="T97" s="151"/>
      <c r="AT97" s="146" t="s">
        <v>150</v>
      </c>
      <c r="AU97" s="146" t="s">
        <v>88</v>
      </c>
      <c r="AV97" s="12" t="s">
        <v>88</v>
      </c>
      <c r="AW97" s="12" t="s">
        <v>37</v>
      </c>
      <c r="AX97" s="12" t="s">
        <v>78</v>
      </c>
      <c r="AY97" s="146" t="s">
        <v>140</v>
      </c>
    </row>
    <row r="98" spans="2:65" s="14" customFormat="1">
      <c r="B98" s="158"/>
      <c r="D98" s="145" t="s">
        <v>150</v>
      </c>
      <c r="E98" s="159" t="s">
        <v>19</v>
      </c>
      <c r="F98" s="160" t="s">
        <v>153</v>
      </c>
      <c r="H98" s="161">
        <v>4</v>
      </c>
      <c r="I98" s="162"/>
      <c r="L98" s="158"/>
      <c r="M98" s="163"/>
      <c r="T98" s="164"/>
      <c r="AT98" s="159" t="s">
        <v>150</v>
      </c>
      <c r="AU98" s="159" t="s">
        <v>88</v>
      </c>
      <c r="AV98" s="14" t="s">
        <v>147</v>
      </c>
      <c r="AW98" s="14" t="s">
        <v>37</v>
      </c>
      <c r="AX98" s="14" t="s">
        <v>86</v>
      </c>
      <c r="AY98" s="159" t="s">
        <v>140</v>
      </c>
    </row>
    <row r="99" spans="2:65" s="1" customFormat="1" ht="49.05" customHeight="1">
      <c r="B99" s="32"/>
      <c r="C99" s="127" t="s">
        <v>157</v>
      </c>
      <c r="D99" s="127" t="s">
        <v>142</v>
      </c>
      <c r="E99" s="128" t="s">
        <v>1022</v>
      </c>
      <c r="F99" s="129" t="s">
        <v>1023</v>
      </c>
      <c r="G99" s="130" t="s">
        <v>221</v>
      </c>
      <c r="H99" s="131">
        <v>2</v>
      </c>
      <c r="I99" s="132"/>
      <c r="J99" s="133">
        <f>ROUND(I99*H99,2)</f>
        <v>0</v>
      </c>
      <c r="K99" s="129" t="s">
        <v>146</v>
      </c>
      <c r="L99" s="32"/>
      <c r="M99" s="134" t="s">
        <v>19</v>
      </c>
      <c r="N99" s="135" t="s">
        <v>49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147</v>
      </c>
      <c r="AT99" s="138" t="s">
        <v>142</v>
      </c>
      <c r="AU99" s="138" t="s">
        <v>88</v>
      </c>
      <c r="AY99" s="17" t="s">
        <v>140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86</v>
      </c>
      <c r="BK99" s="139">
        <f>ROUND(I99*H99,2)</f>
        <v>0</v>
      </c>
      <c r="BL99" s="17" t="s">
        <v>147</v>
      </c>
      <c r="BM99" s="138" t="s">
        <v>160</v>
      </c>
    </row>
    <row r="100" spans="2:65" s="1" customFormat="1">
      <c r="B100" s="32"/>
      <c r="D100" s="140" t="s">
        <v>148</v>
      </c>
      <c r="F100" s="141" t="s">
        <v>1024</v>
      </c>
      <c r="I100" s="142"/>
      <c r="L100" s="32"/>
      <c r="M100" s="143"/>
      <c r="T100" s="53"/>
      <c r="AT100" s="17" t="s">
        <v>148</v>
      </c>
      <c r="AU100" s="17" t="s">
        <v>88</v>
      </c>
    </row>
    <row r="101" spans="2:65" s="12" customFormat="1">
      <c r="B101" s="144"/>
      <c r="D101" s="145" t="s">
        <v>150</v>
      </c>
      <c r="E101" s="146" t="s">
        <v>19</v>
      </c>
      <c r="F101" s="147" t="s">
        <v>1313</v>
      </c>
      <c r="H101" s="148">
        <v>2</v>
      </c>
      <c r="I101" s="149"/>
      <c r="L101" s="144"/>
      <c r="M101" s="150"/>
      <c r="T101" s="151"/>
      <c r="AT101" s="146" t="s">
        <v>150</v>
      </c>
      <c r="AU101" s="146" t="s">
        <v>88</v>
      </c>
      <c r="AV101" s="12" t="s">
        <v>88</v>
      </c>
      <c r="AW101" s="12" t="s">
        <v>37</v>
      </c>
      <c r="AX101" s="12" t="s">
        <v>78</v>
      </c>
      <c r="AY101" s="146" t="s">
        <v>140</v>
      </c>
    </row>
    <row r="102" spans="2:65" s="13" customFormat="1">
      <c r="B102" s="152"/>
      <c r="D102" s="145" t="s">
        <v>150</v>
      </c>
      <c r="E102" s="153" t="s">
        <v>19</v>
      </c>
      <c r="F102" s="154" t="s">
        <v>1027</v>
      </c>
      <c r="H102" s="153" t="s">
        <v>19</v>
      </c>
      <c r="I102" s="155"/>
      <c r="L102" s="152"/>
      <c r="M102" s="156"/>
      <c r="T102" s="157"/>
      <c r="AT102" s="153" t="s">
        <v>150</v>
      </c>
      <c r="AU102" s="153" t="s">
        <v>88</v>
      </c>
      <c r="AV102" s="13" t="s">
        <v>86</v>
      </c>
      <c r="AW102" s="13" t="s">
        <v>37</v>
      </c>
      <c r="AX102" s="13" t="s">
        <v>78</v>
      </c>
      <c r="AY102" s="153" t="s">
        <v>140</v>
      </c>
    </row>
    <row r="103" spans="2:65" s="14" customFormat="1">
      <c r="B103" s="158"/>
      <c r="D103" s="145" t="s">
        <v>150</v>
      </c>
      <c r="E103" s="159" t="s">
        <v>19</v>
      </c>
      <c r="F103" s="160" t="s">
        <v>153</v>
      </c>
      <c r="H103" s="161">
        <v>2</v>
      </c>
      <c r="I103" s="162"/>
      <c r="L103" s="158"/>
      <c r="M103" s="163"/>
      <c r="T103" s="164"/>
      <c r="AT103" s="159" t="s">
        <v>150</v>
      </c>
      <c r="AU103" s="159" t="s">
        <v>88</v>
      </c>
      <c r="AV103" s="14" t="s">
        <v>147</v>
      </c>
      <c r="AW103" s="14" t="s">
        <v>37</v>
      </c>
      <c r="AX103" s="14" t="s">
        <v>86</v>
      </c>
      <c r="AY103" s="159" t="s">
        <v>140</v>
      </c>
    </row>
    <row r="104" spans="2:65" s="1" customFormat="1" ht="24.15" customHeight="1">
      <c r="B104" s="32"/>
      <c r="C104" s="127" t="s">
        <v>147</v>
      </c>
      <c r="D104" s="127" t="s">
        <v>142</v>
      </c>
      <c r="E104" s="128" t="s">
        <v>1314</v>
      </c>
      <c r="F104" s="129" t="s">
        <v>1315</v>
      </c>
      <c r="G104" s="130" t="s">
        <v>233</v>
      </c>
      <c r="H104" s="131">
        <v>13.509</v>
      </c>
      <c r="I104" s="132"/>
      <c r="J104" s="133">
        <f>ROUND(I104*H104,2)</f>
        <v>0</v>
      </c>
      <c r="K104" s="129" t="s">
        <v>146</v>
      </c>
      <c r="L104" s="32"/>
      <c r="M104" s="134" t="s">
        <v>19</v>
      </c>
      <c r="N104" s="135" t="s">
        <v>49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147</v>
      </c>
      <c r="AT104" s="138" t="s">
        <v>142</v>
      </c>
      <c r="AU104" s="138" t="s">
        <v>88</v>
      </c>
      <c r="AY104" s="17" t="s">
        <v>140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86</v>
      </c>
      <c r="BK104" s="139">
        <f>ROUND(I104*H104,2)</f>
        <v>0</v>
      </c>
      <c r="BL104" s="17" t="s">
        <v>147</v>
      </c>
      <c r="BM104" s="138" t="s">
        <v>164</v>
      </c>
    </row>
    <row r="105" spans="2:65" s="1" customFormat="1">
      <c r="B105" s="32"/>
      <c r="D105" s="140" t="s">
        <v>148</v>
      </c>
      <c r="F105" s="141" t="s">
        <v>1316</v>
      </c>
      <c r="I105" s="142"/>
      <c r="L105" s="32"/>
      <c r="M105" s="143"/>
      <c r="T105" s="53"/>
      <c r="AT105" s="17" t="s">
        <v>148</v>
      </c>
      <c r="AU105" s="17" t="s">
        <v>88</v>
      </c>
    </row>
    <row r="106" spans="2:65" s="12" customFormat="1">
      <c r="B106" s="144"/>
      <c r="D106" s="145" t="s">
        <v>150</v>
      </c>
      <c r="E106" s="146" t="s">
        <v>19</v>
      </c>
      <c r="F106" s="147" t="s">
        <v>1317</v>
      </c>
      <c r="H106" s="148">
        <v>13.509</v>
      </c>
      <c r="I106" s="149"/>
      <c r="L106" s="144"/>
      <c r="M106" s="150"/>
      <c r="T106" s="151"/>
      <c r="AT106" s="146" t="s">
        <v>150</v>
      </c>
      <c r="AU106" s="146" t="s">
        <v>88</v>
      </c>
      <c r="AV106" s="12" t="s">
        <v>88</v>
      </c>
      <c r="AW106" s="12" t="s">
        <v>37</v>
      </c>
      <c r="AX106" s="12" t="s">
        <v>78</v>
      </c>
      <c r="AY106" s="146" t="s">
        <v>140</v>
      </c>
    </row>
    <row r="107" spans="2:65" s="14" customFormat="1">
      <c r="B107" s="158"/>
      <c r="D107" s="145" t="s">
        <v>150</v>
      </c>
      <c r="E107" s="159" t="s">
        <v>19</v>
      </c>
      <c r="F107" s="160" t="s">
        <v>153</v>
      </c>
      <c r="H107" s="161">
        <v>13.509</v>
      </c>
      <c r="I107" s="162"/>
      <c r="L107" s="158"/>
      <c r="M107" s="163"/>
      <c r="T107" s="164"/>
      <c r="AT107" s="159" t="s">
        <v>150</v>
      </c>
      <c r="AU107" s="159" t="s">
        <v>88</v>
      </c>
      <c r="AV107" s="14" t="s">
        <v>147</v>
      </c>
      <c r="AW107" s="14" t="s">
        <v>37</v>
      </c>
      <c r="AX107" s="14" t="s">
        <v>86</v>
      </c>
      <c r="AY107" s="159" t="s">
        <v>140</v>
      </c>
    </row>
    <row r="108" spans="2:65" s="1" customFormat="1" ht="24.15" customHeight="1">
      <c r="B108" s="32"/>
      <c r="C108" s="127" t="s">
        <v>168</v>
      </c>
      <c r="D108" s="127" t="s">
        <v>142</v>
      </c>
      <c r="E108" s="128" t="s">
        <v>1318</v>
      </c>
      <c r="F108" s="129" t="s">
        <v>1319</v>
      </c>
      <c r="G108" s="130" t="s">
        <v>233</v>
      </c>
      <c r="H108" s="131">
        <v>14.366</v>
      </c>
      <c r="I108" s="132"/>
      <c r="J108" s="133">
        <f>ROUND(I108*H108,2)</f>
        <v>0</v>
      </c>
      <c r="K108" s="129" t="s">
        <v>146</v>
      </c>
      <c r="L108" s="32"/>
      <c r="M108" s="134" t="s">
        <v>19</v>
      </c>
      <c r="N108" s="135" t="s">
        <v>49</v>
      </c>
      <c r="P108" s="136">
        <f>O108*H108</f>
        <v>0</v>
      </c>
      <c r="Q108" s="136">
        <v>0</v>
      </c>
      <c r="R108" s="136">
        <f>Q108*H108</f>
        <v>0</v>
      </c>
      <c r="S108" s="136">
        <v>0</v>
      </c>
      <c r="T108" s="137">
        <f>S108*H108</f>
        <v>0</v>
      </c>
      <c r="AR108" s="138" t="s">
        <v>147</v>
      </c>
      <c r="AT108" s="138" t="s">
        <v>142</v>
      </c>
      <c r="AU108" s="138" t="s">
        <v>88</v>
      </c>
      <c r="AY108" s="17" t="s">
        <v>140</v>
      </c>
      <c r="BE108" s="139">
        <f>IF(N108="základní",J108,0)</f>
        <v>0</v>
      </c>
      <c r="BF108" s="139">
        <f>IF(N108="snížená",J108,0)</f>
        <v>0</v>
      </c>
      <c r="BG108" s="139">
        <f>IF(N108="zákl. přenesená",J108,0)</f>
        <v>0</v>
      </c>
      <c r="BH108" s="139">
        <f>IF(N108="sníž. přenesená",J108,0)</f>
        <v>0</v>
      </c>
      <c r="BI108" s="139">
        <f>IF(N108="nulová",J108,0)</f>
        <v>0</v>
      </c>
      <c r="BJ108" s="17" t="s">
        <v>86</v>
      </c>
      <c r="BK108" s="139">
        <f>ROUND(I108*H108,2)</f>
        <v>0</v>
      </c>
      <c r="BL108" s="17" t="s">
        <v>147</v>
      </c>
      <c r="BM108" s="138" t="s">
        <v>171</v>
      </c>
    </row>
    <row r="109" spans="2:65" s="1" customFormat="1">
      <c r="B109" s="32"/>
      <c r="D109" s="140" t="s">
        <v>148</v>
      </c>
      <c r="F109" s="141" t="s">
        <v>1320</v>
      </c>
      <c r="I109" s="142"/>
      <c r="L109" s="32"/>
      <c r="M109" s="143"/>
      <c r="T109" s="53"/>
      <c r="AT109" s="17" t="s">
        <v>148</v>
      </c>
      <c r="AU109" s="17" t="s">
        <v>88</v>
      </c>
    </row>
    <row r="110" spans="2:65" s="12" customFormat="1">
      <c r="B110" s="144"/>
      <c r="D110" s="145" t="s">
        <v>150</v>
      </c>
      <c r="E110" s="146" t="s">
        <v>19</v>
      </c>
      <c r="F110" s="147" t="s">
        <v>1321</v>
      </c>
      <c r="H110" s="148">
        <v>5.415</v>
      </c>
      <c r="I110" s="149"/>
      <c r="L110" s="144"/>
      <c r="M110" s="150"/>
      <c r="T110" s="151"/>
      <c r="AT110" s="146" t="s">
        <v>150</v>
      </c>
      <c r="AU110" s="146" t="s">
        <v>88</v>
      </c>
      <c r="AV110" s="12" t="s">
        <v>88</v>
      </c>
      <c r="AW110" s="12" t="s">
        <v>37</v>
      </c>
      <c r="AX110" s="12" t="s">
        <v>78</v>
      </c>
      <c r="AY110" s="146" t="s">
        <v>140</v>
      </c>
    </row>
    <row r="111" spans="2:65" s="12" customFormat="1">
      <c r="B111" s="144"/>
      <c r="D111" s="145" t="s">
        <v>150</v>
      </c>
      <c r="E111" s="146" t="s">
        <v>19</v>
      </c>
      <c r="F111" s="147" t="s">
        <v>1322</v>
      </c>
      <c r="H111" s="148">
        <v>8.9510000000000005</v>
      </c>
      <c r="I111" s="149"/>
      <c r="L111" s="144"/>
      <c r="M111" s="150"/>
      <c r="T111" s="151"/>
      <c r="AT111" s="146" t="s">
        <v>150</v>
      </c>
      <c r="AU111" s="146" t="s">
        <v>88</v>
      </c>
      <c r="AV111" s="12" t="s">
        <v>88</v>
      </c>
      <c r="AW111" s="12" t="s">
        <v>37</v>
      </c>
      <c r="AX111" s="12" t="s">
        <v>78</v>
      </c>
      <c r="AY111" s="146" t="s">
        <v>140</v>
      </c>
    </row>
    <row r="112" spans="2:65" s="14" customFormat="1">
      <c r="B112" s="158"/>
      <c r="D112" s="145" t="s">
        <v>150</v>
      </c>
      <c r="E112" s="159" t="s">
        <v>19</v>
      </c>
      <c r="F112" s="160" t="s">
        <v>153</v>
      </c>
      <c r="H112" s="161">
        <v>14.366</v>
      </c>
      <c r="I112" s="162"/>
      <c r="L112" s="158"/>
      <c r="M112" s="163"/>
      <c r="T112" s="164"/>
      <c r="AT112" s="159" t="s">
        <v>150</v>
      </c>
      <c r="AU112" s="159" t="s">
        <v>88</v>
      </c>
      <c r="AV112" s="14" t="s">
        <v>147</v>
      </c>
      <c r="AW112" s="14" t="s">
        <v>37</v>
      </c>
      <c r="AX112" s="14" t="s">
        <v>86</v>
      </c>
      <c r="AY112" s="159" t="s">
        <v>140</v>
      </c>
    </row>
    <row r="113" spans="2:65" s="1" customFormat="1" ht="24.15" customHeight="1">
      <c r="B113" s="32"/>
      <c r="C113" s="127" t="s">
        <v>160</v>
      </c>
      <c r="D113" s="127" t="s">
        <v>142</v>
      </c>
      <c r="E113" s="128" t="s">
        <v>1063</v>
      </c>
      <c r="F113" s="129" t="s">
        <v>1064</v>
      </c>
      <c r="G113" s="130" t="s">
        <v>233</v>
      </c>
      <c r="H113" s="131">
        <v>4.181</v>
      </c>
      <c r="I113" s="132"/>
      <c r="J113" s="133">
        <f>ROUND(I113*H113,2)</f>
        <v>0</v>
      </c>
      <c r="K113" s="129" t="s">
        <v>146</v>
      </c>
      <c r="L113" s="32"/>
      <c r="M113" s="134" t="s">
        <v>19</v>
      </c>
      <c r="N113" s="135" t="s">
        <v>49</v>
      </c>
      <c r="P113" s="136">
        <f>O113*H113</f>
        <v>0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147</v>
      </c>
      <c r="AT113" s="138" t="s">
        <v>142</v>
      </c>
      <c r="AU113" s="138" t="s">
        <v>88</v>
      </c>
      <c r="AY113" s="17" t="s">
        <v>140</v>
      </c>
      <c r="BE113" s="139">
        <f>IF(N113="základní",J113,0)</f>
        <v>0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86</v>
      </c>
      <c r="BK113" s="139">
        <f>ROUND(I113*H113,2)</f>
        <v>0</v>
      </c>
      <c r="BL113" s="17" t="s">
        <v>147</v>
      </c>
      <c r="BM113" s="138" t="s">
        <v>8</v>
      </c>
    </row>
    <row r="114" spans="2:65" s="1" customFormat="1">
      <c r="B114" s="32"/>
      <c r="D114" s="140" t="s">
        <v>148</v>
      </c>
      <c r="F114" s="141" t="s">
        <v>1065</v>
      </c>
      <c r="I114" s="142"/>
      <c r="L114" s="32"/>
      <c r="M114" s="143"/>
      <c r="T114" s="53"/>
      <c r="AT114" s="17" t="s">
        <v>148</v>
      </c>
      <c r="AU114" s="17" t="s">
        <v>88</v>
      </c>
    </row>
    <row r="115" spans="2:65" s="12" customFormat="1">
      <c r="B115" s="144"/>
      <c r="D115" s="145" t="s">
        <v>150</v>
      </c>
      <c r="E115" s="146" t="s">
        <v>19</v>
      </c>
      <c r="F115" s="147" t="s">
        <v>1323</v>
      </c>
      <c r="H115" s="148">
        <v>4.181</v>
      </c>
      <c r="I115" s="149"/>
      <c r="L115" s="144"/>
      <c r="M115" s="150"/>
      <c r="T115" s="151"/>
      <c r="AT115" s="146" t="s">
        <v>150</v>
      </c>
      <c r="AU115" s="146" t="s">
        <v>88</v>
      </c>
      <c r="AV115" s="12" t="s">
        <v>88</v>
      </c>
      <c r="AW115" s="12" t="s">
        <v>37</v>
      </c>
      <c r="AX115" s="12" t="s">
        <v>78</v>
      </c>
      <c r="AY115" s="146" t="s">
        <v>140</v>
      </c>
    </row>
    <row r="116" spans="2:65" s="13" customFormat="1">
      <c r="B116" s="152"/>
      <c r="D116" s="145" t="s">
        <v>150</v>
      </c>
      <c r="E116" s="153" t="s">
        <v>19</v>
      </c>
      <c r="F116" s="154" t="s">
        <v>1067</v>
      </c>
      <c r="H116" s="153" t="s">
        <v>19</v>
      </c>
      <c r="I116" s="155"/>
      <c r="L116" s="152"/>
      <c r="M116" s="156"/>
      <c r="T116" s="157"/>
      <c r="AT116" s="153" t="s">
        <v>150</v>
      </c>
      <c r="AU116" s="153" t="s">
        <v>88</v>
      </c>
      <c r="AV116" s="13" t="s">
        <v>86</v>
      </c>
      <c r="AW116" s="13" t="s">
        <v>37</v>
      </c>
      <c r="AX116" s="13" t="s">
        <v>78</v>
      </c>
      <c r="AY116" s="153" t="s">
        <v>140</v>
      </c>
    </row>
    <row r="117" spans="2:65" s="14" customFormat="1">
      <c r="B117" s="158"/>
      <c r="D117" s="145" t="s">
        <v>150</v>
      </c>
      <c r="E117" s="159" t="s">
        <v>19</v>
      </c>
      <c r="F117" s="160" t="s">
        <v>153</v>
      </c>
      <c r="H117" s="161">
        <v>4.181</v>
      </c>
      <c r="I117" s="162"/>
      <c r="L117" s="158"/>
      <c r="M117" s="163"/>
      <c r="T117" s="164"/>
      <c r="AT117" s="159" t="s">
        <v>150</v>
      </c>
      <c r="AU117" s="159" t="s">
        <v>88</v>
      </c>
      <c r="AV117" s="14" t="s">
        <v>147</v>
      </c>
      <c r="AW117" s="14" t="s">
        <v>37</v>
      </c>
      <c r="AX117" s="14" t="s">
        <v>86</v>
      </c>
      <c r="AY117" s="159" t="s">
        <v>140</v>
      </c>
    </row>
    <row r="118" spans="2:65" s="1" customFormat="1" ht="21.75" customHeight="1">
      <c r="B118" s="32"/>
      <c r="C118" s="127" t="s">
        <v>177</v>
      </c>
      <c r="D118" s="127" t="s">
        <v>142</v>
      </c>
      <c r="E118" s="128" t="s">
        <v>1068</v>
      </c>
      <c r="F118" s="129" t="s">
        <v>1069</v>
      </c>
      <c r="G118" s="130" t="s">
        <v>145</v>
      </c>
      <c r="H118" s="131">
        <v>44.2</v>
      </c>
      <c r="I118" s="132"/>
      <c r="J118" s="133">
        <f>ROUND(I118*H118,2)</f>
        <v>0</v>
      </c>
      <c r="K118" s="129" t="s">
        <v>146</v>
      </c>
      <c r="L118" s="32"/>
      <c r="M118" s="134" t="s">
        <v>19</v>
      </c>
      <c r="N118" s="135" t="s">
        <v>49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147</v>
      </c>
      <c r="AT118" s="138" t="s">
        <v>142</v>
      </c>
      <c r="AU118" s="138" t="s">
        <v>88</v>
      </c>
      <c r="AY118" s="17" t="s">
        <v>140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7" t="s">
        <v>86</v>
      </c>
      <c r="BK118" s="139">
        <f>ROUND(I118*H118,2)</f>
        <v>0</v>
      </c>
      <c r="BL118" s="17" t="s">
        <v>147</v>
      </c>
      <c r="BM118" s="138" t="s">
        <v>180</v>
      </c>
    </row>
    <row r="119" spans="2:65" s="1" customFormat="1">
      <c r="B119" s="32"/>
      <c r="D119" s="140" t="s">
        <v>148</v>
      </c>
      <c r="F119" s="141" t="s">
        <v>1070</v>
      </c>
      <c r="I119" s="142"/>
      <c r="L119" s="32"/>
      <c r="M119" s="143"/>
      <c r="T119" s="53"/>
      <c r="AT119" s="17" t="s">
        <v>148</v>
      </c>
      <c r="AU119" s="17" t="s">
        <v>88</v>
      </c>
    </row>
    <row r="120" spans="2:65" s="12" customFormat="1">
      <c r="B120" s="144"/>
      <c r="D120" s="145" t="s">
        <v>150</v>
      </c>
      <c r="E120" s="146" t="s">
        <v>19</v>
      </c>
      <c r="F120" s="147" t="s">
        <v>1324</v>
      </c>
      <c r="H120" s="148">
        <v>27.54</v>
      </c>
      <c r="I120" s="149"/>
      <c r="L120" s="144"/>
      <c r="M120" s="150"/>
      <c r="T120" s="151"/>
      <c r="AT120" s="146" t="s">
        <v>150</v>
      </c>
      <c r="AU120" s="146" t="s">
        <v>88</v>
      </c>
      <c r="AV120" s="12" t="s">
        <v>88</v>
      </c>
      <c r="AW120" s="12" t="s">
        <v>37</v>
      </c>
      <c r="AX120" s="12" t="s">
        <v>78</v>
      </c>
      <c r="AY120" s="146" t="s">
        <v>140</v>
      </c>
    </row>
    <row r="121" spans="2:65" s="12" customFormat="1">
      <c r="B121" s="144"/>
      <c r="D121" s="145" t="s">
        <v>150</v>
      </c>
      <c r="E121" s="146" t="s">
        <v>19</v>
      </c>
      <c r="F121" s="147" t="s">
        <v>1325</v>
      </c>
      <c r="H121" s="148">
        <v>16.66</v>
      </c>
      <c r="I121" s="149"/>
      <c r="L121" s="144"/>
      <c r="M121" s="150"/>
      <c r="T121" s="151"/>
      <c r="AT121" s="146" t="s">
        <v>150</v>
      </c>
      <c r="AU121" s="146" t="s">
        <v>88</v>
      </c>
      <c r="AV121" s="12" t="s">
        <v>88</v>
      </c>
      <c r="AW121" s="12" t="s">
        <v>37</v>
      </c>
      <c r="AX121" s="12" t="s">
        <v>78</v>
      </c>
      <c r="AY121" s="146" t="s">
        <v>140</v>
      </c>
    </row>
    <row r="122" spans="2:65" s="14" customFormat="1">
      <c r="B122" s="158"/>
      <c r="D122" s="145" t="s">
        <v>150</v>
      </c>
      <c r="E122" s="159" t="s">
        <v>19</v>
      </c>
      <c r="F122" s="160" t="s">
        <v>153</v>
      </c>
      <c r="H122" s="161">
        <v>44.2</v>
      </c>
      <c r="I122" s="162"/>
      <c r="L122" s="158"/>
      <c r="M122" s="163"/>
      <c r="T122" s="164"/>
      <c r="AT122" s="159" t="s">
        <v>150</v>
      </c>
      <c r="AU122" s="159" t="s">
        <v>88</v>
      </c>
      <c r="AV122" s="14" t="s">
        <v>147</v>
      </c>
      <c r="AW122" s="14" t="s">
        <v>37</v>
      </c>
      <c r="AX122" s="14" t="s">
        <v>86</v>
      </c>
      <c r="AY122" s="159" t="s">
        <v>140</v>
      </c>
    </row>
    <row r="123" spans="2:65" s="1" customFormat="1" ht="24.15" customHeight="1">
      <c r="B123" s="32"/>
      <c r="C123" s="127" t="s">
        <v>164</v>
      </c>
      <c r="D123" s="127" t="s">
        <v>142</v>
      </c>
      <c r="E123" s="128" t="s">
        <v>1085</v>
      </c>
      <c r="F123" s="129" t="s">
        <v>1086</v>
      </c>
      <c r="G123" s="130" t="s">
        <v>145</v>
      </c>
      <c r="H123" s="131">
        <v>44.2</v>
      </c>
      <c r="I123" s="132"/>
      <c r="J123" s="133">
        <f>ROUND(I123*H123,2)</f>
        <v>0</v>
      </c>
      <c r="K123" s="129" t="s">
        <v>146</v>
      </c>
      <c r="L123" s="32"/>
      <c r="M123" s="134" t="s">
        <v>19</v>
      </c>
      <c r="N123" s="135" t="s">
        <v>49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147</v>
      </c>
      <c r="AT123" s="138" t="s">
        <v>142</v>
      </c>
      <c r="AU123" s="138" t="s">
        <v>88</v>
      </c>
      <c r="AY123" s="17" t="s">
        <v>140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86</v>
      </c>
      <c r="BK123" s="139">
        <f>ROUND(I123*H123,2)</f>
        <v>0</v>
      </c>
      <c r="BL123" s="17" t="s">
        <v>147</v>
      </c>
      <c r="BM123" s="138" t="s">
        <v>184</v>
      </c>
    </row>
    <row r="124" spans="2:65" s="1" customFormat="1">
      <c r="B124" s="32"/>
      <c r="D124" s="140" t="s">
        <v>148</v>
      </c>
      <c r="F124" s="141" t="s">
        <v>1087</v>
      </c>
      <c r="I124" s="142"/>
      <c r="L124" s="32"/>
      <c r="M124" s="143"/>
      <c r="T124" s="53"/>
      <c r="AT124" s="17" t="s">
        <v>148</v>
      </c>
      <c r="AU124" s="17" t="s">
        <v>88</v>
      </c>
    </row>
    <row r="125" spans="2:65" s="12" customFormat="1">
      <c r="B125" s="144"/>
      <c r="D125" s="145" t="s">
        <v>150</v>
      </c>
      <c r="E125" s="146" t="s">
        <v>19</v>
      </c>
      <c r="F125" s="147" t="s">
        <v>1326</v>
      </c>
      <c r="H125" s="148">
        <v>44.2</v>
      </c>
      <c r="I125" s="149"/>
      <c r="L125" s="144"/>
      <c r="M125" s="150"/>
      <c r="T125" s="151"/>
      <c r="AT125" s="146" t="s">
        <v>150</v>
      </c>
      <c r="AU125" s="146" t="s">
        <v>88</v>
      </c>
      <c r="AV125" s="12" t="s">
        <v>88</v>
      </c>
      <c r="AW125" s="12" t="s">
        <v>37</v>
      </c>
      <c r="AX125" s="12" t="s">
        <v>78</v>
      </c>
      <c r="AY125" s="146" t="s">
        <v>140</v>
      </c>
    </row>
    <row r="126" spans="2:65" s="14" customFormat="1">
      <c r="B126" s="158"/>
      <c r="D126" s="145" t="s">
        <v>150</v>
      </c>
      <c r="E126" s="159" t="s">
        <v>19</v>
      </c>
      <c r="F126" s="160" t="s">
        <v>153</v>
      </c>
      <c r="H126" s="161">
        <v>44.2</v>
      </c>
      <c r="I126" s="162"/>
      <c r="L126" s="158"/>
      <c r="M126" s="163"/>
      <c r="T126" s="164"/>
      <c r="AT126" s="159" t="s">
        <v>150</v>
      </c>
      <c r="AU126" s="159" t="s">
        <v>88</v>
      </c>
      <c r="AV126" s="14" t="s">
        <v>147</v>
      </c>
      <c r="AW126" s="14" t="s">
        <v>37</v>
      </c>
      <c r="AX126" s="14" t="s">
        <v>86</v>
      </c>
      <c r="AY126" s="159" t="s">
        <v>140</v>
      </c>
    </row>
    <row r="127" spans="2:65" s="1" customFormat="1" ht="37.799999999999997" customHeight="1">
      <c r="B127" s="32"/>
      <c r="C127" s="127" t="s">
        <v>188</v>
      </c>
      <c r="D127" s="127" t="s">
        <v>142</v>
      </c>
      <c r="E127" s="128" t="s">
        <v>1096</v>
      </c>
      <c r="F127" s="129" t="s">
        <v>1097</v>
      </c>
      <c r="G127" s="130" t="s">
        <v>233</v>
      </c>
      <c r="H127" s="131">
        <v>10.701000000000001</v>
      </c>
      <c r="I127" s="132"/>
      <c r="J127" s="133">
        <f>ROUND(I127*H127,2)</f>
        <v>0</v>
      </c>
      <c r="K127" s="129" t="s">
        <v>146</v>
      </c>
      <c r="L127" s="32"/>
      <c r="M127" s="134" t="s">
        <v>19</v>
      </c>
      <c r="N127" s="135" t="s">
        <v>49</v>
      </c>
      <c r="P127" s="136">
        <f>O127*H127</f>
        <v>0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147</v>
      </c>
      <c r="AT127" s="138" t="s">
        <v>142</v>
      </c>
      <c r="AU127" s="138" t="s">
        <v>88</v>
      </c>
      <c r="AY127" s="17" t="s">
        <v>140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86</v>
      </c>
      <c r="BK127" s="139">
        <f>ROUND(I127*H127,2)</f>
        <v>0</v>
      </c>
      <c r="BL127" s="17" t="s">
        <v>147</v>
      </c>
      <c r="BM127" s="138" t="s">
        <v>191</v>
      </c>
    </row>
    <row r="128" spans="2:65" s="1" customFormat="1">
      <c r="B128" s="32"/>
      <c r="D128" s="140" t="s">
        <v>148</v>
      </c>
      <c r="F128" s="141" t="s">
        <v>1098</v>
      </c>
      <c r="I128" s="142"/>
      <c r="L128" s="32"/>
      <c r="M128" s="143"/>
      <c r="T128" s="53"/>
      <c r="AT128" s="17" t="s">
        <v>148</v>
      </c>
      <c r="AU128" s="17" t="s">
        <v>88</v>
      </c>
    </row>
    <row r="129" spans="2:65" s="12" customFormat="1">
      <c r="B129" s="144"/>
      <c r="D129" s="145" t="s">
        <v>150</v>
      </c>
      <c r="E129" s="146" t="s">
        <v>19</v>
      </c>
      <c r="F129" s="147" t="s">
        <v>1327</v>
      </c>
      <c r="H129" s="148">
        <v>10.701000000000001</v>
      </c>
      <c r="I129" s="149"/>
      <c r="L129" s="144"/>
      <c r="M129" s="150"/>
      <c r="T129" s="151"/>
      <c r="AT129" s="146" t="s">
        <v>150</v>
      </c>
      <c r="AU129" s="146" t="s">
        <v>88</v>
      </c>
      <c r="AV129" s="12" t="s">
        <v>88</v>
      </c>
      <c r="AW129" s="12" t="s">
        <v>37</v>
      </c>
      <c r="AX129" s="12" t="s">
        <v>78</v>
      </c>
      <c r="AY129" s="146" t="s">
        <v>140</v>
      </c>
    </row>
    <row r="130" spans="2:65" s="13" customFormat="1">
      <c r="B130" s="152"/>
      <c r="D130" s="145" t="s">
        <v>150</v>
      </c>
      <c r="E130" s="153" t="s">
        <v>19</v>
      </c>
      <c r="F130" s="154" t="s">
        <v>1100</v>
      </c>
      <c r="H130" s="153" t="s">
        <v>19</v>
      </c>
      <c r="I130" s="155"/>
      <c r="L130" s="152"/>
      <c r="M130" s="156"/>
      <c r="T130" s="157"/>
      <c r="AT130" s="153" t="s">
        <v>150</v>
      </c>
      <c r="AU130" s="153" t="s">
        <v>88</v>
      </c>
      <c r="AV130" s="13" t="s">
        <v>86</v>
      </c>
      <c r="AW130" s="13" t="s">
        <v>37</v>
      </c>
      <c r="AX130" s="13" t="s">
        <v>78</v>
      </c>
      <c r="AY130" s="153" t="s">
        <v>140</v>
      </c>
    </row>
    <row r="131" spans="2:65" s="14" customFormat="1">
      <c r="B131" s="158"/>
      <c r="D131" s="145" t="s">
        <v>150</v>
      </c>
      <c r="E131" s="159" t="s">
        <v>19</v>
      </c>
      <c r="F131" s="160" t="s">
        <v>153</v>
      </c>
      <c r="H131" s="161">
        <v>10.701000000000001</v>
      </c>
      <c r="I131" s="162"/>
      <c r="L131" s="158"/>
      <c r="M131" s="163"/>
      <c r="T131" s="164"/>
      <c r="AT131" s="159" t="s">
        <v>150</v>
      </c>
      <c r="AU131" s="159" t="s">
        <v>88</v>
      </c>
      <c r="AV131" s="14" t="s">
        <v>147</v>
      </c>
      <c r="AW131" s="14" t="s">
        <v>37</v>
      </c>
      <c r="AX131" s="14" t="s">
        <v>86</v>
      </c>
      <c r="AY131" s="159" t="s">
        <v>140</v>
      </c>
    </row>
    <row r="132" spans="2:65" s="1" customFormat="1" ht="37.799999999999997" customHeight="1">
      <c r="B132" s="32"/>
      <c r="C132" s="127" t="s">
        <v>171</v>
      </c>
      <c r="D132" s="127" t="s">
        <v>142</v>
      </c>
      <c r="E132" s="128" t="s">
        <v>266</v>
      </c>
      <c r="F132" s="129" t="s">
        <v>267</v>
      </c>
      <c r="G132" s="130" t="s">
        <v>233</v>
      </c>
      <c r="H132" s="131">
        <v>17.173999999999999</v>
      </c>
      <c r="I132" s="132"/>
      <c r="J132" s="133">
        <f>ROUND(I132*H132,2)</f>
        <v>0</v>
      </c>
      <c r="K132" s="129" t="s">
        <v>146</v>
      </c>
      <c r="L132" s="32"/>
      <c r="M132" s="134" t="s">
        <v>19</v>
      </c>
      <c r="N132" s="135" t="s">
        <v>49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147</v>
      </c>
      <c r="AT132" s="138" t="s">
        <v>142</v>
      </c>
      <c r="AU132" s="138" t="s">
        <v>88</v>
      </c>
      <c r="AY132" s="17" t="s">
        <v>140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7" t="s">
        <v>86</v>
      </c>
      <c r="BK132" s="139">
        <f>ROUND(I132*H132,2)</f>
        <v>0</v>
      </c>
      <c r="BL132" s="17" t="s">
        <v>147</v>
      </c>
      <c r="BM132" s="138" t="s">
        <v>198</v>
      </c>
    </row>
    <row r="133" spans="2:65" s="1" customFormat="1">
      <c r="B133" s="32"/>
      <c r="D133" s="140" t="s">
        <v>148</v>
      </c>
      <c r="F133" s="141" t="s">
        <v>269</v>
      </c>
      <c r="I133" s="142"/>
      <c r="L133" s="32"/>
      <c r="M133" s="143"/>
      <c r="T133" s="53"/>
      <c r="AT133" s="17" t="s">
        <v>148</v>
      </c>
      <c r="AU133" s="17" t="s">
        <v>88</v>
      </c>
    </row>
    <row r="134" spans="2:65" s="12" customFormat="1">
      <c r="B134" s="144"/>
      <c r="D134" s="145" t="s">
        <v>150</v>
      </c>
      <c r="E134" s="146" t="s">
        <v>19</v>
      </c>
      <c r="F134" s="147" t="s">
        <v>1328</v>
      </c>
      <c r="H134" s="148">
        <v>8.1319999999999997</v>
      </c>
      <c r="I134" s="149"/>
      <c r="L134" s="144"/>
      <c r="M134" s="150"/>
      <c r="T134" s="151"/>
      <c r="AT134" s="146" t="s">
        <v>150</v>
      </c>
      <c r="AU134" s="146" t="s">
        <v>88</v>
      </c>
      <c r="AV134" s="12" t="s">
        <v>88</v>
      </c>
      <c r="AW134" s="12" t="s">
        <v>37</v>
      </c>
      <c r="AX134" s="12" t="s">
        <v>78</v>
      </c>
      <c r="AY134" s="146" t="s">
        <v>140</v>
      </c>
    </row>
    <row r="135" spans="2:65" s="13" customFormat="1">
      <c r="B135" s="152"/>
      <c r="D135" s="145" t="s">
        <v>150</v>
      </c>
      <c r="E135" s="153" t="s">
        <v>19</v>
      </c>
      <c r="F135" s="154" t="s">
        <v>1329</v>
      </c>
      <c r="H135" s="153" t="s">
        <v>19</v>
      </c>
      <c r="I135" s="155"/>
      <c r="L135" s="152"/>
      <c r="M135" s="156"/>
      <c r="T135" s="157"/>
      <c r="AT135" s="153" t="s">
        <v>150</v>
      </c>
      <c r="AU135" s="153" t="s">
        <v>88</v>
      </c>
      <c r="AV135" s="13" t="s">
        <v>86</v>
      </c>
      <c r="AW135" s="13" t="s">
        <v>37</v>
      </c>
      <c r="AX135" s="13" t="s">
        <v>78</v>
      </c>
      <c r="AY135" s="153" t="s">
        <v>140</v>
      </c>
    </row>
    <row r="136" spans="2:65" s="12" customFormat="1">
      <c r="B136" s="144"/>
      <c r="D136" s="145" t="s">
        <v>150</v>
      </c>
      <c r="E136" s="146" t="s">
        <v>19</v>
      </c>
      <c r="F136" s="147" t="s">
        <v>1330</v>
      </c>
      <c r="H136" s="148">
        <v>9.0419999999999998</v>
      </c>
      <c r="I136" s="149"/>
      <c r="L136" s="144"/>
      <c r="M136" s="150"/>
      <c r="T136" s="151"/>
      <c r="AT136" s="146" t="s">
        <v>150</v>
      </c>
      <c r="AU136" s="146" t="s">
        <v>88</v>
      </c>
      <c r="AV136" s="12" t="s">
        <v>88</v>
      </c>
      <c r="AW136" s="12" t="s">
        <v>37</v>
      </c>
      <c r="AX136" s="12" t="s">
        <v>78</v>
      </c>
      <c r="AY136" s="146" t="s">
        <v>140</v>
      </c>
    </row>
    <row r="137" spans="2:65" s="13" customFormat="1">
      <c r="B137" s="152"/>
      <c r="D137" s="145" t="s">
        <v>150</v>
      </c>
      <c r="E137" s="153" t="s">
        <v>19</v>
      </c>
      <c r="F137" s="154" t="s">
        <v>1331</v>
      </c>
      <c r="H137" s="153" t="s">
        <v>19</v>
      </c>
      <c r="I137" s="155"/>
      <c r="L137" s="152"/>
      <c r="M137" s="156"/>
      <c r="T137" s="157"/>
      <c r="AT137" s="153" t="s">
        <v>150</v>
      </c>
      <c r="AU137" s="153" t="s">
        <v>88</v>
      </c>
      <c r="AV137" s="13" t="s">
        <v>86</v>
      </c>
      <c r="AW137" s="13" t="s">
        <v>37</v>
      </c>
      <c r="AX137" s="13" t="s">
        <v>78</v>
      </c>
      <c r="AY137" s="153" t="s">
        <v>140</v>
      </c>
    </row>
    <row r="138" spans="2:65" s="14" customFormat="1">
      <c r="B138" s="158"/>
      <c r="D138" s="145" t="s">
        <v>150</v>
      </c>
      <c r="E138" s="159" t="s">
        <v>19</v>
      </c>
      <c r="F138" s="160" t="s">
        <v>153</v>
      </c>
      <c r="H138" s="161">
        <v>17.173999999999999</v>
      </c>
      <c r="I138" s="162"/>
      <c r="L138" s="158"/>
      <c r="M138" s="163"/>
      <c r="T138" s="164"/>
      <c r="AT138" s="159" t="s">
        <v>150</v>
      </c>
      <c r="AU138" s="159" t="s">
        <v>88</v>
      </c>
      <c r="AV138" s="14" t="s">
        <v>147</v>
      </c>
      <c r="AW138" s="14" t="s">
        <v>37</v>
      </c>
      <c r="AX138" s="14" t="s">
        <v>86</v>
      </c>
      <c r="AY138" s="159" t="s">
        <v>140</v>
      </c>
    </row>
    <row r="139" spans="2:65" s="1" customFormat="1" ht="37.799999999999997" customHeight="1">
      <c r="B139" s="32"/>
      <c r="C139" s="127" t="s">
        <v>202</v>
      </c>
      <c r="D139" s="127" t="s">
        <v>142</v>
      </c>
      <c r="E139" s="128" t="s">
        <v>274</v>
      </c>
      <c r="F139" s="129" t="s">
        <v>275</v>
      </c>
      <c r="G139" s="130" t="s">
        <v>233</v>
      </c>
      <c r="H139" s="131">
        <v>85.87</v>
      </c>
      <c r="I139" s="132"/>
      <c r="J139" s="133">
        <f>ROUND(I139*H139,2)</f>
        <v>0</v>
      </c>
      <c r="K139" s="129" t="s">
        <v>146</v>
      </c>
      <c r="L139" s="32"/>
      <c r="M139" s="134" t="s">
        <v>19</v>
      </c>
      <c r="N139" s="135" t="s">
        <v>49</v>
      </c>
      <c r="P139" s="136">
        <f>O139*H139</f>
        <v>0</v>
      </c>
      <c r="Q139" s="136">
        <v>0</v>
      </c>
      <c r="R139" s="136">
        <f>Q139*H139</f>
        <v>0</v>
      </c>
      <c r="S139" s="136">
        <v>0</v>
      </c>
      <c r="T139" s="137">
        <f>S139*H139</f>
        <v>0</v>
      </c>
      <c r="AR139" s="138" t="s">
        <v>147</v>
      </c>
      <c r="AT139" s="138" t="s">
        <v>142</v>
      </c>
      <c r="AU139" s="138" t="s">
        <v>88</v>
      </c>
      <c r="AY139" s="17" t="s">
        <v>140</v>
      </c>
      <c r="BE139" s="139">
        <f>IF(N139="základní",J139,0)</f>
        <v>0</v>
      </c>
      <c r="BF139" s="139">
        <f>IF(N139="snížená",J139,0)</f>
        <v>0</v>
      </c>
      <c r="BG139" s="139">
        <f>IF(N139="zákl. přenesená",J139,0)</f>
        <v>0</v>
      </c>
      <c r="BH139" s="139">
        <f>IF(N139="sníž. přenesená",J139,0)</f>
        <v>0</v>
      </c>
      <c r="BI139" s="139">
        <f>IF(N139="nulová",J139,0)</f>
        <v>0</v>
      </c>
      <c r="BJ139" s="17" t="s">
        <v>86</v>
      </c>
      <c r="BK139" s="139">
        <f>ROUND(I139*H139,2)</f>
        <v>0</v>
      </c>
      <c r="BL139" s="17" t="s">
        <v>147</v>
      </c>
      <c r="BM139" s="138" t="s">
        <v>205</v>
      </c>
    </row>
    <row r="140" spans="2:65" s="1" customFormat="1">
      <c r="B140" s="32"/>
      <c r="D140" s="140" t="s">
        <v>148</v>
      </c>
      <c r="F140" s="141" t="s">
        <v>277</v>
      </c>
      <c r="I140" s="142"/>
      <c r="L140" s="32"/>
      <c r="M140" s="143"/>
      <c r="T140" s="53"/>
      <c r="AT140" s="17" t="s">
        <v>148</v>
      </c>
      <c r="AU140" s="17" t="s">
        <v>88</v>
      </c>
    </row>
    <row r="141" spans="2:65" s="12" customFormat="1">
      <c r="B141" s="144"/>
      <c r="D141" s="145" t="s">
        <v>150</v>
      </c>
      <c r="E141" s="146" t="s">
        <v>19</v>
      </c>
      <c r="F141" s="147" t="s">
        <v>1332</v>
      </c>
      <c r="H141" s="148">
        <v>85.87</v>
      </c>
      <c r="I141" s="149"/>
      <c r="L141" s="144"/>
      <c r="M141" s="150"/>
      <c r="T141" s="151"/>
      <c r="AT141" s="146" t="s">
        <v>150</v>
      </c>
      <c r="AU141" s="146" t="s">
        <v>88</v>
      </c>
      <c r="AV141" s="12" t="s">
        <v>88</v>
      </c>
      <c r="AW141" s="12" t="s">
        <v>37</v>
      </c>
      <c r="AX141" s="12" t="s">
        <v>78</v>
      </c>
      <c r="AY141" s="146" t="s">
        <v>140</v>
      </c>
    </row>
    <row r="142" spans="2:65" s="14" customFormat="1">
      <c r="B142" s="158"/>
      <c r="D142" s="145" t="s">
        <v>150</v>
      </c>
      <c r="E142" s="159" t="s">
        <v>19</v>
      </c>
      <c r="F142" s="160" t="s">
        <v>153</v>
      </c>
      <c r="H142" s="161">
        <v>85.87</v>
      </c>
      <c r="I142" s="162"/>
      <c r="L142" s="158"/>
      <c r="M142" s="163"/>
      <c r="T142" s="164"/>
      <c r="AT142" s="159" t="s">
        <v>150</v>
      </c>
      <c r="AU142" s="159" t="s">
        <v>88</v>
      </c>
      <c r="AV142" s="14" t="s">
        <v>147</v>
      </c>
      <c r="AW142" s="14" t="s">
        <v>37</v>
      </c>
      <c r="AX142" s="14" t="s">
        <v>86</v>
      </c>
      <c r="AY142" s="159" t="s">
        <v>140</v>
      </c>
    </row>
    <row r="143" spans="2:65" s="1" customFormat="1" ht="24.15" customHeight="1">
      <c r="B143" s="32"/>
      <c r="C143" s="127" t="s">
        <v>8</v>
      </c>
      <c r="D143" s="127" t="s">
        <v>142</v>
      </c>
      <c r="E143" s="128" t="s">
        <v>1106</v>
      </c>
      <c r="F143" s="129" t="s">
        <v>1107</v>
      </c>
      <c r="G143" s="130" t="s">
        <v>233</v>
      </c>
      <c r="H143" s="131">
        <v>10.701000000000001</v>
      </c>
      <c r="I143" s="132"/>
      <c r="J143" s="133">
        <f>ROUND(I143*H143,2)</f>
        <v>0</v>
      </c>
      <c r="K143" s="129" t="s">
        <v>146</v>
      </c>
      <c r="L143" s="32"/>
      <c r="M143" s="134" t="s">
        <v>19</v>
      </c>
      <c r="N143" s="135" t="s">
        <v>49</v>
      </c>
      <c r="P143" s="136">
        <f>O143*H143</f>
        <v>0</v>
      </c>
      <c r="Q143" s="136">
        <v>0</v>
      </c>
      <c r="R143" s="136">
        <f>Q143*H143</f>
        <v>0</v>
      </c>
      <c r="S143" s="136">
        <v>0</v>
      </c>
      <c r="T143" s="137">
        <f>S143*H143</f>
        <v>0</v>
      </c>
      <c r="AR143" s="138" t="s">
        <v>147</v>
      </c>
      <c r="AT143" s="138" t="s">
        <v>142</v>
      </c>
      <c r="AU143" s="138" t="s">
        <v>88</v>
      </c>
      <c r="AY143" s="17" t="s">
        <v>140</v>
      </c>
      <c r="BE143" s="139">
        <f>IF(N143="základní",J143,0)</f>
        <v>0</v>
      </c>
      <c r="BF143" s="139">
        <f>IF(N143="snížená",J143,0)</f>
        <v>0</v>
      </c>
      <c r="BG143" s="139">
        <f>IF(N143="zákl. přenesená",J143,0)</f>
        <v>0</v>
      </c>
      <c r="BH143" s="139">
        <f>IF(N143="sníž. přenesená",J143,0)</f>
        <v>0</v>
      </c>
      <c r="BI143" s="139">
        <f>IF(N143="nulová",J143,0)</f>
        <v>0</v>
      </c>
      <c r="BJ143" s="17" t="s">
        <v>86</v>
      </c>
      <c r="BK143" s="139">
        <f>ROUND(I143*H143,2)</f>
        <v>0</v>
      </c>
      <c r="BL143" s="17" t="s">
        <v>147</v>
      </c>
      <c r="BM143" s="138" t="s">
        <v>210</v>
      </c>
    </row>
    <row r="144" spans="2:65" s="1" customFormat="1">
      <c r="B144" s="32"/>
      <c r="D144" s="140" t="s">
        <v>148</v>
      </c>
      <c r="F144" s="141" t="s">
        <v>1108</v>
      </c>
      <c r="I144" s="142"/>
      <c r="L144" s="32"/>
      <c r="M144" s="143"/>
      <c r="T144" s="53"/>
      <c r="AT144" s="17" t="s">
        <v>148</v>
      </c>
      <c r="AU144" s="17" t="s">
        <v>88</v>
      </c>
    </row>
    <row r="145" spans="2:65" s="12" customFormat="1">
      <c r="B145" s="144"/>
      <c r="D145" s="145" t="s">
        <v>150</v>
      </c>
      <c r="E145" s="146" t="s">
        <v>19</v>
      </c>
      <c r="F145" s="147" t="s">
        <v>1327</v>
      </c>
      <c r="H145" s="148">
        <v>10.701000000000001</v>
      </c>
      <c r="I145" s="149"/>
      <c r="L145" s="144"/>
      <c r="M145" s="150"/>
      <c r="T145" s="151"/>
      <c r="AT145" s="146" t="s">
        <v>150</v>
      </c>
      <c r="AU145" s="146" t="s">
        <v>88</v>
      </c>
      <c r="AV145" s="12" t="s">
        <v>88</v>
      </c>
      <c r="AW145" s="12" t="s">
        <v>37</v>
      </c>
      <c r="AX145" s="12" t="s">
        <v>78</v>
      </c>
      <c r="AY145" s="146" t="s">
        <v>140</v>
      </c>
    </row>
    <row r="146" spans="2:65" s="14" customFormat="1">
      <c r="B146" s="158"/>
      <c r="D146" s="145" t="s">
        <v>150</v>
      </c>
      <c r="E146" s="159" t="s">
        <v>19</v>
      </c>
      <c r="F146" s="160" t="s">
        <v>153</v>
      </c>
      <c r="H146" s="161">
        <v>10.701000000000001</v>
      </c>
      <c r="I146" s="162"/>
      <c r="L146" s="158"/>
      <c r="M146" s="163"/>
      <c r="T146" s="164"/>
      <c r="AT146" s="159" t="s">
        <v>150</v>
      </c>
      <c r="AU146" s="159" t="s">
        <v>88</v>
      </c>
      <c r="AV146" s="14" t="s">
        <v>147</v>
      </c>
      <c r="AW146" s="14" t="s">
        <v>37</v>
      </c>
      <c r="AX146" s="14" t="s">
        <v>86</v>
      </c>
      <c r="AY146" s="159" t="s">
        <v>140</v>
      </c>
    </row>
    <row r="147" spans="2:65" s="1" customFormat="1" ht="24.15" customHeight="1">
      <c r="B147" s="32"/>
      <c r="C147" s="127" t="s">
        <v>213</v>
      </c>
      <c r="D147" s="127" t="s">
        <v>142</v>
      </c>
      <c r="E147" s="128" t="s">
        <v>297</v>
      </c>
      <c r="F147" s="129" t="s">
        <v>298</v>
      </c>
      <c r="G147" s="130" t="s">
        <v>293</v>
      </c>
      <c r="H147" s="131">
        <v>30.913</v>
      </c>
      <c r="I147" s="132"/>
      <c r="J147" s="133">
        <f>ROUND(I147*H147,2)</f>
        <v>0</v>
      </c>
      <c r="K147" s="129" t="s">
        <v>146</v>
      </c>
      <c r="L147" s="32"/>
      <c r="M147" s="134" t="s">
        <v>19</v>
      </c>
      <c r="N147" s="135" t="s">
        <v>49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7">
        <f>S147*H147</f>
        <v>0</v>
      </c>
      <c r="AR147" s="138" t="s">
        <v>147</v>
      </c>
      <c r="AT147" s="138" t="s">
        <v>142</v>
      </c>
      <c r="AU147" s="138" t="s">
        <v>88</v>
      </c>
      <c r="AY147" s="17" t="s">
        <v>140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86</v>
      </c>
      <c r="BK147" s="139">
        <f>ROUND(I147*H147,2)</f>
        <v>0</v>
      </c>
      <c r="BL147" s="17" t="s">
        <v>147</v>
      </c>
      <c r="BM147" s="138" t="s">
        <v>216</v>
      </c>
    </row>
    <row r="148" spans="2:65" s="1" customFormat="1">
      <c r="B148" s="32"/>
      <c r="D148" s="140" t="s">
        <v>148</v>
      </c>
      <c r="F148" s="141" t="s">
        <v>300</v>
      </c>
      <c r="I148" s="142"/>
      <c r="L148" s="32"/>
      <c r="M148" s="143"/>
      <c r="T148" s="53"/>
      <c r="AT148" s="17" t="s">
        <v>148</v>
      </c>
      <c r="AU148" s="17" t="s">
        <v>88</v>
      </c>
    </row>
    <row r="149" spans="2:65" s="12" customFormat="1">
      <c r="B149" s="144"/>
      <c r="D149" s="145" t="s">
        <v>150</v>
      </c>
      <c r="E149" s="146" t="s">
        <v>19</v>
      </c>
      <c r="F149" s="147" t="s">
        <v>1333</v>
      </c>
      <c r="H149" s="148">
        <v>30.913</v>
      </c>
      <c r="I149" s="149"/>
      <c r="L149" s="144"/>
      <c r="M149" s="150"/>
      <c r="T149" s="151"/>
      <c r="AT149" s="146" t="s">
        <v>150</v>
      </c>
      <c r="AU149" s="146" t="s">
        <v>88</v>
      </c>
      <c r="AV149" s="12" t="s">
        <v>88</v>
      </c>
      <c r="AW149" s="12" t="s">
        <v>37</v>
      </c>
      <c r="AX149" s="12" t="s">
        <v>78</v>
      </c>
      <c r="AY149" s="146" t="s">
        <v>140</v>
      </c>
    </row>
    <row r="150" spans="2:65" s="14" customFormat="1">
      <c r="B150" s="158"/>
      <c r="D150" s="145" t="s">
        <v>150</v>
      </c>
      <c r="E150" s="159" t="s">
        <v>19</v>
      </c>
      <c r="F150" s="160" t="s">
        <v>153</v>
      </c>
      <c r="H150" s="161">
        <v>30.913</v>
      </c>
      <c r="I150" s="162"/>
      <c r="L150" s="158"/>
      <c r="M150" s="163"/>
      <c r="T150" s="164"/>
      <c r="AT150" s="159" t="s">
        <v>150</v>
      </c>
      <c r="AU150" s="159" t="s">
        <v>88</v>
      </c>
      <c r="AV150" s="14" t="s">
        <v>147</v>
      </c>
      <c r="AW150" s="14" t="s">
        <v>37</v>
      </c>
      <c r="AX150" s="14" t="s">
        <v>86</v>
      </c>
      <c r="AY150" s="159" t="s">
        <v>140</v>
      </c>
    </row>
    <row r="151" spans="2:65" s="1" customFormat="1" ht="24.15" customHeight="1">
      <c r="B151" s="32"/>
      <c r="C151" s="127" t="s">
        <v>180</v>
      </c>
      <c r="D151" s="127" t="s">
        <v>142</v>
      </c>
      <c r="E151" s="128" t="s">
        <v>302</v>
      </c>
      <c r="F151" s="129" t="s">
        <v>303</v>
      </c>
      <c r="G151" s="130" t="s">
        <v>233</v>
      </c>
      <c r="H151" s="131">
        <v>17.173999999999999</v>
      </c>
      <c r="I151" s="132"/>
      <c r="J151" s="133">
        <f>ROUND(I151*H151,2)</f>
        <v>0</v>
      </c>
      <c r="K151" s="129" t="s">
        <v>146</v>
      </c>
      <c r="L151" s="32"/>
      <c r="M151" s="134" t="s">
        <v>19</v>
      </c>
      <c r="N151" s="135" t="s">
        <v>49</v>
      </c>
      <c r="P151" s="136">
        <f>O151*H151</f>
        <v>0</v>
      </c>
      <c r="Q151" s="136">
        <v>0</v>
      </c>
      <c r="R151" s="136">
        <f>Q151*H151</f>
        <v>0</v>
      </c>
      <c r="S151" s="136">
        <v>0</v>
      </c>
      <c r="T151" s="137">
        <f>S151*H151</f>
        <v>0</v>
      </c>
      <c r="AR151" s="138" t="s">
        <v>147</v>
      </c>
      <c r="AT151" s="138" t="s">
        <v>142</v>
      </c>
      <c r="AU151" s="138" t="s">
        <v>88</v>
      </c>
      <c r="AY151" s="17" t="s">
        <v>140</v>
      </c>
      <c r="BE151" s="139">
        <f>IF(N151="základní",J151,0)</f>
        <v>0</v>
      </c>
      <c r="BF151" s="139">
        <f>IF(N151="snížená",J151,0)</f>
        <v>0</v>
      </c>
      <c r="BG151" s="139">
        <f>IF(N151="zákl. přenesená",J151,0)</f>
        <v>0</v>
      </c>
      <c r="BH151" s="139">
        <f>IF(N151="sníž. přenesená",J151,0)</f>
        <v>0</v>
      </c>
      <c r="BI151" s="139">
        <f>IF(N151="nulová",J151,0)</f>
        <v>0</v>
      </c>
      <c r="BJ151" s="17" t="s">
        <v>86</v>
      </c>
      <c r="BK151" s="139">
        <f>ROUND(I151*H151,2)</f>
        <v>0</v>
      </c>
      <c r="BL151" s="17" t="s">
        <v>147</v>
      </c>
      <c r="BM151" s="138" t="s">
        <v>222</v>
      </c>
    </row>
    <row r="152" spans="2:65" s="1" customFormat="1">
      <c r="B152" s="32"/>
      <c r="D152" s="140" t="s">
        <v>148</v>
      </c>
      <c r="F152" s="141" t="s">
        <v>305</v>
      </c>
      <c r="I152" s="142"/>
      <c r="L152" s="32"/>
      <c r="M152" s="143"/>
      <c r="T152" s="53"/>
      <c r="AT152" s="17" t="s">
        <v>148</v>
      </c>
      <c r="AU152" s="17" t="s">
        <v>88</v>
      </c>
    </row>
    <row r="153" spans="2:65" s="12" customFormat="1">
      <c r="B153" s="144"/>
      <c r="D153" s="145" t="s">
        <v>150</v>
      </c>
      <c r="E153" s="146" t="s">
        <v>19</v>
      </c>
      <c r="F153" s="147" t="s">
        <v>1334</v>
      </c>
      <c r="H153" s="148">
        <v>17.173999999999999</v>
      </c>
      <c r="I153" s="149"/>
      <c r="L153" s="144"/>
      <c r="M153" s="150"/>
      <c r="T153" s="151"/>
      <c r="AT153" s="146" t="s">
        <v>150</v>
      </c>
      <c r="AU153" s="146" t="s">
        <v>88</v>
      </c>
      <c r="AV153" s="12" t="s">
        <v>88</v>
      </c>
      <c r="AW153" s="12" t="s">
        <v>37</v>
      </c>
      <c r="AX153" s="12" t="s">
        <v>78</v>
      </c>
      <c r="AY153" s="146" t="s">
        <v>140</v>
      </c>
    </row>
    <row r="154" spans="2:65" s="14" customFormat="1">
      <c r="B154" s="158"/>
      <c r="D154" s="145" t="s">
        <v>150</v>
      </c>
      <c r="E154" s="159" t="s">
        <v>19</v>
      </c>
      <c r="F154" s="160" t="s">
        <v>153</v>
      </c>
      <c r="H154" s="161">
        <v>17.173999999999999</v>
      </c>
      <c r="I154" s="162"/>
      <c r="L154" s="158"/>
      <c r="M154" s="163"/>
      <c r="T154" s="164"/>
      <c r="AT154" s="159" t="s">
        <v>150</v>
      </c>
      <c r="AU154" s="159" t="s">
        <v>88</v>
      </c>
      <c r="AV154" s="14" t="s">
        <v>147</v>
      </c>
      <c r="AW154" s="14" t="s">
        <v>37</v>
      </c>
      <c r="AX154" s="14" t="s">
        <v>86</v>
      </c>
      <c r="AY154" s="159" t="s">
        <v>140</v>
      </c>
    </row>
    <row r="155" spans="2:65" s="1" customFormat="1" ht="24.15" customHeight="1">
      <c r="B155" s="32"/>
      <c r="C155" s="127" t="s">
        <v>225</v>
      </c>
      <c r="D155" s="127" t="s">
        <v>142</v>
      </c>
      <c r="E155" s="128" t="s">
        <v>308</v>
      </c>
      <c r="F155" s="129" t="s">
        <v>309</v>
      </c>
      <c r="G155" s="130" t="s">
        <v>233</v>
      </c>
      <c r="H155" s="131">
        <v>10.701000000000001</v>
      </c>
      <c r="I155" s="132"/>
      <c r="J155" s="133">
        <f>ROUND(I155*H155,2)</f>
        <v>0</v>
      </c>
      <c r="K155" s="129" t="s">
        <v>146</v>
      </c>
      <c r="L155" s="32"/>
      <c r="M155" s="134" t="s">
        <v>19</v>
      </c>
      <c r="N155" s="135" t="s">
        <v>49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147</v>
      </c>
      <c r="AT155" s="138" t="s">
        <v>142</v>
      </c>
      <c r="AU155" s="138" t="s">
        <v>88</v>
      </c>
      <c r="AY155" s="17" t="s">
        <v>140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86</v>
      </c>
      <c r="BK155" s="139">
        <f>ROUND(I155*H155,2)</f>
        <v>0</v>
      </c>
      <c r="BL155" s="17" t="s">
        <v>147</v>
      </c>
      <c r="BM155" s="138" t="s">
        <v>228</v>
      </c>
    </row>
    <row r="156" spans="2:65" s="1" customFormat="1">
      <c r="B156" s="32"/>
      <c r="D156" s="140" t="s">
        <v>148</v>
      </c>
      <c r="F156" s="141" t="s">
        <v>311</v>
      </c>
      <c r="I156" s="142"/>
      <c r="L156" s="32"/>
      <c r="M156" s="143"/>
      <c r="T156" s="53"/>
      <c r="AT156" s="17" t="s">
        <v>148</v>
      </c>
      <c r="AU156" s="17" t="s">
        <v>88</v>
      </c>
    </row>
    <row r="157" spans="2:65" s="12" customFormat="1">
      <c r="B157" s="144"/>
      <c r="D157" s="145" t="s">
        <v>150</v>
      </c>
      <c r="E157" s="146" t="s">
        <v>19</v>
      </c>
      <c r="F157" s="147" t="s">
        <v>1335</v>
      </c>
      <c r="H157" s="148">
        <v>27.875</v>
      </c>
      <c r="I157" s="149"/>
      <c r="L157" s="144"/>
      <c r="M157" s="150"/>
      <c r="T157" s="151"/>
      <c r="AT157" s="146" t="s">
        <v>150</v>
      </c>
      <c r="AU157" s="146" t="s">
        <v>88</v>
      </c>
      <c r="AV157" s="12" t="s">
        <v>88</v>
      </c>
      <c r="AW157" s="12" t="s">
        <v>37</v>
      </c>
      <c r="AX157" s="12" t="s">
        <v>78</v>
      </c>
      <c r="AY157" s="146" t="s">
        <v>140</v>
      </c>
    </row>
    <row r="158" spans="2:65" s="12" customFormat="1">
      <c r="B158" s="144"/>
      <c r="D158" s="145" t="s">
        <v>150</v>
      </c>
      <c r="E158" s="146" t="s">
        <v>19</v>
      </c>
      <c r="F158" s="147" t="s">
        <v>1336</v>
      </c>
      <c r="H158" s="148">
        <v>-17.173999999999999</v>
      </c>
      <c r="I158" s="149"/>
      <c r="L158" s="144"/>
      <c r="M158" s="150"/>
      <c r="T158" s="151"/>
      <c r="AT158" s="146" t="s">
        <v>150</v>
      </c>
      <c r="AU158" s="146" t="s">
        <v>88</v>
      </c>
      <c r="AV158" s="12" t="s">
        <v>88</v>
      </c>
      <c r="AW158" s="12" t="s">
        <v>37</v>
      </c>
      <c r="AX158" s="12" t="s">
        <v>78</v>
      </c>
      <c r="AY158" s="146" t="s">
        <v>140</v>
      </c>
    </row>
    <row r="159" spans="2:65" s="14" customFormat="1">
      <c r="B159" s="158"/>
      <c r="D159" s="145" t="s">
        <v>150</v>
      </c>
      <c r="E159" s="159" t="s">
        <v>19</v>
      </c>
      <c r="F159" s="160" t="s">
        <v>153</v>
      </c>
      <c r="H159" s="161">
        <v>10.701000000000001</v>
      </c>
      <c r="I159" s="162"/>
      <c r="L159" s="158"/>
      <c r="M159" s="163"/>
      <c r="T159" s="164"/>
      <c r="AT159" s="159" t="s">
        <v>150</v>
      </c>
      <c r="AU159" s="159" t="s">
        <v>88</v>
      </c>
      <c r="AV159" s="14" t="s">
        <v>147</v>
      </c>
      <c r="AW159" s="14" t="s">
        <v>37</v>
      </c>
      <c r="AX159" s="14" t="s">
        <v>86</v>
      </c>
      <c r="AY159" s="159" t="s">
        <v>140</v>
      </c>
    </row>
    <row r="160" spans="2:65" s="1" customFormat="1" ht="37.799999999999997" customHeight="1">
      <c r="B160" s="32"/>
      <c r="C160" s="127" t="s">
        <v>184</v>
      </c>
      <c r="D160" s="127" t="s">
        <v>142</v>
      </c>
      <c r="E160" s="128" t="s">
        <v>325</v>
      </c>
      <c r="F160" s="129" t="s">
        <v>326</v>
      </c>
      <c r="G160" s="130" t="s">
        <v>233</v>
      </c>
      <c r="H160" s="131">
        <v>2.9580000000000002</v>
      </c>
      <c r="I160" s="132"/>
      <c r="J160" s="133">
        <f>ROUND(I160*H160,2)</f>
        <v>0</v>
      </c>
      <c r="K160" s="129" t="s">
        <v>146</v>
      </c>
      <c r="L160" s="32"/>
      <c r="M160" s="134" t="s">
        <v>19</v>
      </c>
      <c r="N160" s="135" t="s">
        <v>49</v>
      </c>
      <c r="P160" s="136">
        <f>O160*H160</f>
        <v>0</v>
      </c>
      <c r="Q160" s="136">
        <v>0</v>
      </c>
      <c r="R160" s="136">
        <f>Q160*H160</f>
        <v>0</v>
      </c>
      <c r="S160" s="136">
        <v>0</v>
      </c>
      <c r="T160" s="137">
        <f>S160*H160</f>
        <v>0</v>
      </c>
      <c r="AR160" s="138" t="s">
        <v>147</v>
      </c>
      <c r="AT160" s="138" t="s">
        <v>142</v>
      </c>
      <c r="AU160" s="138" t="s">
        <v>88</v>
      </c>
      <c r="AY160" s="17" t="s">
        <v>140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7" t="s">
        <v>86</v>
      </c>
      <c r="BK160" s="139">
        <f>ROUND(I160*H160,2)</f>
        <v>0</v>
      </c>
      <c r="BL160" s="17" t="s">
        <v>147</v>
      </c>
      <c r="BM160" s="138" t="s">
        <v>234</v>
      </c>
    </row>
    <row r="161" spans="2:65" s="1" customFormat="1">
      <c r="B161" s="32"/>
      <c r="D161" s="140" t="s">
        <v>148</v>
      </c>
      <c r="F161" s="141" t="s">
        <v>328</v>
      </c>
      <c r="I161" s="142"/>
      <c r="L161" s="32"/>
      <c r="M161" s="143"/>
      <c r="T161" s="53"/>
      <c r="AT161" s="17" t="s">
        <v>148</v>
      </c>
      <c r="AU161" s="17" t="s">
        <v>88</v>
      </c>
    </row>
    <row r="162" spans="2:65" s="12" customFormat="1">
      <c r="B162" s="144"/>
      <c r="D162" s="145" t="s">
        <v>150</v>
      </c>
      <c r="E162" s="146" t="s">
        <v>19</v>
      </c>
      <c r="F162" s="147" t="s">
        <v>1337</v>
      </c>
      <c r="H162" s="148">
        <v>1.843</v>
      </c>
      <c r="I162" s="149"/>
      <c r="L162" s="144"/>
      <c r="M162" s="150"/>
      <c r="T162" s="151"/>
      <c r="AT162" s="146" t="s">
        <v>150</v>
      </c>
      <c r="AU162" s="146" t="s">
        <v>88</v>
      </c>
      <c r="AV162" s="12" t="s">
        <v>88</v>
      </c>
      <c r="AW162" s="12" t="s">
        <v>37</v>
      </c>
      <c r="AX162" s="12" t="s">
        <v>78</v>
      </c>
      <c r="AY162" s="146" t="s">
        <v>140</v>
      </c>
    </row>
    <row r="163" spans="2:65" s="12" customFormat="1">
      <c r="B163" s="144"/>
      <c r="D163" s="145" t="s">
        <v>150</v>
      </c>
      <c r="E163" s="146" t="s">
        <v>19</v>
      </c>
      <c r="F163" s="147" t="s">
        <v>1338</v>
      </c>
      <c r="H163" s="148">
        <v>1.115</v>
      </c>
      <c r="I163" s="149"/>
      <c r="L163" s="144"/>
      <c r="M163" s="150"/>
      <c r="T163" s="151"/>
      <c r="AT163" s="146" t="s">
        <v>150</v>
      </c>
      <c r="AU163" s="146" t="s">
        <v>88</v>
      </c>
      <c r="AV163" s="12" t="s">
        <v>88</v>
      </c>
      <c r="AW163" s="12" t="s">
        <v>37</v>
      </c>
      <c r="AX163" s="12" t="s">
        <v>78</v>
      </c>
      <c r="AY163" s="146" t="s">
        <v>140</v>
      </c>
    </row>
    <row r="164" spans="2:65" s="14" customFormat="1">
      <c r="B164" s="158"/>
      <c r="D164" s="145" t="s">
        <v>150</v>
      </c>
      <c r="E164" s="159" t="s">
        <v>19</v>
      </c>
      <c r="F164" s="160" t="s">
        <v>153</v>
      </c>
      <c r="H164" s="161">
        <v>2.9580000000000002</v>
      </c>
      <c r="I164" s="162"/>
      <c r="L164" s="158"/>
      <c r="M164" s="163"/>
      <c r="T164" s="164"/>
      <c r="AT164" s="159" t="s">
        <v>150</v>
      </c>
      <c r="AU164" s="159" t="s">
        <v>88</v>
      </c>
      <c r="AV164" s="14" t="s">
        <v>147</v>
      </c>
      <c r="AW164" s="14" t="s">
        <v>37</v>
      </c>
      <c r="AX164" s="14" t="s">
        <v>86</v>
      </c>
      <c r="AY164" s="159" t="s">
        <v>140</v>
      </c>
    </row>
    <row r="165" spans="2:65" s="1" customFormat="1" ht="16.5" customHeight="1">
      <c r="B165" s="32"/>
      <c r="C165" s="165" t="s">
        <v>240</v>
      </c>
      <c r="D165" s="165" t="s">
        <v>290</v>
      </c>
      <c r="E165" s="166" t="s">
        <v>314</v>
      </c>
      <c r="F165" s="167" t="s">
        <v>315</v>
      </c>
      <c r="G165" s="168" t="s">
        <v>293</v>
      </c>
      <c r="H165" s="169">
        <v>5.9160000000000004</v>
      </c>
      <c r="I165" s="170"/>
      <c r="J165" s="171">
        <f>ROUND(I165*H165,2)</f>
        <v>0</v>
      </c>
      <c r="K165" s="167" t="s">
        <v>146</v>
      </c>
      <c r="L165" s="172"/>
      <c r="M165" s="173" t="s">
        <v>19</v>
      </c>
      <c r="N165" s="174" t="s">
        <v>49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164</v>
      </c>
      <c r="AT165" s="138" t="s">
        <v>290</v>
      </c>
      <c r="AU165" s="138" t="s">
        <v>88</v>
      </c>
      <c r="AY165" s="17" t="s">
        <v>140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7" t="s">
        <v>86</v>
      </c>
      <c r="BK165" s="139">
        <f>ROUND(I165*H165,2)</f>
        <v>0</v>
      </c>
      <c r="BL165" s="17" t="s">
        <v>147</v>
      </c>
      <c r="BM165" s="138" t="s">
        <v>243</v>
      </c>
    </row>
    <row r="166" spans="2:65" s="12" customFormat="1">
      <c r="B166" s="144"/>
      <c r="D166" s="145" t="s">
        <v>150</v>
      </c>
      <c r="E166" s="146" t="s">
        <v>19</v>
      </c>
      <c r="F166" s="147" t="s">
        <v>1339</v>
      </c>
      <c r="H166" s="148">
        <v>5.9160000000000004</v>
      </c>
      <c r="I166" s="149"/>
      <c r="L166" s="144"/>
      <c r="M166" s="150"/>
      <c r="T166" s="151"/>
      <c r="AT166" s="146" t="s">
        <v>150</v>
      </c>
      <c r="AU166" s="146" t="s">
        <v>88</v>
      </c>
      <c r="AV166" s="12" t="s">
        <v>88</v>
      </c>
      <c r="AW166" s="12" t="s">
        <v>37</v>
      </c>
      <c r="AX166" s="12" t="s">
        <v>78</v>
      </c>
      <c r="AY166" s="146" t="s">
        <v>140</v>
      </c>
    </row>
    <row r="167" spans="2:65" s="14" customFormat="1">
      <c r="B167" s="158"/>
      <c r="D167" s="145" t="s">
        <v>150</v>
      </c>
      <c r="E167" s="159" t="s">
        <v>19</v>
      </c>
      <c r="F167" s="160" t="s">
        <v>153</v>
      </c>
      <c r="H167" s="161">
        <v>5.9160000000000004</v>
      </c>
      <c r="I167" s="162"/>
      <c r="L167" s="158"/>
      <c r="M167" s="163"/>
      <c r="T167" s="164"/>
      <c r="AT167" s="159" t="s">
        <v>150</v>
      </c>
      <c r="AU167" s="159" t="s">
        <v>88</v>
      </c>
      <c r="AV167" s="14" t="s">
        <v>147</v>
      </c>
      <c r="AW167" s="14" t="s">
        <v>37</v>
      </c>
      <c r="AX167" s="14" t="s">
        <v>86</v>
      </c>
      <c r="AY167" s="159" t="s">
        <v>140</v>
      </c>
    </row>
    <row r="168" spans="2:65" s="11" customFormat="1" ht="22.8" customHeight="1">
      <c r="B168" s="115"/>
      <c r="D168" s="116" t="s">
        <v>77</v>
      </c>
      <c r="E168" s="125" t="s">
        <v>88</v>
      </c>
      <c r="F168" s="125" t="s">
        <v>366</v>
      </c>
      <c r="I168" s="118"/>
      <c r="J168" s="126">
        <f>BK168</f>
        <v>0</v>
      </c>
      <c r="L168" s="115"/>
      <c r="M168" s="120"/>
      <c r="P168" s="121">
        <f>SUM(P169:P173)</f>
        <v>0</v>
      </c>
      <c r="R168" s="121">
        <f>SUM(R169:R173)</f>
        <v>0</v>
      </c>
      <c r="T168" s="122">
        <f>SUM(T169:T173)</f>
        <v>0</v>
      </c>
      <c r="AR168" s="116" t="s">
        <v>86</v>
      </c>
      <c r="AT168" s="123" t="s">
        <v>77</v>
      </c>
      <c r="AU168" s="123" t="s">
        <v>86</v>
      </c>
      <c r="AY168" s="116" t="s">
        <v>140</v>
      </c>
      <c r="BK168" s="124">
        <f>SUM(BK169:BK173)</f>
        <v>0</v>
      </c>
    </row>
    <row r="169" spans="2:65" s="1" customFormat="1" ht="33" customHeight="1">
      <c r="B169" s="32"/>
      <c r="C169" s="127" t="s">
        <v>191</v>
      </c>
      <c r="D169" s="127" t="s">
        <v>142</v>
      </c>
      <c r="E169" s="128" t="s">
        <v>1133</v>
      </c>
      <c r="F169" s="129" t="s">
        <v>1134</v>
      </c>
      <c r="G169" s="130" t="s">
        <v>221</v>
      </c>
      <c r="H169" s="131">
        <v>13</v>
      </c>
      <c r="I169" s="132"/>
      <c r="J169" s="133">
        <f>ROUND(I169*H169,2)</f>
        <v>0</v>
      </c>
      <c r="K169" s="129" t="s">
        <v>146</v>
      </c>
      <c r="L169" s="32"/>
      <c r="M169" s="134" t="s">
        <v>19</v>
      </c>
      <c r="N169" s="135" t="s">
        <v>49</v>
      </c>
      <c r="P169" s="136">
        <f>O169*H169</f>
        <v>0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147</v>
      </c>
      <c r="AT169" s="138" t="s">
        <v>142</v>
      </c>
      <c r="AU169" s="138" t="s">
        <v>88</v>
      </c>
      <c r="AY169" s="17" t="s">
        <v>140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7" t="s">
        <v>86</v>
      </c>
      <c r="BK169" s="139">
        <f>ROUND(I169*H169,2)</f>
        <v>0</v>
      </c>
      <c r="BL169" s="17" t="s">
        <v>147</v>
      </c>
      <c r="BM169" s="138" t="s">
        <v>249</v>
      </c>
    </row>
    <row r="170" spans="2:65" s="1" customFormat="1">
      <c r="B170" s="32"/>
      <c r="D170" s="140" t="s">
        <v>148</v>
      </c>
      <c r="F170" s="141" t="s">
        <v>1135</v>
      </c>
      <c r="I170" s="142"/>
      <c r="L170" s="32"/>
      <c r="M170" s="143"/>
      <c r="T170" s="53"/>
      <c r="AT170" s="17" t="s">
        <v>148</v>
      </c>
      <c r="AU170" s="17" t="s">
        <v>88</v>
      </c>
    </row>
    <row r="171" spans="2:65" s="12" customFormat="1">
      <c r="B171" s="144"/>
      <c r="D171" s="145" t="s">
        <v>150</v>
      </c>
      <c r="E171" s="146" t="s">
        <v>19</v>
      </c>
      <c r="F171" s="147" t="s">
        <v>1340</v>
      </c>
      <c r="H171" s="148">
        <v>4.9000000000000004</v>
      </c>
      <c r="I171" s="149"/>
      <c r="L171" s="144"/>
      <c r="M171" s="150"/>
      <c r="T171" s="151"/>
      <c r="AT171" s="146" t="s">
        <v>150</v>
      </c>
      <c r="AU171" s="146" t="s">
        <v>88</v>
      </c>
      <c r="AV171" s="12" t="s">
        <v>88</v>
      </c>
      <c r="AW171" s="12" t="s">
        <v>37</v>
      </c>
      <c r="AX171" s="12" t="s">
        <v>78</v>
      </c>
      <c r="AY171" s="146" t="s">
        <v>140</v>
      </c>
    </row>
    <row r="172" spans="2:65" s="12" customFormat="1">
      <c r="B172" s="144"/>
      <c r="D172" s="145" t="s">
        <v>150</v>
      </c>
      <c r="E172" s="146" t="s">
        <v>19</v>
      </c>
      <c r="F172" s="147" t="s">
        <v>1341</v>
      </c>
      <c r="H172" s="148">
        <v>8.1</v>
      </c>
      <c r="I172" s="149"/>
      <c r="L172" s="144"/>
      <c r="M172" s="150"/>
      <c r="T172" s="151"/>
      <c r="AT172" s="146" t="s">
        <v>150</v>
      </c>
      <c r="AU172" s="146" t="s">
        <v>88</v>
      </c>
      <c r="AV172" s="12" t="s">
        <v>88</v>
      </c>
      <c r="AW172" s="12" t="s">
        <v>37</v>
      </c>
      <c r="AX172" s="12" t="s">
        <v>78</v>
      </c>
      <c r="AY172" s="146" t="s">
        <v>140</v>
      </c>
    </row>
    <row r="173" spans="2:65" s="14" customFormat="1">
      <c r="B173" s="158"/>
      <c r="D173" s="145" t="s">
        <v>150</v>
      </c>
      <c r="E173" s="159" t="s">
        <v>19</v>
      </c>
      <c r="F173" s="160" t="s">
        <v>153</v>
      </c>
      <c r="H173" s="161">
        <v>13</v>
      </c>
      <c r="I173" s="162"/>
      <c r="L173" s="158"/>
      <c r="M173" s="163"/>
      <c r="T173" s="164"/>
      <c r="AT173" s="159" t="s">
        <v>150</v>
      </c>
      <c r="AU173" s="159" t="s">
        <v>88</v>
      </c>
      <c r="AV173" s="14" t="s">
        <v>147</v>
      </c>
      <c r="AW173" s="14" t="s">
        <v>37</v>
      </c>
      <c r="AX173" s="14" t="s">
        <v>86</v>
      </c>
      <c r="AY173" s="159" t="s">
        <v>140</v>
      </c>
    </row>
    <row r="174" spans="2:65" s="11" customFormat="1" ht="22.8" customHeight="1">
      <c r="B174" s="115"/>
      <c r="D174" s="116" t="s">
        <v>77</v>
      </c>
      <c r="E174" s="125" t="s">
        <v>147</v>
      </c>
      <c r="F174" s="125" t="s">
        <v>382</v>
      </c>
      <c r="I174" s="118"/>
      <c r="J174" s="126">
        <f>BK174</f>
        <v>0</v>
      </c>
      <c r="L174" s="115"/>
      <c r="M174" s="120"/>
      <c r="P174" s="121">
        <f>SUM(P175:P198)</f>
        <v>0</v>
      </c>
      <c r="R174" s="121">
        <f>SUM(R175:R198)</f>
        <v>0</v>
      </c>
      <c r="T174" s="122">
        <f>SUM(T175:T198)</f>
        <v>0</v>
      </c>
      <c r="AR174" s="116" t="s">
        <v>86</v>
      </c>
      <c r="AT174" s="123" t="s">
        <v>77</v>
      </c>
      <c r="AU174" s="123" t="s">
        <v>86</v>
      </c>
      <c r="AY174" s="116" t="s">
        <v>140</v>
      </c>
      <c r="BK174" s="124">
        <f>SUM(BK175:BK198)</f>
        <v>0</v>
      </c>
    </row>
    <row r="175" spans="2:65" s="1" customFormat="1" ht="24.15" customHeight="1">
      <c r="B175" s="32"/>
      <c r="C175" s="127" t="s">
        <v>253</v>
      </c>
      <c r="D175" s="127" t="s">
        <v>142</v>
      </c>
      <c r="E175" s="128" t="s">
        <v>1342</v>
      </c>
      <c r="F175" s="129" t="s">
        <v>1343</v>
      </c>
      <c r="G175" s="130" t="s">
        <v>145</v>
      </c>
      <c r="H175" s="131">
        <v>4</v>
      </c>
      <c r="I175" s="132"/>
      <c r="J175" s="133">
        <f>ROUND(I175*H175,2)</f>
        <v>0</v>
      </c>
      <c r="K175" s="129" t="s">
        <v>146</v>
      </c>
      <c r="L175" s="32"/>
      <c r="M175" s="134" t="s">
        <v>19</v>
      </c>
      <c r="N175" s="135" t="s">
        <v>49</v>
      </c>
      <c r="P175" s="136">
        <f>O175*H175</f>
        <v>0</v>
      </c>
      <c r="Q175" s="136">
        <v>0</v>
      </c>
      <c r="R175" s="136">
        <f>Q175*H175</f>
        <v>0</v>
      </c>
      <c r="S175" s="136">
        <v>0</v>
      </c>
      <c r="T175" s="137">
        <f>S175*H175</f>
        <v>0</v>
      </c>
      <c r="AR175" s="138" t="s">
        <v>147</v>
      </c>
      <c r="AT175" s="138" t="s">
        <v>142</v>
      </c>
      <c r="AU175" s="138" t="s">
        <v>88</v>
      </c>
      <c r="AY175" s="17" t="s">
        <v>140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86</v>
      </c>
      <c r="BK175" s="139">
        <f>ROUND(I175*H175,2)</f>
        <v>0</v>
      </c>
      <c r="BL175" s="17" t="s">
        <v>147</v>
      </c>
      <c r="BM175" s="138" t="s">
        <v>254</v>
      </c>
    </row>
    <row r="176" spans="2:65" s="1" customFormat="1">
      <c r="B176" s="32"/>
      <c r="D176" s="140" t="s">
        <v>148</v>
      </c>
      <c r="F176" s="141" t="s">
        <v>1344</v>
      </c>
      <c r="I176" s="142"/>
      <c r="L176" s="32"/>
      <c r="M176" s="143"/>
      <c r="T176" s="53"/>
      <c r="AT176" s="17" t="s">
        <v>148</v>
      </c>
      <c r="AU176" s="17" t="s">
        <v>88</v>
      </c>
    </row>
    <row r="177" spans="2:65" s="12" customFormat="1">
      <c r="B177" s="144"/>
      <c r="D177" s="145" t="s">
        <v>150</v>
      </c>
      <c r="E177" s="146" t="s">
        <v>19</v>
      </c>
      <c r="F177" s="147" t="s">
        <v>147</v>
      </c>
      <c r="H177" s="148">
        <v>4</v>
      </c>
      <c r="I177" s="149"/>
      <c r="L177" s="144"/>
      <c r="M177" s="150"/>
      <c r="T177" s="151"/>
      <c r="AT177" s="146" t="s">
        <v>150</v>
      </c>
      <c r="AU177" s="146" t="s">
        <v>88</v>
      </c>
      <c r="AV177" s="12" t="s">
        <v>88</v>
      </c>
      <c r="AW177" s="12" t="s">
        <v>37</v>
      </c>
      <c r="AX177" s="12" t="s">
        <v>78</v>
      </c>
      <c r="AY177" s="146" t="s">
        <v>140</v>
      </c>
    </row>
    <row r="178" spans="2:65" s="13" customFormat="1">
      <c r="B178" s="152"/>
      <c r="D178" s="145" t="s">
        <v>150</v>
      </c>
      <c r="E178" s="153" t="s">
        <v>19</v>
      </c>
      <c r="F178" s="154" t="s">
        <v>1345</v>
      </c>
      <c r="H178" s="153" t="s">
        <v>19</v>
      </c>
      <c r="I178" s="155"/>
      <c r="L178" s="152"/>
      <c r="M178" s="156"/>
      <c r="T178" s="157"/>
      <c r="AT178" s="153" t="s">
        <v>150</v>
      </c>
      <c r="AU178" s="153" t="s">
        <v>88</v>
      </c>
      <c r="AV178" s="13" t="s">
        <v>86</v>
      </c>
      <c r="AW178" s="13" t="s">
        <v>37</v>
      </c>
      <c r="AX178" s="13" t="s">
        <v>78</v>
      </c>
      <c r="AY178" s="153" t="s">
        <v>140</v>
      </c>
    </row>
    <row r="179" spans="2:65" s="14" customFormat="1">
      <c r="B179" s="158"/>
      <c r="D179" s="145" t="s">
        <v>150</v>
      </c>
      <c r="E179" s="159" t="s">
        <v>19</v>
      </c>
      <c r="F179" s="160" t="s">
        <v>153</v>
      </c>
      <c r="H179" s="161">
        <v>4</v>
      </c>
      <c r="I179" s="162"/>
      <c r="L179" s="158"/>
      <c r="M179" s="163"/>
      <c r="T179" s="164"/>
      <c r="AT179" s="159" t="s">
        <v>150</v>
      </c>
      <c r="AU179" s="159" t="s">
        <v>88</v>
      </c>
      <c r="AV179" s="14" t="s">
        <v>147</v>
      </c>
      <c r="AW179" s="14" t="s">
        <v>37</v>
      </c>
      <c r="AX179" s="14" t="s">
        <v>86</v>
      </c>
      <c r="AY179" s="159" t="s">
        <v>140</v>
      </c>
    </row>
    <row r="180" spans="2:65" s="1" customFormat="1" ht="16.5" customHeight="1">
      <c r="B180" s="32"/>
      <c r="C180" s="127" t="s">
        <v>198</v>
      </c>
      <c r="D180" s="127" t="s">
        <v>142</v>
      </c>
      <c r="E180" s="128" t="s">
        <v>383</v>
      </c>
      <c r="F180" s="129" t="s">
        <v>1346</v>
      </c>
      <c r="G180" s="130" t="s">
        <v>233</v>
      </c>
      <c r="H180" s="131">
        <v>1.056</v>
      </c>
      <c r="I180" s="132"/>
      <c r="J180" s="133">
        <f>ROUND(I180*H180,2)</f>
        <v>0</v>
      </c>
      <c r="K180" s="129" t="s">
        <v>19</v>
      </c>
      <c r="L180" s="32"/>
      <c r="M180" s="134" t="s">
        <v>19</v>
      </c>
      <c r="N180" s="135" t="s">
        <v>49</v>
      </c>
      <c r="P180" s="136">
        <f>O180*H180</f>
        <v>0</v>
      </c>
      <c r="Q180" s="136">
        <v>0</v>
      </c>
      <c r="R180" s="136">
        <f>Q180*H180</f>
        <v>0</v>
      </c>
      <c r="S180" s="136">
        <v>0</v>
      </c>
      <c r="T180" s="137">
        <f>S180*H180</f>
        <v>0</v>
      </c>
      <c r="AR180" s="138" t="s">
        <v>147</v>
      </c>
      <c r="AT180" s="138" t="s">
        <v>142</v>
      </c>
      <c r="AU180" s="138" t="s">
        <v>88</v>
      </c>
      <c r="AY180" s="17" t="s">
        <v>140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86</v>
      </c>
      <c r="BK180" s="139">
        <f>ROUND(I180*H180,2)</f>
        <v>0</v>
      </c>
      <c r="BL180" s="17" t="s">
        <v>147</v>
      </c>
      <c r="BM180" s="138" t="s">
        <v>259</v>
      </c>
    </row>
    <row r="181" spans="2:65" s="12" customFormat="1">
      <c r="B181" s="144"/>
      <c r="D181" s="145" t="s">
        <v>150</v>
      </c>
      <c r="E181" s="146" t="s">
        <v>19</v>
      </c>
      <c r="F181" s="147" t="s">
        <v>1347</v>
      </c>
      <c r="H181" s="148">
        <v>0.39800000000000002</v>
      </c>
      <c r="I181" s="149"/>
      <c r="L181" s="144"/>
      <c r="M181" s="150"/>
      <c r="T181" s="151"/>
      <c r="AT181" s="146" t="s">
        <v>150</v>
      </c>
      <c r="AU181" s="146" t="s">
        <v>88</v>
      </c>
      <c r="AV181" s="12" t="s">
        <v>88</v>
      </c>
      <c r="AW181" s="12" t="s">
        <v>37</v>
      </c>
      <c r="AX181" s="12" t="s">
        <v>78</v>
      </c>
      <c r="AY181" s="146" t="s">
        <v>140</v>
      </c>
    </row>
    <row r="182" spans="2:65" s="12" customFormat="1">
      <c r="B182" s="144"/>
      <c r="D182" s="145" t="s">
        <v>150</v>
      </c>
      <c r="E182" s="146" t="s">
        <v>19</v>
      </c>
      <c r="F182" s="147" t="s">
        <v>1348</v>
      </c>
      <c r="H182" s="148">
        <v>0.65800000000000003</v>
      </c>
      <c r="I182" s="149"/>
      <c r="L182" s="144"/>
      <c r="M182" s="150"/>
      <c r="T182" s="151"/>
      <c r="AT182" s="146" t="s">
        <v>150</v>
      </c>
      <c r="AU182" s="146" t="s">
        <v>88</v>
      </c>
      <c r="AV182" s="12" t="s">
        <v>88</v>
      </c>
      <c r="AW182" s="12" t="s">
        <v>37</v>
      </c>
      <c r="AX182" s="12" t="s">
        <v>78</v>
      </c>
      <c r="AY182" s="146" t="s">
        <v>140</v>
      </c>
    </row>
    <row r="183" spans="2:65" s="13" customFormat="1">
      <c r="B183" s="152"/>
      <c r="D183" s="145" t="s">
        <v>150</v>
      </c>
      <c r="E183" s="153" t="s">
        <v>19</v>
      </c>
      <c r="F183" s="154" t="s">
        <v>1179</v>
      </c>
      <c r="H183" s="153" t="s">
        <v>19</v>
      </c>
      <c r="I183" s="155"/>
      <c r="L183" s="152"/>
      <c r="M183" s="156"/>
      <c r="T183" s="157"/>
      <c r="AT183" s="153" t="s">
        <v>150</v>
      </c>
      <c r="AU183" s="153" t="s">
        <v>88</v>
      </c>
      <c r="AV183" s="13" t="s">
        <v>86</v>
      </c>
      <c r="AW183" s="13" t="s">
        <v>37</v>
      </c>
      <c r="AX183" s="13" t="s">
        <v>78</v>
      </c>
      <c r="AY183" s="153" t="s">
        <v>140</v>
      </c>
    </row>
    <row r="184" spans="2:65" s="14" customFormat="1">
      <c r="B184" s="158"/>
      <c r="D184" s="145" t="s">
        <v>150</v>
      </c>
      <c r="E184" s="159" t="s">
        <v>19</v>
      </c>
      <c r="F184" s="160" t="s">
        <v>153</v>
      </c>
      <c r="H184" s="161">
        <v>1.056</v>
      </c>
      <c r="I184" s="162"/>
      <c r="L184" s="158"/>
      <c r="M184" s="163"/>
      <c r="T184" s="164"/>
      <c r="AT184" s="159" t="s">
        <v>150</v>
      </c>
      <c r="AU184" s="159" t="s">
        <v>88</v>
      </c>
      <c r="AV184" s="14" t="s">
        <v>147</v>
      </c>
      <c r="AW184" s="14" t="s">
        <v>37</v>
      </c>
      <c r="AX184" s="14" t="s">
        <v>86</v>
      </c>
      <c r="AY184" s="159" t="s">
        <v>140</v>
      </c>
    </row>
    <row r="185" spans="2:65" s="1" customFormat="1" ht="16.5" customHeight="1">
      <c r="B185" s="32"/>
      <c r="C185" s="127" t="s">
        <v>7</v>
      </c>
      <c r="D185" s="127" t="s">
        <v>142</v>
      </c>
      <c r="E185" s="128" t="s">
        <v>383</v>
      </c>
      <c r="F185" s="129" t="s">
        <v>1346</v>
      </c>
      <c r="G185" s="130" t="s">
        <v>233</v>
      </c>
      <c r="H185" s="131">
        <v>0.81</v>
      </c>
      <c r="I185" s="132"/>
      <c r="J185" s="133">
        <f>ROUND(I185*H185,2)</f>
        <v>0</v>
      </c>
      <c r="K185" s="129" t="s">
        <v>19</v>
      </c>
      <c r="L185" s="32"/>
      <c r="M185" s="134" t="s">
        <v>19</v>
      </c>
      <c r="N185" s="135" t="s">
        <v>49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147</v>
      </c>
      <c r="AT185" s="138" t="s">
        <v>142</v>
      </c>
      <c r="AU185" s="138" t="s">
        <v>88</v>
      </c>
      <c r="AY185" s="17" t="s">
        <v>140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86</v>
      </c>
      <c r="BK185" s="139">
        <f>ROUND(I185*H185,2)</f>
        <v>0</v>
      </c>
      <c r="BL185" s="17" t="s">
        <v>147</v>
      </c>
      <c r="BM185" s="138" t="s">
        <v>263</v>
      </c>
    </row>
    <row r="186" spans="2:65" s="13" customFormat="1">
      <c r="B186" s="152"/>
      <c r="D186" s="145" t="s">
        <v>150</v>
      </c>
      <c r="E186" s="153" t="s">
        <v>19</v>
      </c>
      <c r="F186" s="154" t="s">
        <v>1349</v>
      </c>
      <c r="H186" s="153" t="s">
        <v>19</v>
      </c>
      <c r="I186" s="155"/>
      <c r="L186" s="152"/>
      <c r="M186" s="156"/>
      <c r="T186" s="157"/>
      <c r="AT186" s="153" t="s">
        <v>150</v>
      </c>
      <c r="AU186" s="153" t="s">
        <v>88</v>
      </c>
      <c r="AV186" s="13" t="s">
        <v>86</v>
      </c>
      <c r="AW186" s="13" t="s">
        <v>37</v>
      </c>
      <c r="AX186" s="13" t="s">
        <v>78</v>
      </c>
      <c r="AY186" s="153" t="s">
        <v>140</v>
      </c>
    </row>
    <row r="187" spans="2:65" s="12" customFormat="1">
      <c r="B187" s="144"/>
      <c r="D187" s="145" t="s">
        <v>150</v>
      </c>
      <c r="E187" s="146" t="s">
        <v>19</v>
      </c>
      <c r="F187" s="147" t="s">
        <v>1350</v>
      </c>
      <c r="H187" s="148">
        <v>0.81</v>
      </c>
      <c r="I187" s="149"/>
      <c r="L187" s="144"/>
      <c r="M187" s="150"/>
      <c r="T187" s="151"/>
      <c r="AT187" s="146" t="s">
        <v>150</v>
      </c>
      <c r="AU187" s="146" t="s">
        <v>88</v>
      </c>
      <c r="AV187" s="12" t="s">
        <v>88</v>
      </c>
      <c r="AW187" s="12" t="s">
        <v>37</v>
      </c>
      <c r="AX187" s="12" t="s">
        <v>78</v>
      </c>
      <c r="AY187" s="146" t="s">
        <v>140</v>
      </c>
    </row>
    <row r="188" spans="2:65" s="14" customFormat="1">
      <c r="B188" s="158"/>
      <c r="D188" s="145" t="s">
        <v>150</v>
      </c>
      <c r="E188" s="159" t="s">
        <v>19</v>
      </c>
      <c r="F188" s="160" t="s">
        <v>153</v>
      </c>
      <c r="H188" s="161">
        <v>0.81</v>
      </c>
      <c r="I188" s="162"/>
      <c r="L188" s="158"/>
      <c r="M188" s="163"/>
      <c r="T188" s="164"/>
      <c r="AT188" s="159" t="s">
        <v>150</v>
      </c>
      <c r="AU188" s="159" t="s">
        <v>88</v>
      </c>
      <c r="AV188" s="14" t="s">
        <v>147</v>
      </c>
      <c r="AW188" s="14" t="s">
        <v>37</v>
      </c>
      <c r="AX188" s="14" t="s">
        <v>86</v>
      </c>
      <c r="AY188" s="159" t="s">
        <v>140</v>
      </c>
    </row>
    <row r="189" spans="2:65" s="1" customFormat="1" ht="16.5" customHeight="1">
      <c r="B189" s="32"/>
      <c r="C189" s="127" t="s">
        <v>205</v>
      </c>
      <c r="D189" s="127" t="s">
        <v>142</v>
      </c>
      <c r="E189" s="128" t="s">
        <v>1182</v>
      </c>
      <c r="F189" s="129" t="s">
        <v>1183</v>
      </c>
      <c r="G189" s="130" t="s">
        <v>233</v>
      </c>
      <c r="H189" s="131">
        <v>0.84599999999999997</v>
      </c>
      <c r="I189" s="132"/>
      <c r="J189" s="133">
        <f>ROUND(I189*H189,2)</f>
        <v>0</v>
      </c>
      <c r="K189" s="129" t="s">
        <v>146</v>
      </c>
      <c r="L189" s="32"/>
      <c r="M189" s="134" t="s">
        <v>19</v>
      </c>
      <c r="N189" s="135" t="s">
        <v>49</v>
      </c>
      <c r="P189" s="136">
        <f>O189*H189</f>
        <v>0</v>
      </c>
      <c r="Q189" s="136">
        <v>0</v>
      </c>
      <c r="R189" s="136">
        <f>Q189*H189</f>
        <v>0</v>
      </c>
      <c r="S189" s="136">
        <v>0</v>
      </c>
      <c r="T189" s="137">
        <f>S189*H189</f>
        <v>0</v>
      </c>
      <c r="AR189" s="138" t="s">
        <v>147</v>
      </c>
      <c r="AT189" s="138" t="s">
        <v>142</v>
      </c>
      <c r="AU189" s="138" t="s">
        <v>88</v>
      </c>
      <c r="AY189" s="17" t="s">
        <v>140</v>
      </c>
      <c r="BE189" s="139">
        <f>IF(N189="základní",J189,0)</f>
        <v>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7" t="s">
        <v>86</v>
      </c>
      <c r="BK189" s="139">
        <f>ROUND(I189*H189,2)</f>
        <v>0</v>
      </c>
      <c r="BL189" s="17" t="s">
        <v>147</v>
      </c>
      <c r="BM189" s="138" t="s">
        <v>268</v>
      </c>
    </row>
    <row r="190" spans="2:65" s="1" customFormat="1">
      <c r="B190" s="32"/>
      <c r="D190" s="140" t="s">
        <v>148</v>
      </c>
      <c r="F190" s="141" t="s">
        <v>1184</v>
      </c>
      <c r="I190" s="142"/>
      <c r="L190" s="32"/>
      <c r="M190" s="143"/>
      <c r="T190" s="53"/>
      <c r="AT190" s="17" t="s">
        <v>148</v>
      </c>
      <c r="AU190" s="17" t="s">
        <v>88</v>
      </c>
    </row>
    <row r="191" spans="2:65" s="12" customFormat="1">
      <c r="B191" s="144"/>
      <c r="D191" s="145" t="s">
        <v>150</v>
      </c>
      <c r="E191" s="146" t="s">
        <v>19</v>
      </c>
      <c r="F191" s="147" t="s">
        <v>1351</v>
      </c>
      <c r="H191" s="148">
        <v>0.52700000000000002</v>
      </c>
      <c r="I191" s="149"/>
      <c r="L191" s="144"/>
      <c r="M191" s="150"/>
      <c r="T191" s="151"/>
      <c r="AT191" s="146" t="s">
        <v>150</v>
      </c>
      <c r="AU191" s="146" t="s">
        <v>88</v>
      </c>
      <c r="AV191" s="12" t="s">
        <v>88</v>
      </c>
      <c r="AW191" s="12" t="s">
        <v>37</v>
      </c>
      <c r="AX191" s="12" t="s">
        <v>78</v>
      </c>
      <c r="AY191" s="146" t="s">
        <v>140</v>
      </c>
    </row>
    <row r="192" spans="2:65" s="12" customFormat="1">
      <c r="B192" s="144"/>
      <c r="D192" s="145" t="s">
        <v>150</v>
      </c>
      <c r="E192" s="146" t="s">
        <v>19</v>
      </c>
      <c r="F192" s="147" t="s">
        <v>1352</v>
      </c>
      <c r="H192" s="148">
        <v>0.31900000000000001</v>
      </c>
      <c r="I192" s="149"/>
      <c r="L192" s="144"/>
      <c r="M192" s="150"/>
      <c r="T192" s="151"/>
      <c r="AT192" s="146" t="s">
        <v>150</v>
      </c>
      <c r="AU192" s="146" t="s">
        <v>88</v>
      </c>
      <c r="AV192" s="12" t="s">
        <v>88</v>
      </c>
      <c r="AW192" s="12" t="s">
        <v>37</v>
      </c>
      <c r="AX192" s="12" t="s">
        <v>78</v>
      </c>
      <c r="AY192" s="146" t="s">
        <v>140</v>
      </c>
    </row>
    <row r="193" spans="2:65" s="14" customFormat="1">
      <c r="B193" s="158"/>
      <c r="D193" s="145" t="s">
        <v>150</v>
      </c>
      <c r="E193" s="159" t="s">
        <v>19</v>
      </c>
      <c r="F193" s="160" t="s">
        <v>153</v>
      </c>
      <c r="H193" s="161">
        <v>0.84600000000000009</v>
      </c>
      <c r="I193" s="162"/>
      <c r="L193" s="158"/>
      <c r="M193" s="163"/>
      <c r="T193" s="164"/>
      <c r="AT193" s="159" t="s">
        <v>150</v>
      </c>
      <c r="AU193" s="159" t="s">
        <v>88</v>
      </c>
      <c r="AV193" s="14" t="s">
        <v>147</v>
      </c>
      <c r="AW193" s="14" t="s">
        <v>37</v>
      </c>
      <c r="AX193" s="14" t="s">
        <v>86</v>
      </c>
      <c r="AY193" s="159" t="s">
        <v>140</v>
      </c>
    </row>
    <row r="194" spans="2:65" s="1" customFormat="1" ht="24.15" customHeight="1">
      <c r="B194" s="32"/>
      <c r="C194" s="127" t="s">
        <v>273</v>
      </c>
      <c r="D194" s="127" t="s">
        <v>142</v>
      </c>
      <c r="E194" s="128" t="s">
        <v>1353</v>
      </c>
      <c r="F194" s="129" t="s">
        <v>1354</v>
      </c>
      <c r="G194" s="130" t="s">
        <v>233</v>
      </c>
      <c r="H194" s="131">
        <v>0.54</v>
      </c>
      <c r="I194" s="132"/>
      <c r="J194" s="133">
        <f>ROUND(I194*H194,2)</f>
        <v>0</v>
      </c>
      <c r="K194" s="129" t="s">
        <v>146</v>
      </c>
      <c r="L194" s="32"/>
      <c r="M194" s="134" t="s">
        <v>19</v>
      </c>
      <c r="N194" s="135" t="s">
        <v>49</v>
      </c>
      <c r="P194" s="136">
        <f>O194*H194</f>
        <v>0</v>
      </c>
      <c r="Q194" s="136">
        <v>0</v>
      </c>
      <c r="R194" s="136">
        <f>Q194*H194</f>
        <v>0</v>
      </c>
      <c r="S194" s="136">
        <v>0</v>
      </c>
      <c r="T194" s="137">
        <f>S194*H194</f>
        <v>0</v>
      </c>
      <c r="AR194" s="138" t="s">
        <v>147</v>
      </c>
      <c r="AT194" s="138" t="s">
        <v>142</v>
      </c>
      <c r="AU194" s="138" t="s">
        <v>88</v>
      </c>
      <c r="AY194" s="17" t="s">
        <v>140</v>
      </c>
      <c r="BE194" s="139">
        <f>IF(N194="základní",J194,0)</f>
        <v>0</v>
      </c>
      <c r="BF194" s="139">
        <f>IF(N194="snížená",J194,0)</f>
        <v>0</v>
      </c>
      <c r="BG194" s="139">
        <f>IF(N194="zákl. přenesená",J194,0)</f>
        <v>0</v>
      </c>
      <c r="BH194" s="139">
        <f>IF(N194="sníž. přenesená",J194,0)</f>
        <v>0</v>
      </c>
      <c r="BI194" s="139">
        <f>IF(N194="nulová",J194,0)</f>
        <v>0</v>
      </c>
      <c r="BJ194" s="17" t="s">
        <v>86</v>
      </c>
      <c r="BK194" s="139">
        <f>ROUND(I194*H194,2)</f>
        <v>0</v>
      </c>
      <c r="BL194" s="17" t="s">
        <v>147</v>
      </c>
      <c r="BM194" s="138" t="s">
        <v>276</v>
      </c>
    </row>
    <row r="195" spans="2:65" s="1" customFormat="1">
      <c r="B195" s="32"/>
      <c r="D195" s="140" t="s">
        <v>148</v>
      </c>
      <c r="F195" s="141" t="s">
        <v>1355</v>
      </c>
      <c r="I195" s="142"/>
      <c r="L195" s="32"/>
      <c r="M195" s="143"/>
      <c r="T195" s="53"/>
      <c r="AT195" s="17" t="s">
        <v>148</v>
      </c>
      <c r="AU195" s="17" t="s">
        <v>88</v>
      </c>
    </row>
    <row r="196" spans="2:65" s="12" customFormat="1">
      <c r="B196" s="144"/>
      <c r="D196" s="145" t="s">
        <v>150</v>
      </c>
      <c r="E196" s="146" t="s">
        <v>19</v>
      </c>
      <c r="F196" s="147" t="s">
        <v>1356</v>
      </c>
      <c r="H196" s="148">
        <v>0.54</v>
      </c>
      <c r="I196" s="149"/>
      <c r="L196" s="144"/>
      <c r="M196" s="150"/>
      <c r="T196" s="151"/>
      <c r="AT196" s="146" t="s">
        <v>150</v>
      </c>
      <c r="AU196" s="146" t="s">
        <v>88</v>
      </c>
      <c r="AV196" s="12" t="s">
        <v>88</v>
      </c>
      <c r="AW196" s="12" t="s">
        <v>37</v>
      </c>
      <c r="AX196" s="12" t="s">
        <v>78</v>
      </c>
      <c r="AY196" s="146" t="s">
        <v>140</v>
      </c>
    </row>
    <row r="197" spans="2:65" s="13" customFormat="1">
      <c r="B197" s="152"/>
      <c r="D197" s="145" t="s">
        <v>150</v>
      </c>
      <c r="E197" s="153" t="s">
        <v>19</v>
      </c>
      <c r="F197" s="154" t="s">
        <v>1357</v>
      </c>
      <c r="H197" s="153" t="s">
        <v>19</v>
      </c>
      <c r="I197" s="155"/>
      <c r="L197" s="152"/>
      <c r="M197" s="156"/>
      <c r="T197" s="157"/>
      <c r="AT197" s="153" t="s">
        <v>150</v>
      </c>
      <c r="AU197" s="153" t="s">
        <v>88</v>
      </c>
      <c r="AV197" s="13" t="s">
        <v>86</v>
      </c>
      <c r="AW197" s="13" t="s">
        <v>37</v>
      </c>
      <c r="AX197" s="13" t="s">
        <v>78</v>
      </c>
      <c r="AY197" s="153" t="s">
        <v>140</v>
      </c>
    </row>
    <row r="198" spans="2:65" s="14" customFormat="1">
      <c r="B198" s="158"/>
      <c r="D198" s="145" t="s">
        <v>150</v>
      </c>
      <c r="E198" s="159" t="s">
        <v>19</v>
      </c>
      <c r="F198" s="160" t="s">
        <v>153</v>
      </c>
      <c r="H198" s="161">
        <v>0.54</v>
      </c>
      <c r="I198" s="162"/>
      <c r="L198" s="158"/>
      <c r="M198" s="163"/>
      <c r="T198" s="164"/>
      <c r="AT198" s="159" t="s">
        <v>150</v>
      </c>
      <c r="AU198" s="159" t="s">
        <v>88</v>
      </c>
      <c r="AV198" s="14" t="s">
        <v>147</v>
      </c>
      <c r="AW198" s="14" t="s">
        <v>37</v>
      </c>
      <c r="AX198" s="14" t="s">
        <v>86</v>
      </c>
      <c r="AY198" s="159" t="s">
        <v>140</v>
      </c>
    </row>
    <row r="199" spans="2:65" s="11" customFormat="1" ht="22.8" customHeight="1">
      <c r="B199" s="115"/>
      <c r="D199" s="116" t="s">
        <v>77</v>
      </c>
      <c r="E199" s="125" t="s">
        <v>168</v>
      </c>
      <c r="F199" s="125" t="s">
        <v>401</v>
      </c>
      <c r="I199" s="118"/>
      <c r="J199" s="126">
        <f>BK199</f>
        <v>0</v>
      </c>
      <c r="L199" s="115"/>
      <c r="M199" s="120"/>
      <c r="P199" s="121">
        <f>SUM(P200:P207)</f>
        <v>0</v>
      </c>
      <c r="R199" s="121">
        <f>SUM(R200:R207)</f>
        <v>0</v>
      </c>
      <c r="T199" s="122">
        <f>SUM(T200:T207)</f>
        <v>0</v>
      </c>
      <c r="AR199" s="116" t="s">
        <v>86</v>
      </c>
      <c r="AT199" s="123" t="s">
        <v>77</v>
      </c>
      <c r="AU199" s="123" t="s">
        <v>86</v>
      </c>
      <c r="AY199" s="116" t="s">
        <v>140</v>
      </c>
      <c r="BK199" s="124">
        <f>SUM(BK200:BK207)</f>
        <v>0</v>
      </c>
    </row>
    <row r="200" spans="2:65" s="1" customFormat="1" ht="33" customHeight="1">
      <c r="B200" s="32"/>
      <c r="C200" s="127" t="s">
        <v>210</v>
      </c>
      <c r="D200" s="127" t="s">
        <v>142</v>
      </c>
      <c r="E200" s="128" t="s">
        <v>1358</v>
      </c>
      <c r="F200" s="129" t="s">
        <v>1359</v>
      </c>
      <c r="G200" s="130" t="s">
        <v>145</v>
      </c>
      <c r="H200" s="131">
        <v>4</v>
      </c>
      <c r="I200" s="132"/>
      <c r="J200" s="133">
        <f>ROUND(I200*H200,2)</f>
        <v>0</v>
      </c>
      <c r="K200" s="129" t="s">
        <v>146</v>
      </c>
      <c r="L200" s="32"/>
      <c r="M200" s="134" t="s">
        <v>19</v>
      </c>
      <c r="N200" s="135" t="s">
        <v>49</v>
      </c>
      <c r="P200" s="136">
        <f>O200*H200</f>
        <v>0</v>
      </c>
      <c r="Q200" s="136">
        <v>0</v>
      </c>
      <c r="R200" s="136">
        <f>Q200*H200</f>
        <v>0</v>
      </c>
      <c r="S200" s="136">
        <v>0</v>
      </c>
      <c r="T200" s="137">
        <f>S200*H200</f>
        <v>0</v>
      </c>
      <c r="AR200" s="138" t="s">
        <v>147</v>
      </c>
      <c r="AT200" s="138" t="s">
        <v>142</v>
      </c>
      <c r="AU200" s="138" t="s">
        <v>88</v>
      </c>
      <c r="AY200" s="17" t="s">
        <v>140</v>
      </c>
      <c r="BE200" s="139">
        <f>IF(N200="základní",J200,0)</f>
        <v>0</v>
      </c>
      <c r="BF200" s="139">
        <f>IF(N200="snížená",J200,0)</f>
        <v>0</v>
      </c>
      <c r="BG200" s="139">
        <f>IF(N200="zákl. přenesená",J200,0)</f>
        <v>0</v>
      </c>
      <c r="BH200" s="139">
        <f>IF(N200="sníž. přenesená",J200,0)</f>
        <v>0</v>
      </c>
      <c r="BI200" s="139">
        <f>IF(N200="nulová",J200,0)</f>
        <v>0</v>
      </c>
      <c r="BJ200" s="17" t="s">
        <v>86</v>
      </c>
      <c r="BK200" s="139">
        <f>ROUND(I200*H200,2)</f>
        <v>0</v>
      </c>
      <c r="BL200" s="17" t="s">
        <v>147</v>
      </c>
      <c r="BM200" s="138" t="s">
        <v>281</v>
      </c>
    </row>
    <row r="201" spans="2:65" s="1" customFormat="1">
      <c r="B201" s="32"/>
      <c r="D201" s="140" t="s">
        <v>148</v>
      </c>
      <c r="F201" s="141" t="s">
        <v>1360</v>
      </c>
      <c r="I201" s="142"/>
      <c r="L201" s="32"/>
      <c r="M201" s="143"/>
      <c r="T201" s="53"/>
      <c r="AT201" s="17" t="s">
        <v>148</v>
      </c>
      <c r="AU201" s="17" t="s">
        <v>88</v>
      </c>
    </row>
    <row r="202" spans="2:65" s="12" customFormat="1">
      <c r="B202" s="144"/>
      <c r="D202" s="145" t="s">
        <v>150</v>
      </c>
      <c r="E202" s="146" t="s">
        <v>19</v>
      </c>
      <c r="F202" s="147" t="s">
        <v>1361</v>
      </c>
      <c r="H202" s="148">
        <v>4</v>
      </c>
      <c r="I202" s="149"/>
      <c r="L202" s="144"/>
      <c r="M202" s="150"/>
      <c r="T202" s="151"/>
      <c r="AT202" s="146" t="s">
        <v>150</v>
      </c>
      <c r="AU202" s="146" t="s">
        <v>88</v>
      </c>
      <c r="AV202" s="12" t="s">
        <v>88</v>
      </c>
      <c r="AW202" s="12" t="s">
        <v>37</v>
      </c>
      <c r="AX202" s="12" t="s">
        <v>78</v>
      </c>
      <c r="AY202" s="146" t="s">
        <v>140</v>
      </c>
    </row>
    <row r="203" spans="2:65" s="13" customFormat="1">
      <c r="B203" s="152"/>
      <c r="D203" s="145" t="s">
        <v>150</v>
      </c>
      <c r="E203" s="153" t="s">
        <v>19</v>
      </c>
      <c r="F203" s="154" t="s">
        <v>1345</v>
      </c>
      <c r="H203" s="153" t="s">
        <v>19</v>
      </c>
      <c r="I203" s="155"/>
      <c r="L203" s="152"/>
      <c r="M203" s="156"/>
      <c r="T203" s="157"/>
      <c r="AT203" s="153" t="s">
        <v>150</v>
      </c>
      <c r="AU203" s="153" t="s">
        <v>88</v>
      </c>
      <c r="AV203" s="13" t="s">
        <v>86</v>
      </c>
      <c r="AW203" s="13" t="s">
        <v>37</v>
      </c>
      <c r="AX203" s="13" t="s">
        <v>78</v>
      </c>
      <c r="AY203" s="153" t="s">
        <v>140</v>
      </c>
    </row>
    <row r="204" spans="2:65" s="14" customFormat="1">
      <c r="B204" s="158"/>
      <c r="D204" s="145" t="s">
        <v>150</v>
      </c>
      <c r="E204" s="159" t="s">
        <v>19</v>
      </c>
      <c r="F204" s="160" t="s">
        <v>153</v>
      </c>
      <c r="H204" s="161">
        <v>4</v>
      </c>
      <c r="I204" s="162"/>
      <c r="L204" s="158"/>
      <c r="M204" s="163"/>
      <c r="T204" s="164"/>
      <c r="AT204" s="159" t="s">
        <v>150</v>
      </c>
      <c r="AU204" s="159" t="s">
        <v>88</v>
      </c>
      <c r="AV204" s="14" t="s">
        <v>147</v>
      </c>
      <c r="AW204" s="14" t="s">
        <v>37</v>
      </c>
      <c r="AX204" s="14" t="s">
        <v>86</v>
      </c>
      <c r="AY204" s="159" t="s">
        <v>140</v>
      </c>
    </row>
    <row r="205" spans="2:65" s="1" customFormat="1" ht="16.5" customHeight="1">
      <c r="B205" s="32"/>
      <c r="C205" s="165" t="s">
        <v>283</v>
      </c>
      <c r="D205" s="165" t="s">
        <v>290</v>
      </c>
      <c r="E205" s="166" t="s">
        <v>531</v>
      </c>
      <c r="F205" s="167" t="s">
        <v>532</v>
      </c>
      <c r="G205" s="168" t="s">
        <v>145</v>
      </c>
      <c r="H205" s="169">
        <v>4.08</v>
      </c>
      <c r="I205" s="170"/>
      <c r="J205" s="171">
        <f>ROUND(I205*H205,2)</f>
        <v>0</v>
      </c>
      <c r="K205" s="167" t="s">
        <v>146</v>
      </c>
      <c r="L205" s="172"/>
      <c r="M205" s="173" t="s">
        <v>19</v>
      </c>
      <c r="N205" s="174" t="s">
        <v>49</v>
      </c>
      <c r="P205" s="136">
        <f>O205*H205</f>
        <v>0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164</v>
      </c>
      <c r="AT205" s="138" t="s">
        <v>290</v>
      </c>
      <c r="AU205" s="138" t="s">
        <v>88</v>
      </c>
      <c r="AY205" s="17" t="s">
        <v>140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86</v>
      </c>
      <c r="BK205" s="139">
        <f>ROUND(I205*H205,2)</f>
        <v>0</v>
      </c>
      <c r="BL205" s="17" t="s">
        <v>147</v>
      </c>
      <c r="BM205" s="138" t="s">
        <v>286</v>
      </c>
    </row>
    <row r="206" spans="2:65" s="12" customFormat="1">
      <c r="B206" s="144"/>
      <c r="D206" s="145" t="s">
        <v>150</v>
      </c>
      <c r="E206" s="146" t="s">
        <v>19</v>
      </c>
      <c r="F206" s="147" t="s">
        <v>1362</v>
      </c>
      <c r="H206" s="148">
        <v>4.08</v>
      </c>
      <c r="I206" s="149"/>
      <c r="L206" s="144"/>
      <c r="M206" s="150"/>
      <c r="T206" s="151"/>
      <c r="AT206" s="146" t="s">
        <v>150</v>
      </c>
      <c r="AU206" s="146" t="s">
        <v>88</v>
      </c>
      <c r="AV206" s="12" t="s">
        <v>88</v>
      </c>
      <c r="AW206" s="12" t="s">
        <v>37</v>
      </c>
      <c r="AX206" s="12" t="s">
        <v>78</v>
      </c>
      <c r="AY206" s="146" t="s">
        <v>140</v>
      </c>
    </row>
    <row r="207" spans="2:65" s="14" customFormat="1">
      <c r="B207" s="158"/>
      <c r="D207" s="145" t="s">
        <v>150</v>
      </c>
      <c r="E207" s="159" t="s">
        <v>19</v>
      </c>
      <c r="F207" s="160" t="s">
        <v>153</v>
      </c>
      <c r="H207" s="161">
        <v>4.08</v>
      </c>
      <c r="I207" s="162"/>
      <c r="L207" s="158"/>
      <c r="M207" s="163"/>
      <c r="T207" s="164"/>
      <c r="AT207" s="159" t="s">
        <v>150</v>
      </c>
      <c r="AU207" s="159" t="s">
        <v>88</v>
      </c>
      <c r="AV207" s="14" t="s">
        <v>147</v>
      </c>
      <c r="AW207" s="14" t="s">
        <v>37</v>
      </c>
      <c r="AX207" s="14" t="s">
        <v>86</v>
      </c>
      <c r="AY207" s="159" t="s">
        <v>140</v>
      </c>
    </row>
    <row r="208" spans="2:65" s="11" customFormat="1" ht="22.8" customHeight="1">
      <c r="B208" s="115"/>
      <c r="D208" s="116" t="s">
        <v>77</v>
      </c>
      <c r="E208" s="125" t="s">
        <v>164</v>
      </c>
      <c r="F208" s="125" t="s">
        <v>1208</v>
      </c>
      <c r="I208" s="118"/>
      <c r="J208" s="126">
        <f>BK208</f>
        <v>0</v>
      </c>
      <c r="L208" s="115"/>
      <c r="M208" s="120"/>
      <c r="P208" s="121">
        <f>SUM(P209:P270)</f>
        <v>0</v>
      </c>
      <c r="R208" s="121">
        <f>SUM(R209:R270)</f>
        <v>0</v>
      </c>
      <c r="T208" s="122">
        <f>SUM(T209:T270)</f>
        <v>0</v>
      </c>
      <c r="AR208" s="116" t="s">
        <v>86</v>
      </c>
      <c r="AT208" s="123" t="s">
        <v>77</v>
      </c>
      <c r="AU208" s="123" t="s">
        <v>86</v>
      </c>
      <c r="AY208" s="116" t="s">
        <v>140</v>
      </c>
      <c r="BK208" s="124">
        <f>SUM(BK209:BK270)</f>
        <v>0</v>
      </c>
    </row>
    <row r="209" spans="2:65" s="1" customFormat="1" ht="24.15" customHeight="1">
      <c r="B209" s="32"/>
      <c r="C209" s="127" t="s">
        <v>216</v>
      </c>
      <c r="D209" s="127" t="s">
        <v>142</v>
      </c>
      <c r="E209" s="128" t="s">
        <v>1363</v>
      </c>
      <c r="F209" s="129" t="s">
        <v>1364</v>
      </c>
      <c r="G209" s="130" t="s">
        <v>221</v>
      </c>
      <c r="H209" s="131">
        <v>13.5</v>
      </c>
      <c r="I209" s="132"/>
      <c r="J209" s="133">
        <f>ROUND(I209*H209,2)</f>
        <v>0</v>
      </c>
      <c r="K209" s="129" t="s">
        <v>146</v>
      </c>
      <c r="L209" s="32"/>
      <c r="M209" s="134" t="s">
        <v>19</v>
      </c>
      <c r="N209" s="135" t="s">
        <v>49</v>
      </c>
      <c r="P209" s="136">
        <f>O209*H209</f>
        <v>0</v>
      </c>
      <c r="Q209" s="136">
        <v>0</v>
      </c>
      <c r="R209" s="136">
        <f>Q209*H209</f>
        <v>0</v>
      </c>
      <c r="S209" s="136">
        <v>0</v>
      </c>
      <c r="T209" s="137">
        <f>S209*H209</f>
        <v>0</v>
      </c>
      <c r="AR209" s="138" t="s">
        <v>147</v>
      </c>
      <c r="AT209" s="138" t="s">
        <v>142</v>
      </c>
      <c r="AU209" s="138" t="s">
        <v>88</v>
      </c>
      <c r="AY209" s="17" t="s">
        <v>140</v>
      </c>
      <c r="BE209" s="139">
        <f>IF(N209="základní",J209,0)</f>
        <v>0</v>
      </c>
      <c r="BF209" s="139">
        <f>IF(N209="snížená",J209,0)</f>
        <v>0</v>
      </c>
      <c r="BG209" s="139">
        <f>IF(N209="zákl. přenesená",J209,0)</f>
        <v>0</v>
      </c>
      <c r="BH209" s="139">
        <f>IF(N209="sníž. přenesená",J209,0)</f>
        <v>0</v>
      </c>
      <c r="BI209" s="139">
        <f>IF(N209="nulová",J209,0)</f>
        <v>0</v>
      </c>
      <c r="BJ209" s="17" t="s">
        <v>86</v>
      </c>
      <c r="BK209" s="139">
        <f>ROUND(I209*H209,2)</f>
        <v>0</v>
      </c>
      <c r="BL209" s="17" t="s">
        <v>147</v>
      </c>
      <c r="BM209" s="138" t="s">
        <v>294</v>
      </c>
    </row>
    <row r="210" spans="2:65" s="1" customFormat="1">
      <c r="B210" s="32"/>
      <c r="D210" s="140" t="s">
        <v>148</v>
      </c>
      <c r="F210" s="141" t="s">
        <v>1365</v>
      </c>
      <c r="I210" s="142"/>
      <c r="L210" s="32"/>
      <c r="M210" s="143"/>
      <c r="T210" s="53"/>
      <c r="AT210" s="17" t="s">
        <v>148</v>
      </c>
      <c r="AU210" s="17" t="s">
        <v>88</v>
      </c>
    </row>
    <row r="211" spans="2:65" s="12" customFormat="1">
      <c r="B211" s="144"/>
      <c r="D211" s="145" t="s">
        <v>150</v>
      </c>
      <c r="E211" s="146" t="s">
        <v>19</v>
      </c>
      <c r="F211" s="147" t="s">
        <v>1366</v>
      </c>
      <c r="H211" s="148">
        <v>13.5</v>
      </c>
      <c r="I211" s="149"/>
      <c r="L211" s="144"/>
      <c r="M211" s="150"/>
      <c r="T211" s="151"/>
      <c r="AT211" s="146" t="s">
        <v>150</v>
      </c>
      <c r="AU211" s="146" t="s">
        <v>88</v>
      </c>
      <c r="AV211" s="12" t="s">
        <v>88</v>
      </c>
      <c r="AW211" s="12" t="s">
        <v>37</v>
      </c>
      <c r="AX211" s="12" t="s">
        <v>78</v>
      </c>
      <c r="AY211" s="146" t="s">
        <v>140</v>
      </c>
    </row>
    <row r="212" spans="2:65" s="14" customFormat="1">
      <c r="B212" s="158"/>
      <c r="D212" s="145" t="s">
        <v>150</v>
      </c>
      <c r="E212" s="159" t="s">
        <v>19</v>
      </c>
      <c r="F212" s="160" t="s">
        <v>153</v>
      </c>
      <c r="H212" s="161">
        <v>13.5</v>
      </c>
      <c r="I212" s="162"/>
      <c r="L212" s="158"/>
      <c r="M212" s="163"/>
      <c r="T212" s="164"/>
      <c r="AT212" s="159" t="s">
        <v>150</v>
      </c>
      <c r="AU212" s="159" t="s">
        <v>88</v>
      </c>
      <c r="AV212" s="14" t="s">
        <v>147</v>
      </c>
      <c r="AW212" s="14" t="s">
        <v>37</v>
      </c>
      <c r="AX212" s="14" t="s">
        <v>86</v>
      </c>
      <c r="AY212" s="159" t="s">
        <v>140</v>
      </c>
    </row>
    <row r="213" spans="2:65" s="1" customFormat="1" ht="16.5" customHeight="1">
      <c r="B213" s="32"/>
      <c r="C213" s="165" t="s">
        <v>296</v>
      </c>
      <c r="D213" s="165" t="s">
        <v>290</v>
      </c>
      <c r="E213" s="166" t="s">
        <v>1367</v>
      </c>
      <c r="F213" s="167" t="s">
        <v>1368</v>
      </c>
      <c r="G213" s="168" t="s">
        <v>221</v>
      </c>
      <c r="H213" s="169">
        <v>13.702999999999999</v>
      </c>
      <c r="I213" s="170"/>
      <c r="J213" s="171">
        <f>ROUND(I213*H213,2)</f>
        <v>0</v>
      </c>
      <c r="K213" s="167" t="s">
        <v>146</v>
      </c>
      <c r="L213" s="172"/>
      <c r="M213" s="173" t="s">
        <v>19</v>
      </c>
      <c r="N213" s="174" t="s">
        <v>49</v>
      </c>
      <c r="P213" s="136">
        <f>O213*H213</f>
        <v>0</v>
      </c>
      <c r="Q213" s="136">
        <v>0</v>
      </c>
      <c r="R213" s="136">
        <f>Q213*H213</f>
        <v>0</v>
      </c>
      <c r="S213" s="136">
        <v>0</v>
      </c>
      <c r="T213" s="137">
        <f>S213*H213</f>
        <v>0</v>
      </c>
      <c r="AR213" s="138" t="s">
        <v>164</v>
      </c>
      <c r="AT213" s="138" t="s">
        <v>290</v>
      </c>
      <c r="AU213" s="138" t="s">
        <v>88</v>
      </c>
      <c r="AY213" s="17" t="s">
        <v>140</v>
      </c>
      <c r="BE213" s="139">
        <f>IF(N213="základní",J213,0)</f>
        <v>0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7" t="s">
        <v>86</v>
      </c>
      <c r="BK213" s="139">
        <f>ROUND(I213*H213,2)</f>
        <v>0</v>
      </c>
      <c r="BL213" s="17" t="s">
        <v>147</v>
      </c>
      <c r="BM213" s="138" t="s">
        <v>299</v>
      </c>
    </row>
    <row r="214" spans="2:65" s="12" customFormat="1">
      <c r="B214" s="144"/>
      <c r="D214" s="145" t="s">
        <v>150</v>
      </c>
      <c r="E214" s="146" t="s">
        <v>19</v>
      </c>
      <c r="F214" s="147" t="s">
        <v>1369</v>
      </c>
      <c r="H214" s="148">
        <v>13.702999999999999</v>
      </c>
      <c r="I214" s="149"/>
      <c r="L214" s="144"/>
      <c r="M214" s="150"/>
      <c r="T214" s="151"/>
      <c r="AT214" s="146" t="s">
        <v>150</v>
      </c>
      <c r="AU214" s="146" t="s">
        <v>88</v>
      </c>
      <c r="AV214" s="12" t="s">
        <v>88</v>
      </c>
      <c r="AW214" s="12" t="s">
        <v>37</v>
      </c>
      <c r="AX214" s="12" t="s">
        <v>78</v>
      </c>
      <c r="AY214" s="146" t="s">
        <v>140</v>
      </c>
    </row>
    <row r="215" spans="2:65" s="14" customFormat="1">
      <c r="B215" s="158"/>
      <c r="D215" s="145" t="s">
        <v>150</v>
      </c>
      <c r="E215" s="159" t="s">
        <v>19</v>
      </c>
      <c r="F215" s="160" t="s">
        <v>153</v>
      </c>
      <c r="H215" s="161">
        <v>13.702999999999999</v>
      </c>
      <c r="I215" s="162"/>
      <c r="L215" s="158"/>
      <c r="M215" s="163"/>
      <c r="T215" s="164"/>
      <c r="AT215" s="159" t="s">
        <v>150</v>
      </c>
      <c r="AU215" s="159" t="s">
        <v>88</v>
      </c>
      <c r="AV215" s="14" t="s">
        <v>147</v>
      </c>
      <c r="AW215" s="14" t="s">
        <v>37</v>
      </c>
      <c r="AX215" s="14" t="s">
        <v>86</v>
      </c>
      <c r="AY215" s="159" t="s">
        <v>140</v>
      </c>
    </row>
    <row r="216" spans="2:65" s="1" customFormat="1" ht="24.15" customHeight="1">
      <c r="B216" s="32"/>
      <c r="C216" s="127" t="s">
        <v>222</v>
      </c>
      <c r="D216" s="127" t="s">
        <v>142</v>
      </c>
      <c r="E216" s="128" t="s">
        <v>1370</v>
      </c>
      <c r="F216" s="129" t="s">
        <v>1371</v>
      </c>
      <c r="G216" s="130" t="s">
        <v>619</v>
      </c>
      <c r="H216" s="131">
        <v>2</v>
      </c>
      <c r="I216" s="132"/>
      <c r="J216" s="133">
        <f>ROUND(I216*H216,2)</f>
        <v>0</v>
      </c>
      <c r="K216" s="129" t="s">
        <v>146</v>
      </c>
      <c r="L216" s="32"/>
      <c r="M216" s="134" t="s">
        <v>19</v>
      </c>
      <c r="N216" s="135" t="s">
        <v>49</v>
      </c>
      <c r="P216" s="136">
        <f>O216*H216</f>
        <v>0</v>
      </c>
      <c r="Q216" s="136">
        <v>0</v>
      </c>
      <c r="R216" s="136">
        <f>Q216*H216</f>
        <v>0</v>
      </c>
      <c r="S216" s="136">
        <v>0</v>
      </c>
      <c r="T216" s="137">
        <f>S216*H216</f>
        <v>0</v>
      </c>
      <c r="AR216" s="138" t="s">
        <v>147</v>
      </c>
      <c r="AT216" s="138" t="s">
        <v>142</v>
      </c>
      <c r="AU216" s="138" t="s">
        <v>88</v>
      </c>
      <c r="AY216" s="17" t="s">
        <v>140</v>
      </c>
      <c r="BE216" s="139">
        <f>IF(N216="základní",J216,0)</f>
        <v>0</v>
      </c>
      <c r="BF216" s="139">
        <f>IF(N216="snížená",J216,0)</f>
        <v>0</v>
      </c>
      <c r="BG216" s="139">
        <f>IF(N216="zákl. přenesená",J216,0)</f>
        <v>0</v>
      </c>
      <c r="BH216" s="139">
        <f>IF(N216="sníž. přenesená",J216,0)</f>
        <v>0</v>
      </c>
      <c r="BI216" s="139">
        <f>IF(N216="nulová",J216,0)</f>
        <v>0</v>
      </c>
      <c r="BJ216" s="17" t="s">
        <v>86</v>
      </c>
      <c r="BK216" s="139">
        <f>ROUND(I216*H216,2)</f>
        <v>0</v>
      </c>
      <c r="BL216" s="17" t="s">
        <v>147</v>
      </c>
      <c r="BM216" s="138" t="s">
        <v>304</v>
      </c>
    </row>
    <row r="217" spans="2:65" s="1" customFormat="1">
      <c r="B217" s="32"/>
      <c r="D217" s="140" t="s">
        <v>148</v>
      </c>
      <c r="F217" s="141" t="s">
        <v>1372</v>
      </c>
      <c r="I217" s="142"/>
      <c r="L217" s="32"/>
      <c r="M217" s="143"/>
      <c r="T217" s="53"/>
      <c r="AT217" s="17" t="s">
        <v>148</v>
      </c>
      <c r="AU217" s="17" t="s">
        <v>88</v>
      </c>
    </row>
    <row r="218" spans="2:65" s="12" customFormat="1">
      <c r="B218" s="144"/>
      <c r="D218" s="145" t="s">
        <v>150</v>
      </c>
      <c r="E218" s="146" t="s">
        <v>19</v>
      </c>
      <c r="F218" s="147" t="s">
        <v>88</v>
      </c>
      <c r="H218" s="148">
        <v>2</v>
      </c>
      <c r="I218" s="149"/>
      <c r="L218" s="144"/>
      <c r="M218" s="150"/>
      <c r="T218" s="151"/>
      <c r="AT218" s="146" t="s">
        <v>150</v>
      </c>
      <c r="AU218" s="146" t="s">
        <v>88</v>
      </c>
      <c r="AV218" s="12" t="s">
        <v>88</v>
      </c>
      <c r="AW218" s="12" t="s">
        <v>37</v>
      </c>
      <c r="AX218" s="12" t="s">
        <v>78</v>
      </c>
      <c r="AY218" s="146" t="s">
        <v>140</v>
      </c>
    </row>
    <row r="219" spans="2:65" s="14" customFormat="1">
      <c r="B219" s="158"/>
      <c r="D219" s="145" t="s">
        <v>150</v>
      </c>
      <c r="E219" s="159" t="s">
        <v>19</v>
      </c>
      <c r="F219" s="160" t="s">
        <v>153</v>
      </c>
      <c r="H219" s="161">
        <v>2</v>
      </c>
      <c r="I219" s="162"/>
      <c r="L219" s="158"/>
      <c r="M219" s="163"/>
      <c r="T219" s="164"/>
      <c r="AT219" s="159" t="s">
        <v>150</v>
      </c>
      <c r="AU219" s="159" t="s">
        <v>88</v>
      </c>
      <c r="AV219" s="14" t="s">
        <v>147</v>
      </c>
      <c r="AW219" s="14" t="s">
        <v>37</v>
      </c>
      <c r="AX219" s="14" t="s">
        <v>86</v>
      </c>
      <c r="AY219" s="159" t="s">
        <v>140</v>
      </c>
    </row>
    <row r="220" spans="2:65" s="1" customFormat="1" ht="16.5" customHeight="1">
      <c r="B220" s="32"/>
      <c r="C220" s="165" t="s">
        <v>307</v>
      </c>
      <c r="D220" s="165" t="s">
        <v>290</v>
      </c>
      <c r="E220" s="166" t="s">
        <v>1373</v>
      </c>
      <c r="F220" s="167" t="s">
        <v>1374</v>
      </c>
      <c r="G220" s="168" t="s">
        <v>619</v>
      </c>
      <c r="H220" s="169">
        <v>2</v>
      </c>
      <c r="I220" s="170"/>
      <c r="J220" s="171">
        <f>ROUND(I220*H220,2)</f>
        <v>0</v>
      </c>
      <c r="K220" s="167" t="s">
        <v>146</v>
      </c>
      <c r="L220" s="172"/>
      <c r="M220" s="173" t="s">
        <v>19</v>
      </c>
      <c r="N220" s="174" t="s">
        <v>49</v>
      </c>
      <c r="P220" s="136">
        <f>O220*H220</f>
        <v>0</v>
      </c>
      <c r="Q220" s="136">
        <v>0</v>
      </c>
      <c r="R220" s="136">
        <f>Q220*H220</f>
        <v>0</v>
      </c>
      <c r="S220" s="136">
        <v>0</v>
      </c>
      <c r="T220" s="137">
        <f>S220*H220</f>
        <v>0</v>
      </c>
      <c r="AR220" s="138" t="s">
        <v>164</v>
      </c>
      <c r="AT220" s="138" t="s">
        <v>290</v>
      </c>
      <c r="AU220" s="138" t="s">
        <v>88</v>
      </c>
      <c r="AY220" s="17" t="s">
        <v>140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86</v>
      </c>
      <c r="BK220" s="139">
        <f>ROUND(I220*H220,2)</f>
        <v>0</v>
      </c>
      <c r="BL220" s="17" t="s">
        <v>147</v>
      </c>
      <c r="BM220" s="138" t="s">
        <v>310</v>
      </c>
    </row>
    <row r="221" spans="2:65" s="1" customFormat="1" ht="16.5" customHeight="1">
      <c r="B221" s="32"/>
      <c r="C221" s="165" t="s">
        <v>228</v>
      </c>
      <c r="D221" s="165" t="s">
        <v>290</v>
      </c>
      <c r="E221" s="166" t="s">
        <v>1375</v>
      </c>
      <c r="F221" s="167" t="s">
        <v>1376</v>
      </c>
      <c r="G221" s="168" t="s">
        <v>619</v>
      </c>
      <c r="H221" s="169">
        <v>2</v>
      </c>
      <c r="I221" s="170"/>
      <c r="J221" s="171">
        <f>ROUND(I221*H221,2)</f>
        <v>0</v>
      </c>
      <c r="K221" s="167" t="s">
        <v>146</v>
      </c>
      <c r="L221" s="172"/>
      <c r="M221" s="173" t="s">
        <v>19</v>
      </c>
      <c r="N221" s="174" t="s">
        <v>49</v>
      </c>
      <c r="P221" s="136">
        <f>O221*H221</f>
        <v>0</v>
      </c>
      <c r="Q221" s="136">
        <v>0</v>
      </c>
      <c r="R221" s="136">
        <f>Q221*H221</f>
        <v>0</v>
      </c>
      <c r="S221" s="136">
        <v>0</v>
      </c>
      <c r="T221" s="137">
        <f>S221*H221</f>
        <v>0</v>
      </c>
      <c r="AR221" s="138" t="s">
        <v>164</v>
      </c>
      <c r="AT221" s="138" t="s">
        <v>290</v>
      </c>
      <c r="AU221" s="138" t="s">
        <v>88</v>
      </c>
      <c r="AY221" s="17" t="s">
        <v>140</v>
      </c>
      <c r="BE221" s="139">
        <f>IF(N221="základní",J221,0)</f>
        <v>0</v>
      </c>
      <c r="BF221" s="139">
        <f>IF(N221="snížená",J221,0)</f>
        <v>0</v>
      </c>
      <c r="BG221" s="139">
        <f>IF(N221="zákl. přenesená",J221,0)</f>
        <v>0</v>
      </c>
      <c r="BH221" s="139">
        <f>IF(N221="sníž. přenesená",J221,0)</f>
        <v>0</v>
      </c>
      <c r="BI221" s="139">
        <f>IF(N221="nulová",J221,0)</f>
        <v>0</v>
      </c>
      <c r="BJ221" s="17" t="s">
        <v>86</v>
      </c>
      <c r="BK221" s="139">
        <f>ROUND(I221*H221,2)</f>
        <v>0</v>
      </c>
      <c r="BL221" s="17" t="s">
        <v>147</v>
      </c>
      <c r="BM221" s="138" t="s">
        <v>316</v>
      </c>
    </row>
    <row r="222" spans="2:65" s="1" customFormat="1" ht="24.15" customHeight="1">
      <c r="B222" s="32"/>
      <c r="C222" s="127" t="s">
        <v>318</v>
      </c>
      <c r="D222" s="127" t="s">
        <v>142</v>
      </c>
      <c r="E222" s="128" t="s">
        <v>1377</v>
      </c>
      <c r="F222" s="129" t="s">
        <v>1378</v>
      </c>
      <c r="G222" s="130" t="s">
        <v>619</v>
      </c>
      <c r="H222" s="131">
        <v>2</v>
      </c>
      <c r="I222" s="132"/>
      <c r="J222" s="133">
        <f>ROUND(I222*H222,2)</f>
        <v>0</v>
      </c>
      <c r="K222" s="129" t="s">
        <v>146</v>
      </c>
      <c r="L222" s="32"/>
      <c r="M222" s="134" t="s">
        <v>19</v>
      </c>
      <c r="N222" s="135" t="s">
        <v>49</v>
      </c>
      <c r="P222" s="136">
        <f>O222*H222</f>
        <v>0</v>
      </c>
      <c r="Q222" s="136">
        <v>0</v>
      </c>
      <c r="R222" s="136">
        <f>Q222*H222</f>
        <v>0</v>
      </c>
      <c r="S222" s="136">
        <v>0</v>
      </c>
      <c r="T222" s="137">
        <f>S222*H222</f>
        <v>0</v>
      </c>
      <c r="AR222" s="138" t="s">
        <v>147</v>
      </c>
      <c r="AT222" s="138" t="s">
        <v>142</v>
      </c>
      <c r="AU222" s="138" t="s">
        <v>88</v>
      </c>
      <c r="AY222" s="17" t="s">
        <v>140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7" t="s">
        <v>86</v>
      </c>
      <c r="BK222" s="139">
        <f>ROUND(I222*H222,2)</f>
        <v>0</v>
      </c>
      <c r="BL222" s="17" t="s">
        <v>147</v>
      </c>
      <c r="BM222" s="138" t="s">
        <v>319</v>
      </c>
    </row>
    <row r="223" spans="2:65" s="1" customFormat="1">
      <c r="B223" s="32"/>
      <c r="D223" s="140" t="s">
        <v>148</v>
      </c>
      <c r="F223" s="141" t="s">
        <v>1379</v>
      </c>
      <c r="I223" s="142"/>
      <c r="L223" s="32"/>
      <c r="M223" s="143"/>
      <c r="T223" s="53"/>
      <c r="AT223" s="17" t="s">
        <v>148</v>
      </c>
      <c r="AU223" s="17" t="s">
        <v>88</v>
      </c>
    </row>
    <row r="224" spans="2:65" s="1" customFormat="1" ht="21.75" customHeight="1">
      <c r="B224" s="32"/>
      <c r="C224" s="165" t="s">
        <v>234</v>
      </c>
      <c r="D224" s="165" t="s">
        <v>290</v>
      </c>
      <c r="E224" s="166" t="s">
        <v>1380</v>
      </c>
      <c r="F224" s="167" t="s">
        <v>1381</v>
      </c>
      <c r="G224" s="168" t="s">
        <v>619</v>
      </c>
      <c r="H224" s="169">
        <v>2</v>
      </c>
      <c r="I224" s="170"/>
      <c r="J224" s="171">
        <f>ROUND(I224*H224,2)</f>
        <v>0</v>
      </c>
      <c r="K224" s="167" t="s">
        <v>146</v>
      </c>
      <c r="L224" s="172"/>
      <c r="M224" s="173" t="s">
        <v>19</v>
      </c>
      <c r="N224" s="174" t="s">
        <v>49</v>
      </c>
      <c r="P224" s="136">
        <f>O224*H224</f>
        <v>0</v>
      </c>
      <c r="Q224" s="136">
        <v>0</v>
      </c>
      <c r="R224" s="136">
        <f>Q224*H224</f>
        <v>0</v>
      </c>
      <c r="S224" s="136">
        <v>0</v>
      </c>
      <c r="T224" s="137">
        <f>S224*H224</f>
        <v>0</v>
      </c>
      <c r="AR224" s="138" t="s">
        <v>164</v>
      </c>
      <c r="AT224" s="138" t="s">
        <v>290</v>
      </c>
      <c r="AU224" s="138" t="s">
        <v>88</v>
      </c>
      <c r="AY224" s="17" t="s">
        <v>140</v>
      </c>
      <c r="BE224" s="139">
        <f>IF(N224="základní",J224,0)</f>
        <v>0</v>
      </c>
      <c r="BF224" s="139">
        <f>IF(N224="snížená",J224,0)</f>
        <v>0</v>
      </c>
      <c r="BG224" s="139">
        <f>IF(N224="zákl. přenesená",J224,0)</f>
        <v>0</v>
      </c>
      <c r="BH224" s="139">
        <f>IF(N224="sníž. přenesená",J224,0)</f>
        <v>0</v>
      </c>
      <c r="BI224" s="139">
        <f>IF(N224="nulová",J224,0)</f>
        <v>0</v>
      </c>
      <c r="BJ224" s="17" t="s">
        <v>86</v>
      </c>
      <c r="BK224" s="139">
        <f>ROUND(I224*H224,2)</f>
        <v>0</v>
      </c>
      <c r="BL224" s="17" t="s">
        <v>147</v>
      </c>
      <c r="BM224" s="138" t="s">
        <v>322</v>
      </c>
    </row>
    <row r="225" spans="2:65" s="1" customFormat="1" ht="16.5" customHeight="1">
      <c r="B225" s="32"/>
      <c r="C225" s="127" t="s">
        <v>324</v>
      </c>
      <c r="D225" s="127" t="s">
        <v>142</v>
      </c>
      <c r="E225" s="128" t="s">
        <v>1382</v>
      </c>
      <c r="F225" s="129" t="s">
        <v>1383</v>
      </c>
      <c r="G225" s="130" t="s">
        <v>221</v>
      </c>
      <c r="H225" s="131">
        <v>13</v>
      </c>
      <c r="I225" s="132"/>
      <c r="J225" s="133">
        <f>ROUND(I225*H225,2)</f>
        <v>0</v>
      </c>
      <c r="K225" s="129" t="s">
        <v>146</v>
      </c>
      <c r="L225" s="32"/>
      <c r="M225" s="134" t="s">
        <v>19</v>
      </c>
      <c r="N225" s="135" t="s">
        <v>49</v>
      </c>
      <c r="P225" s="136">
        <f>O225*H225</f>
        <v>0</v>
      </c>
      <c r="Q225" s="136">
        <v>0</v>
      </c>
      <c r="R225" s="136">
        <f>Q225*H225</f>
        <v>0</v>
      </c>
      <c r="S225" s="136">
        <v>0</v>
      </c>
      <c r="T225" s="137">
        <f>S225*H225</f>
        <v>0</v>
      </c>
      <c r="AR225" s="138" t="s">
        <v>147</v>
      </c>
      <c r="AT225" s="138" t="s">
        <v>142</v>
      </c>
      <c r="AU225" s="138" t="s">
        <v>88</v>
      </c>
      <c r="AY225" s="17" t="s">
        <v>140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7" t="s">
        <v>86</v>
      </c>
      <c r="BK225" s="139">
        <f>ROUND(I225*H225,2)</f>
        <v>0</v>
      </c>
      <c r="BL225" s="17" t="s">
        <v>147</v>
      </c>
      <c r="BM225" s="138" t="s">
        <v>327</v>
      </c>
    </row>
    <row r="226" spans="2:65" s="1" customFormat="1">
      <c r="B226" s="32"/>
      <c r="D226" s="140" t="s">
        <v>148</v>
      </c>
      <c r="F226" s="141" t="s">
        <v>1384</v>
      </c>
      <c r="I226" s="142"/>
      <c r="L226" s="32"/>
      <c r="M226" s="143"/>
      <c r="T226" s="53"/>
      <c r="AT226" s="17" t="s">
        <v>148</v>
      </c>
      <c r="AU226" s="17" t="s">
        <v>88</v>
      </c>
    </row>
    <row r="227" spans="2:65" s="12" customFormat="1">
      <c r="B227" s="144"/>
      <c r="D227" s="145" t="s">
        <v>150</v>
      </c>
      <c r="E227" s="146" t="s">
        <v>19</v>
      </c>
      <c r="F227" s="147" t="s">
        <v>1341</v>
      </c>
      <c r="H227" s="148">
        <v>8.1</v>
      </c>
      <c r="I227" s="149"/>
      <c r="L227" s="144"/>
      <c r="M227" s="150"/>
      <c r="T227" s="151"/>
      <c r="AT227" s="146" t="s">
        <v>150</v>
      </c>
      <c r="AU227" s="146" t="s">
        <v>88</v>
      </c>
      <c r="AV227" s="12" t="s">
        <v>88</v>
      </c>
      <c r="AW227" s="12" t="s">
        <v>37</v>
      </c>
      <c r="AX227" s="12" t="s">
        <v>78</v>
      </c>
      <c r="AY227" s="146" t="s">
        <v>140</v>
      </c>
    </row>
    <row r="228" spans="2:65" s="12" customFormat="1">
      <c r="B228" s="144"/>
      <c r="D228" s="145" t="s">
        <v>150</v>
      </c>
      <c r="E228" s="146" t="s">
        <v>19</v>
      </c>
      <c r="F228" s="147" t="s">
        <v>1340</v>
      </c>
      <c r="H228" s="148">
        <v>4.9000000000000004</v>
      </c>
      <c r="I228" s="149"/>
      <c r="L228" s="144"/>
      <c r="M228" s="150"/>
      <c r="T228" s="151"/>
      <c r="AT228" s="146" t="s">
        <v>150</v>
      </c>
      <c r="AU228" s="146" t="s">
        <v>88</v>
      </c>
      <c r="AV228" s="12" t="s">
        <v>88</v>
      </c>
      <c r="AW228" s="12" t="s">
        <v>37</v>
      </c>
      <c r="AX228" s="12" t="s">
        <v>78</v>
      </c>
      <c r="AY228" s="146" t="s">
        <v>140</v>
      </c>
    </row>
    <row r="229" spans="2:65" s="14" customFormat="1">
      <c r="B229" s="158"/>
      <c r="D229" s="145" t="s">
        <v>150</v>
      </c>
      <c r="E229" s="159" t="s">
        <v>19</v>
      </c>
      <c r="F229" s="160" t="s">
        <v>153</v>
      </c>
      <c r="H229" s="161">
        <v>13</v>
      </c>
      <c r="I229" s="162"/>
      <c r="L229" s="158"/>
      <c r="M229" s="163"/>
      <c r="T229" s="164"/>
      <c r="AT229" s="159" t="s">
        <v>150</v>
      </c>
      <c r="AU229" s="159" t="s">
        <v>88</v>
      </c>
      <c r="AV229" s="14" t="s">
        <v>147</v>
      </c>
      <c r="AW229" s="14" t="s">
        <v>37</v>
      </c>
      <c r="AX229" s="14" t="s">
        <v>86</v>
      </c>
      <c r="AY229" s="159" t="s">
        <v>140</v>
      </c>
    </row>
    <row r="230" spans="2:65" s="1" customFormat="1" ht="16.5" customHeight="1">
      <c r="B230" s="32"/>
      <c r="C230" s="127" t="s">
        <v>243</v>
      </c>
      <c r="D230" s="127" t="s">
        <v>142</v>
      </c>
      <c r="E230" s="128" t="s">
        <v>1385</v>
      </c>
      <c r="F230" s="129" t="s">
        <v>1386</v>
      </c>
      <c r="G230" s="130" t="s">
        <v>221</v>
      </c>
      <c r="H230" s="131">
        <v>13</v>
      </c>
      <c r="I230" s="132"/>
      <c r="J230" s="133">
        <f>ROUND(I230*H230,2)</f>
        <v>0</v>
      </c>
      <c r="K230" s="129" t="s">
        <v>146</v>
      </c>
      <c r="L230" s="32"/>
      <c r="M230" s="134" t="s">
        <v>19</v>
      </c>
      <c r="N230" s="135" t="s">
        <v>49</v>
      </c>
      <c r="P230" s="136">
        <f>O230*H230</f>
        <v>0</v>
      </c>
      <c r="Q230" s="136">
        <v>0</v>
      </c>
      <c r="R230" s="136">
        <f>Q230*H230</f>
        <v>0</v>
      </c>
      <c r="S230" s="136">
        <v>0</v>
      </c>
      <c r="T230" s="137">
        <f>S230*H230</f>
        <v>0</v>
      </c>
      <c r="AR230" s="138" t="s">
        <v>147</v>
      </c>
      <c r="AT230" s="138" t="s">
        <v>142</v>
      </c>
      <c r="AU230" s="138" t="s">
        <v>88</v>
      </c>
      <c r="AY230" s="17" t="s">
        <v>140</v>
      </c>
      <c r="BE230" s="139">
        <f>IF(N230="základní",J230,0)</f>
        <v>0</v>
      </c>
      <c r="BF230" s="139">
        <f>IF(N230="snížená",J230,0)</f>
        <v>0</v>
      </c>
      <c r="BG230" s="139">
        <f>IF(N230="zákl. přenesená",J230,0)</f>
        <v>0</v>
      </c>
      <c r="BH230" s="139">
        <f>IF(N230="sníž. přenesená",J230,0)</f>
        <v>0</v>
      </c>
      <c r="BI230" s="139">
        <f>IF(N230="nulová",J230,0)</f>
        <v>0</v>
      </c>
      <c r="BJ230" s="17" t="s">
        <v>86</v>
      </c>
      <c r="BK230" s="139">
        <f>ROUND(I230*H230,2)</f>
        <v>0</v>
      </c>
      <c r="BL230" s="17" t="s">
        <v>147</v>
      </c>
      <c r="BM230" s="138" t="s">
        <v>330</v>
      </c>
    </row>
    <row r="231" spans="2:65" s="1" customFormat="1">
      <c r="B231" s="32"/>
      <c r="D231" s="140" t="s">
        <v>148</v>
      </c>
      <c r="F231" s="141" t="s">
        <v>1387</v>
      </c>
      <c r="I231" s="142"/>
      <c r="L231" s="32"/>
      <c r="M231" s="143"/>
      <c r="T231" s="53"/>
      <c r="AT231" s="17" t="s">
        <v>148</v>
      </c>
      <c r="AU231" s="17" t="s">
        <v>88</v>
      </c>
    </row>
    <row r="232" spans="2:65" s="1" customFormat="1" ht="16.5" customHeight="1">
      <c r="B232" s="32"/>
      <c r="C232" s="127" t="s">
        <v>332</v>
      </c>
      <c r="D232" s="127" t="s">
        <v>142</v>
      </c>
      <c r="E232" s="128" t="s">
        <v>1246</v>
      </c>
      <c r="F232" s="129" t="s">
        <v>1247</v>
      </c>
      <c r="G232" s="130" t="s">
        <v>619</v>
      </c>
      <c r="H232" s="131">
        <v>2</v>
      </c>
      <c r="I232" s="132"/>
      <c r="J232" s="133">
        <f>ROUND(I232*H232,2)</f>
        <v>0</v>
      </c>
      <c r="K232" s="129" t="s">
        <v>146</v>
      </c>
      <c r="L232" s="32"/>
      <c r="M232" s="134" t="s">
        <v>19</v>
      </c>
      <c r="N232" s="135" t="s">
        <v>49</v>
      </c>
      <c r="P232" s="136">
        <f>O232*H232</f>
        <v>0</v>
      </c>
      <c r="Q232" s="136">
        <v>0</v>
      </c>
      <c r="R232" s="136">
        <f>Q232*H232</f>
        <v>0</v>
      </c>
      <c r="S232" s="136">
        <v>0</v>
      </c>
      <c r="T232" s="137">
        <f>S232*H232</f>
        <v>0</v>
      </c>
      <c r="AR232" s="138" t="s">
        <v>147</v>
      </c>
      <c r="AT232" s="138" t="s">
        <v>142</v>
      </c>
      <c r="AU232" s="138" t="s">
        <v>88</v>
      </c>
      <c r="AY232" s="17" t="s">
        <v>140</v>
      </c>
      <c r="BE232" s="139">
        <f>IF(N232="základní",J232,0)</f>
        <v>0</v>
      </c>
      <c r="BF232" s="139">
        <f>IF(N232="snížená",J232,0)</f>
        <v>0</v>
      </c>
      <c r="BG232" s="139">
        <f>IF(N232="zákl. přenesená",J232,0)</f>
        <v>0</v>
      </c>
      <c r="BH232" s="139">
        <f>IF(N232="sníž. přenesená",J232,0)</f>
        <v>0</v>
      </c>
      <c r="BI232" s="139">
        <f>IF(N232="nulová",J232,0)</f>
        <v>0</v>
      </c>
      <c r="BJ232" s="17" t="s">
        <v>86</v>
      </c>
      <c r="BK232" s="139">
        <f>ROUND(I232*H232,2)</f>
        <v>0</v>
      </c>
      <c r="BL232" s="17" t="s">
        <v>147</v>
      </c>
      <c r="BM232" s="138" t="s">
        <v>335</v>
      </c>
    </row>
    <row r="233" spans="2:65" s="1" customFormat="1">
      <c r="B233" s="32"/>
      <c r="D233" s="140" t="s">
        <v>148</v>
      </c>
      <c r="F233" s="141" t="s">
        <v>1248</v>
      </c>
      <c r="I233" s="142"/>
      <c r="L233" s="32"/>
      <c r="M233" s="143"/>
      <c r="T233" s="53"/>
      <c r="AT233" s="17" t="s">
        <v>148</v>
      </c>
      <c r="AU233" s="17" t="s">
        <v>88</v>
      </c>
    </row>
    <row r="234" spans="2:65" s="1" customFormat="1" ht="24.15" customHeight="1">
      <c r="B234" s="32"/>
      <c r="C234" s="127" t="s">
        <v>249</v>
      </c>
      <c r="D234" s="127" t="s">
        <v>142</v>
      </c>
      <c r="E234" s="128" t="s">
        <v>1388</v>
      </c>
      <c r="F234" s="129" t="s">
        <v>1389</v>
      </c>
      <c r="G234" s="130" t="s">
        <v>619</v>
      </c>
      <c r="H234" s="131">
        <v>2</v>
      </c>
      <c r="I234" s="132"/>
      <c r="J234" s="133">
        <f>ROUND(I234*H234,2)</f>
        <v>0</v>
      </c>
      <c r="K234" s="129" t="s">
        <v>146</v>
      </c>
      <c r="L234" s="32"/>
      <c r="M234" s="134" t="s">
        <v>19</v>
      </c>
      <c r="N234" s="135" t="s">
        <v>49</v>
      </c>
      <c r="P234" s="136">
        <f>O234*H234</f>
        <v>0</v>
      </c>
      <c r="Q234" s="136">
        <v>0</v>
      </c>
      <c r="R234" s="136">
        <f>Q234*H234</f>
        <v>0</v>
      </c>
      <c r="S234" s="136">
        <v>0</v>
      </c>
      <c r="T234" s="137">
        <f>S234*H234</f>
        <v>0</v>
      </c>
      <c r="AR234" s="138" t="s">
        <v>147</v>
      </c>
      <c r="AT234" s="138" t="s">
        <v>142</v>
      </c>
      <c r="AU234" s="138" t="s">
        <v>88</v>
      </c>
      <c r="AY234" s="17" t="s">
        <v>140</v>
      </c>
      <c r="BE234" s="139">
        <f>IF(N234="základní",J234,0)</f>
        <v>0</v>
      </c>
      <c r="BF234" s="139">
        <f>IF(N234="snížená",J234,0)</f>
        <v>0</v>
      </c>
      <c r="BG234" s="139">
        <f>IF(N234="zákl. přenesená",J234,0)</f>
        <v>0</v>
      </c>
      <c r="BH234" s="139">
        <f>IF(N234="sníž. přenesená",J234,0)</f>
        <v>0</v>
      </c>
      <c r="BI234" s="139">
        <f>IF(N234="nulová",J234,0)</f>
        <v>0</v>
      </c>
      <c r="BJ234" s="17" t="s">
        <v>86</v>
      </c>
      <c r="BK234" s="139">
        <f>ROUND(I234*H234,2)</f>
        <v>0</v>
      </c>
      <c r="BL234" s="17" t="s">
        <v>147</v>
      </c>
      <c r="BM234" s="138" t="s">
        <v>340</v>
      </c>
    </row>
    <row r="235" spans="2:65" s="1" customFormat="1">
      <c r="B235" s="32"/>
      <c r="D235" s="140" t="s">
        <v>148</v>
      </c>
      <c r="F235" s="141" t="s">
        <v>1390</v>
      </c>
      <c r="I235" s="142"/>
      <c r="L235" s="32"/>
      <c r="M235" s="143"/>
      <c r="T235" s="53"/>
      <c r="AT235" s="17" t="s">
        <v>148</v>
      </c>
      <c r="AU235" s="17" t="s">
        <v>88</v>
      </c>
    </row>
    <row r="236" spans="2:65" s="12" customFormat="1">
      <c r="B236" s="144"/>
      <c r="D236" s="145" t="s">
        <v>150</v>
      </c>
      <c r="E236" s="146" t="s">
        <v>19</v>
      </c>
      <c r="F236" s="147" t="s">
        <v>88</v>
      </c>
      <c r="H236" s="148">
        <v>2</v>
      </c>
      <c r="I236" s="149"/>
      <c r="L236" s="144"/>
      <c r="M236" s="150"/>
      <c r="T236" s="151"/>
      <c r="AT236" s="146" t="s">
        <v>150</v>
      </c>
      <c r="AU236" s="146" t="s">
        <v>88</v>
      </c>
      <c r="AV236" s="12" t="s">
        <v>88</v>
      </c>
      <c r="AW236" s="12" t="s">
        <v>37</v>
      </c>
      <c r="AX236" s="12" t="s">
        <v>78</v>
      </c>
      <c r="AY236" s="146" t="s">
        <v>140</v>
      </c>
    </row>
    <row r="237" spans="2:65" s="14" customFormat="1">
      <c r="B237" s="158"/>
      <c r="D237" s="145" t="s">
        <v>150</v>
      </c>
      <c r="E237" s="159" t="s">
        <v>19</v>
      </c>
      <c r="F237" s="160" t="s">
        <v>153</v>
      </c>
      <c r="H237" s="161">
        <v>2</v>
      </c>
      <c r="I237" s="162"/>
      <c r="L237" s="158"/>
      <c r="M237" s="163"/>
      <c r="T237" s="164"/>
      <c r="AT237" s="159" t="s">
        <v>150</v>
      </c>
      <c r="AU237" s="159" t="s">
        <v>88</v>
      </c>
      <c r="AV237" s="14" t="s">
        <v>147</v>
      </c>
      <c r="AW237" s="14" t="s">
        <v>37</v>
      </c>
      <c r="AX237" s="14" t="s">
        <v>86</v>
      </c>
      <c r="AY237" s="159" t="s">
        <v>140</v>
      </c>
    </row>
    <row r="238" spans="2:65" s="1" customFormat="1" ht="16.5" customHeight="1">
      <c r="B238" s="32"/>
      <c r="C238" s="165" t="s">
        <v>173</v>
      </c>
      <c r="D238" s="165" t="s">
        <v>290</v>
      </c>
      <c r="E238" s="166" t="s">
        <v>1391</v>
      </c>
      <c r="F238" s="167" t="s">
        <v>1392</v>
      </c>
      <c r="G238" s="168" t="s">
        <v>619</v>
      </c>
      <c r="H238" s="169">
        <v>2</v>
      </c>
      <c r="I238" s="170"/>
      <c r="J238" s="171">
        <f>ROUND(I238*H238,2)</f>
        <v>0</v>
      </c>
      <c r="K238" s="167" t="s">
        <v>146</v>
      </c>
      <c r="L238" s="172"/>
      <c r="M238" s="173" t="s">
        <v>19</v>
      </c>
      <c r="N238" s="174" t="s">
        <v>49</v>
      </c>
      <c r="P238" s="136">
        <f>O238*H238</f>
        <v>0</v>
      </c>
      <c r="Q238" s="136">
        <v>0</v>
      </c>
      <c r="R238" s="136">
        <f>Q238*H238</f>
        <v>0</v>
      </c>
      <c r="S238" s="136">
        <v>0</v>
      </c>
      <c r="T238" s="137">
        <f>S238*H238</f>
        <v>0</v>
      </c>
      <c r="AR238" s="138" t="s">
        <v>164</v>
      </c>
      <c r="AT238" s="138" t="s">
        <v>290</v>
      </c>
      <c r="AU238" s="138" t="s">
        <v>88</v>
      </c>
      <c r="AY238" s="17" t="s">
        <v>140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7" t="s">
        <v>86</v>
      </c>
      <c r="BK238" s="139">
        <f>ROUND(I238*H238,2)</f>
        <v>0</v>
      </c>
      <c r="BL238" s="17" t="s">
        <v>147</v>
      </c>
      <c r="BM238" s="138" t="s">
        <v>344</v>
      </c>
    </row>
    <row r="239" spans="2:65" s="1" customFormat="1" ht="24.15" customHeight="1">
      <c r="B239" s="32"/>
      <c r="C239" s="127" t="s">
        <v>254</v>
      </c>
      <c r="D239" s="127" t="s">
        <v>142</v>
      </c>
      <c r="E239" s="128" t="s">
        <v>1393</v>
      </c>
      <c r="F239" s="129" t="s">
        <v>1394</v>
      </c>
      <c r="G239" s="130" t="s">
        <v>233</v>
      </c>
      <c r="H239" s="131">
        <v>0.32100000000000001</v>
      </c>
      <c r="I239" s="132"/>
      <c r="J239" s="133">
        <f>ROUND(I239*H239,2)</f>
        <v>0</v>
      </c>
      <c r="K239" s="129" t="s">
        <v>146</v>
      </c>
      <c r="L239" s="32"/>
      <c r="M239" s="134" t="s">
        <v>19</v>
      </c>
      <c r="N239" s="135" t="s">
        <v>49</v>
      </c>
      <c r="P239" s="136">
        <f>O239*H239</f>
        <v>0</v>
      </c>
      <c r="Q239" s="136">
        <v>0</v>
      </c>
      <c r="R239" s="136">
        <f>Q239*H239</f>
        <v>0</v>
      </c>
      <c r="S239" s="136">
        <v>0</v>
      </c>
      <c r="T239" s="137">
        <f>S239*H239</f>
        <v>0</v>
      </c>
      <c r="AR239" s="138" t="s">
        <v>147</v>
      </c>
      <c r="AT239" s="138" t="s">
        <v>142</v>
      </c>
      <c r="AU239" s="138" t="s">
        <v>88</v>
      </c>
      <c r="AY239" s="17" t="s">
        <v>140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7" t="s">
        <v>86</v>
      </c>
      <c r="BK239" s="139">
        <f>ROUND(I239*H239,2)</f>
        <v>0</v>
      </c>
      <c r="BL239" s="17" t="s">
        <v>147</v>
      </c>
      <c r="BM239" s="138" t="s">
        <v>349</v>
      </c>
    </row>
    <row r="240" spans="2:65" s="1" customFormat="1">
      <c r="B240" s="32"/>
      <c r="D240" s="140" t="s">
        <v>148</v>
      </c>
      <c r="F240" s="141" t="s">
        <v>1395</v>
      </c>
      <c r="I240" s="142"/>
      <c r="L240" s="32"/>
      <c r="M240" s="143"/>
      <c r="T240" s="53"/>
      <c r="AT240" s="17" t="s">
        <v>148</v>
      </c>
      <c r="AU240" s="17" t="s">
        <v>88</v>
      </c>
    </row>
    <row r="241" spans="2:65" s="12" customFormat="1">
      <c r="B241" s="144"/>
      <c r="D241" s="145" t="s">
        <v>150</v>
      </c>
      <c r="E241" s="146" t="s">
        <v>19</v>
      </c>
      <c r="F241" s="147" t="s">
        <v>1396</v>
      </c>
      <c r="H241" s="148">
        <v>0.32100000000000001</v>
      </c>
      <c r="I241" s="149"/>
      <c r="L241" s="144"/>
      <c r="M241" s="150"/>
      <c r="T241" s="151"/>
      <c r="AT241" s="146" t="s">
        <v>150</v>
      </c>
      <c r="AU241" s="146" t="s">
        <v>88</v>
      </c>
      <c r="AV241" s="12" t="s">
        <v>88</v>
      </c>
      <c r="AW241" s="12" t="s">
        <v>37</v>
      </c>
      <c r="AX241" s="12" t="s">
        <v>78</v>
      </c>
      <c r="AY241" s="146" t="s">
        <v>140</v>
      </c>
    </row>
    <row r="242" spans="2:65" s="14" customFormat="1">
      <c r="B242" s="158"/>
      <c r="D242" s="145" t="s">
        <v>150</v>
      </c>
      <c r="E242" s="159" t="s">
        <v>19</v>
      </c>
      <c r="F242" s="160" t="s">
        <v>153</v>
      </c>
      <c r="H242" s="161">
        <v>0.32100000000000001</v>
      </c>
      <c r="I242" s="162"/>
      <c r="L242" s="158"/>
      <c r="M242" s="163"/>
      <c r="T242" s="164"/>
      <c r="AT242" s="159" t="s">
        <v>150</v>
      </c>
      <c r="AU242" s="159" t="s">
        <v>88</v>
      </c>
      <c r="AV242" s="14" t="s">
        <v>147</v>
      </c>
      <c r="AW242" s="14" t="s">
        <v>37</v>
      </c>
      <c r="AX242" s="14" t="s">
        <v>86</v>
      </c>
      <c r="AY242" s="159" t="s">
        <v>140</v>
      </c>
    </row>
    <row r="243" spans="2:65" s="1" customFormat="1" ht="16.5" customHeight="1">
      <c r="B243" s="32"/>
      <c r="C243" s="127" t="s">
        <v>351</v>
      </c>
      <c r="D243" s="127" t="s">
        <v>142</v>
      </c>
      <c r="E243" s="128" t="s">
        <v>1397</v>
      </c>
      <c r="F243" s="129" t="s">
        <v>1398</v>
      </c>
      <c r="G243" s="130" t="s">
        <v>619</v>
      </c>
      <c r="H243" s="131">
        <v>2</v>
      </c>
      <c r="I243" s="132"/>
      <c r="J243" s="133">
        <f>ROUND(I243*H243,2)</f>
        <v>0</v>
      </c>
      <c r="K243" s="129" t="s">
        <v>19</v>
      </c>
      <c r="L243" s="32"/>
      <c r="M243" s="134" t="s">
        <v>19</v>
      </c>
      <c r="N243" s="135" t="s">
        <v>49</v>
      </c>
      <c r="P243" s="136">
        <f>O243*H243</f>
        <v>0</v>
      </c>
      <c r="Q243" s="136">
        <v>0</v>
      </c>
      <c r="R243" s="136">
        <f>Q243*H243</f>
        <v>0</v>
      </c>
      <c r="S243" s="136">
        <v>0</v>
      </c>
      <c r="T243" s="137">
        <f>S243*H243</f>
        <v>0</v>
      </c>
      <c r="AR243" s="138" t="s">
        <v>147</v>
      </c>
      <c r="AT243" s="138" t="s">
        <v>142</v>
      </c>
      <c r="AU243" s="138" t="s">
        <v>88</v>
      </c>
      <c r="AY243" s="17" t="s">
        <v>140</v>
      </c>
      <c r="BE243" s="139">
        <f>IF(N243="základní",J243,0)</f>
        <v>0</v>
      </c>
      <c r="BF243" s="139">
        <f>IF(N243="snížená",J243,0)</f>
        <v>0</v>
      </c>
      <c r="BG243" s="139">
        <f>IF(N243="zákl. přenesená",J243,0)</f>
        <v>0</v>
      </c>
      <c r="BH243" s="139">
        <f>IF(N243="sníž. přenesená",J243,0)</f>
        <v>0</v>
      </c>
      <c r="BI243" s="139">
        <f>IF(N243="nulová",J243,0)</f>
        <v>0</v>
      </c>
      <c r="BJ243" s="17" t="s">
        <v>86</v>
      </c>
      <c r="BK243" s="139">
        <f>ROUND(I243*H243,2)</f>
        <v>0</v>
      </c>
      <c r="BL243" s="17" t="s">
        <v>147</v>
      </c>
      <c r="BM243" s="138" t="s">
        <v>354</v>
      </c>
    </row>
    <row r="244" spans="2:65" s="1" customFormat="1" ht="16.5" customHeight="1">
      <c r="B244" s="32"/>
      <c r="C244" s="127" t="s">
        <v>259</v>
      </c>
      <c r="D244" s="127" t="s">
        <v>142</v>
      </c>
      <c r="E244" s="128" t="s">
        <v>1399</v>
      </c>
      <c r="F244" s="129" t="s">
        <v>1400</v>
      </c>
      <c r="G244" s="130" t="s">
        <v>145</v>
      </c>
      <c r="H244" s="131">
        <v>4.5010000000000003</v>
      </c>
      <c r="I244" s="132"/>
      <c r="J244" s="133">
        <f>ROUND(I244*H244,2)</f>
        <v>0</v>
      </c>
      <c r="K244" s="129" t="s">
        <v>146</v>
      </c>
      <c r="L244" s="32"/>
      <c r="M244" s="134" t="s">
        <v>19</v>
      </c>
      <c r="N244" s="135" t="s">
        <v>49</v>
      </c>
      <c r="P244" s="136">
        <f>O244*H244</f>
        <v>0</v>
      </c>
      <c r="Q244" s="136">
        <v>0</v>
      </c>
      <c r="R244" s="136">
        <f>Q244*H244</f>
        <v>0</v>
      </c>
      <c r="S244" s="136">
        <v>0</v>
      </c>
      <c r="T244" s="137">
        <f>S244*H244</f>
        <v>0</v>
      </c>
      <c r="AR244" s="138" t="s">
        <v>147</v>
      </c>
      <c r="AT244" s="138" t="s">
        <v>142</v>
      </c>
      <c r="AU244" s="138" t="s">
        <v>88</v>
      </c>
      <c r="AY244" s="17" t="s">
        <v>140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7" t="s">
        <v>86</v>
      </c>
      <c r="BK244" s="139">
        <f>ROUND(I244*H244,2)</f>
        <v>0</v>
      </c>
      <c r="BL244" s="17" t="s">
        <v>147</v>
      </c>
      <c r="BM244" s="138" t="s">
        <v>359</v>
      </c>
    </row>
    <row r="245" spans="2:65" s="1" customFormat="1">
      <c r="B245" s="32"/>
      <c r="D245" s="140" t="s">
        <v>148</v>
      </c>
      <c r="F245" s="141" t="s">
        <v>1401</v>
      </c>
      <c r="I245" s="142"/>
      <c r="L245" s="32"/>
      <c r="M245" s="143"/>
      <c r="T245" s="53"/>
      <c r="AT245" s="17" t="s">
        <v>148</v>
      </c>
      <c r="AU245" s="17" t="s">
        <v>88</v>
      </c>
    </row>
    <row r="246" spans="2:65" s="12" customFormat="1">
      <c r="B246" s="144"/>
      <c r="D246" s="145" t="s">
        <v>150</v>
      </c>
      <c r="E246" s="146" t="s">
        <v>19</v>
      </c>
      <c r="F246" s="147" t="s">
        <v>1402</v>
      </c>
      <c r="H246" s="148">
        <v>2.2559999999999998</v>
      </c>
      <c r="I246" s="149"/>
      <c r="L246" s="144"/>
      <c r="M246" s="150"/>
      <c r="T246" s="151"/>
      <c r="AT246" s="146" t="s">
        <v>150</v>
      </c>
      <c r="AU246" s="146" t="s">
        <v>88</v>
      </c>
      <c r="AV246" s="12" t="s">
        <v>88</v>
      </c>
      <c r="AW246" s="12" t="s">
        <v>37</v>
      </c>
      <c r="AX246" s="12" t="s">
        <v>78</v>
      </c>
      <c r="AY246" s="146" t="s">
        <v>140</v>
      </c>
    </row>
    <row r="247" spans="2:65" s="12" customFormat="1">
      <c r="B247" s="144"/>
      <c r="D247" s="145" t="s">
        <v>150</v>
      </c>
      <c r="E247" s="146" t="s">
        <v>19</v>
      </c>
      <c r="F247" s="147" t="s">
        <v>1403</v>
      </c>
      <c r="H247" s="148">
        <v>2.2450000000000001</v>
      </c>
      <c r="I247" s="149"/>
      <c r="L247" s="144"/>
      <c r="M247" s="150"/>
      <c r="T247" s="151"/>
      <c r="AT247" s="146" t="s">
        <v>150</v>
      </c>
      <c r="AU247" s="146" t="s">
        <v>88</v>
      </c>
      <c r="AV247" s="12" t="s">
        <v>88</v>
      </c>
      <c r="AW247" s="12" t="s">
        <v>37</v>
      </c>
      <c r="AX247" s="12" t="s">
        <v>78</v>
      </c>
      <c r="AY247" s="146" t="s">
        <v>140</v>
      </c>
    </row>
    <row r="248" spans="2:65" s="14" customFormat="1">
      <c r="B248" s="158"/>
      <c r="D248" s="145" t="s">
        <v>150</v>
      </c>
      <c r="E248" s="159" t="s">
        <v>19</v>
      </c>
      <c r="F248" s="160" t="s">
        <v>153</v>
      </c>
      <c r="H248" s="161">
        <v>4.5009999999999994</v>
      </c>
      <c r="I248" s="162"/>
      <c r="L248" s="158"/>
      <c r="M248" s="163"/>
      <c r="T248" s="164"/>
      <c r="AT248" s="159" t="s">
        <v>150</v>
      </c>
      <c r="AU248" s="159" t="s">
        <v>88</v>
      </c>
      <c r="AV248" s="14" t="s">
        <v>147</v>
      </c>
      <c r="AW248" s="14" t="s">
        <v>37</v>
      </c>
      <c r="AX248" s="14" t="s">
        <v>86</v>
      </c>
      <c r="AY248" s="159" t="s">
        <v>140</v>
      </c>
    </row>
    <row r="249" spans="2:65" s="1" customFormat="1" ht="16.5" customHeight="1">
      <c r="B249" s="32"/>
      <c r="C249" s="127" t="s">
        <v>176</v>
      </c>
      <c r="D249" s="127" t="s">
        <v>142</v>
      </c>
      <c r="E249" s="128" t="s">
        <v>1404</v>
      </c>
      <c r="F249" s="129" t="s">
        <v>1405</v>
      </c>
      <c r="G249" s="130" t="s">
        <v>145</v>
      </c>
      <c r="H249" s="131">
        <v>4.5010000000000003</v>
      </c>
      <c r="I249" s="132"/>
      <c r="J249" s="133">
        <f>ROUND(I249*H249,2)</f>
        <v>0</v>
      </c>
      <c r="K249" s="129" t="s">
        <v>146</v>
      </c>
      <c r="L249" s="32"/>
      <c r="M249" s="134" t="s">
        <v>19</v>
      </c>
      <c r="N249" s="135" t="s">
        <v>49</v>
      </c>
      <c r="P249" s="136">
        <f>O249*H249</f>
        <v>0</v>
      </c>
      <c r="Q249" s="136">
        <v>0</v>
      </c>
      <c r="R249" s="136">
        <f>Q249*H249</f>
        <v>0</v>
      </c>
      <c r="S249" s="136">
        <v>0</v>
      </c>
      <c r="T249" s="137">
        <f>S249*H249</f>
        <v>0</v>
      </c>
      <c r="AR249" s="138" t="s">
        <v>147</v>
      </c>
      <c r="AT249" s="138" t="s">
        <v>142</v>
      </c>
      <c r="AU249" s="138" t="s">
        <v>88</v>
      </c>
      <c r="AY249" s="17" t="s">
        <v>140</v>
      </c>
      <c r="BE249" s="139">
        <f>IF(N249="základní",J249,0)</f>
        <v>0</v>
      </c>
      <c r="BF249" s="139">
        <f>IF(N249="snížená",J249,0)</f>
        <v>0</v>
      </c>
      <c r="BG249" s="139">
        <f>IF(N249="zákl. přenesená",J249,0)</f>
        <v>0</v>
      </c>
      <c r="BH249" s="139">
        <f>IF(N249="sníž. přenesená",J249,0)</f>
        <v>0</v>
      </c>
      <c r="BI249" s="139">
        <f>IF(N249="nulová",J249,0)</f>
        <v>0</v>
      </c>
      <c r="BJ249" s="17" t="s">
        <v>86</v>
      </c>
      <c r="BK249" s="139">
        <f>ROUND(I249*H249,2)</f>
        <v>0</v>
      </c>
      <c r="BL249" s="17" t="s">
        <v>147</v>
      </c>
      <c r="BM249" s="138" t="s">
        <v>369</v>
      </c>
    </row>
    <row r="250" spans="2:65" s="1" customFormat="1">
      <c r="B250" s="32"/>
      <c r="D250" s="140" t="s">
        <v>148</v>
      </c>
      <c r="F250" s="141" t="s">
        <v>1406</v>
      </c>
      <c r="I250" s="142"/>
      <c r="L250" s="32"/>
      <c r="M250" s="143"/>
      <c r="T250" s="53"/>
      <c r="AT250" s="17" t="s">
        <v>148</v>
      </c>
      <c r="AU250" s="17" t="s">
        <v>88</v>
      </c>
    </row>
    <row r="251" spans="2:65" s="1" customFormat="1" ht="16.5" customHeight="1">
      <c r="B251" s="32"/>
      <c r="C251" s="127" t="s">
        <v>263</v>
      </c>
      <c r="D251" s="127" t="s">
        <v>142</v>
      </c>
      <c r="E251" s="128" t="s">
        <v>1407</v>
      </c>
      <c r="F251" s="129" t="s">
        <v>1408</v>
      </c>
      <c r="G251" s="130" t="s">
        <v>619</v>
      </c>
      <c r="H251" s="131">
        <v>2</v>
      </c>
      <c r="I251" s="132"/>
      <c r="J251" s="133">
        <f>ROUND(I251*H251,2)</f>
        <v>0</v>
      </c>
      <c r="K251" s="129" t="s">
        <v>146</v>
      </c>
      <c r="L251" s="32"/>
      <c r="M251" s="134" t="s">
        <v>19</v>
      </c>
      <c r="N251" s="135" t="s">
        <v>49</v>
      </c>
      <c r="P251" s="136">
        <f>O251*H251</f>
        <v>0</v>
      </c>
      <c r="Q251" s="136">
        <v>0</v>
      </c>
      <c r="R251" s="136">
        <f>Q251*H251</f>
        <v>0</v>
      </c>
      <c r="S251" s="136">
        <v>0</v>
      </c>
      <c r="T251" s="137">
        <f>S251*H251</f>
        <v>0</v>
      </c>
      <c r="AR251" s="138" t="s">
        <v>147</v>
      </c>
      <c r="AT251" s="138" t="s">
        <v>142</v>
      </c>
      <c r="AU251" s="138" t="s">
        <v>88</v>
      </c>
      <c r="AY251" s="17" t="s">
        <v>140</v>
      </c>
      <c r="BE251" s="139">
        <f>IF(N251="základní",J251,0)</f>
        <v>0</v>
      </c>
      <c r="BF251" s="139">
        <f>IF(N251="snížená",J251,0)</f>
        <v>0</v>
      </c>
      <c r="BG251" s="139">
        <f>IF(N251="zákl. přenesená",J251,0)</f>
        <v>0</v>
      </c>
      <c r="BH251" s="139">
        <f>IF(N251="sníž. přenesená",J251,0)</f>
        <v>0</v>
      </c>
      <c r="BI251" s="139">
        <f>IF(N251="nulová",J251,0)</f>
        <v>0</v>
      </c>
      <c r="BJ251" s="17" t="s">
        <v>86</v>
      </c>
      <c r="BK251" s="139">
        <f>ROUND(I251*H251,2)</f>
        <v>0</v>
      </c>
      <c r="BL251" s="17" t="s">
        <v>147</v>
      </c>
      <c r="BM251" s="138" t="s">
        <v>374</v>
      </c>
    </row>
    <row r="252" spans="2:65" s="1" customFormat="1">
      <c r="B252" s="32"/>
      <c r="D252" s="140" t="s">
        <v>148</v>
      </c>
      <c r="F252" s="141" t="s">
        <v>1409</v>
      </c>
      <c r="I252" s="142"/>
      <c r="L252" s="32"/>
      <c r="M252" s="143"/>
      <c r="T252" s="53"/>
      <c r="AT252" s="17" t="s">
        <v>148</v>
      </c>
      <c r="AU252" s="17" t="s">
        <v>88</v>
      </c>
    </row>
    <row r="253" spans="2:65" s="1" customFormat="1" ht="16.5" customHeight="1">
      <c r="B253" s="32"/>
      <c r="C253" s="165" t="s">
        <v>377</v>
      </c>
      <c r="D253" s="165" t="s">
        <v>290</v>
      </c>
      <c r="E253" s="166" t="s">
        <v>1410</v>
      </c>
      <c r="F253" s="167" t="s">
        <v>1411</v>
      </c>
      <c r="G253" s="168" t="s">
        <v>619</v>
      </c>
      <c r="H253" s="169">
        <v>2</v>
      </c>
      <c r="I253" s="170"/>
      <c r="J253" s="171">
        <f>ROUND(I253*H253,2)</f>
        <v>0</v>
      </c>
      <c r="K253" s="167" t="s">
        <v>146</v>
      </c>
      <c r="L253" s="172"/>
      <c r="M253" s="173" t="s">
        <v>19</v>
      </c>
      <c r="N253" s="174" t="s">
        <v>49</v>
      </c>
      <c r="P253" s="136">
        <f>O253*H253</f>
        <v>0</v>
      </c>
      <c r="Q253" s="136">
        <v>0</v>
      </c>
      <c r="R253" s="136">
        <f>Q253*H253</f>
        <v>0</v>
      </c>
      <c r="S253" s="136">
        <v>0</v>
      </c>
      <c r="T253" s="137">
        <f>S253*H253</f>
        <v>0</v>
      </c>
      <c r="AR253" s="138" t="s">
        <v>164</v>
      </c>
      <c r="AT253" s="138" t="s">
        <v>290</v>
      </c>
      <c r="AU253" s="138" t="s">
        <v>88</v>
      </c>
      <c r="AY253" s="17" t="s">
        <v>140</v>
      </c>
      <c r="BE253" s="139">
        <f>IF(N253="základní",J253,0)</f>
        <v>0</v>
      </c>
      <c r="BF253" s="139">
        <f>IF(N253="snížená",J253,0)</f>
        <v>0</v>
      </c>
      <c r="BG253" s="139">
        <f>IF(N253="zákl. přenesená",J253,0)</f>
        <v>0</v>
      </c>
      <c r="BH253" s="139">
        <f>IF(N253="sníž. přenesená",J253,0)</f>
        <v>0</v>
      </c>
      <c r="BI253" s="139">
        <f>IF(N253="nulová",J253,0)</f>
        <v>0</v>
      </c>
      <c r="BJ253" s="17" t="s">
        <v>86</v>
      </c>
      <c r="BK253" s="139">
        <f>ROUND(I253*H253,2)</f>
        <v>0</v>
      </c>
      <c r="BL253" s="17" t="s">
        <v>147</v>
      </c>
      <c r="BM253" s="138" t="s">
        <v>380</v>
      </c>
    </row>
    <row r="254" spans="2:65" s="1" customFormat="1" ht="21.75" customHeight="1">
      <c r="B254" s="32"/>
      <c r="C254" s="127" t="s">
        <v>268</v>
      </c>
      <c r="D254" s="127" t="s">
        <v>142</v>
      </c>
      <c r="E254" s="128" t="s">
        <v>1412</v>
      </c>
      <c r="F254" s="129" t="s">
        <v>1413</v>
      </c>
      <c r="G254" s="130" t="s">
        <v>233</v>
      </c>
      <c r="H254" s="131">
        <v>3.8109999999999999</v>
      </c>
      <c r="I254" s="132"/>
      <c r="J254" s="133">
        <f>ROUND(I254*H254,2)</f>
        <v>0</v>
      </c>
      <c r="K254" s="129" t="s">
        <v>146</v>
      </c>
      <c r="L254" s="32"/>
      <c r="M254" s="134" t="s">
        <v>19</v>
      </c>
      <c r="N254" s="135" t="s">
        <v>49</v>
      </c>
      <c r="P254" s="136">
        <f>O254*H254</f>
        <v>0</v>
      </c>
      <c r="Q254" s="136">
        <v>0</v>
      </c>
      <c r="R254" s="136">
        <f>Q254*H254</f>
        <v>0</v>
      </c>
      <c r="S254" s="136">
        <v>0</v>
      </c>
      <c r="T254" s="137">
        <f>S254*H254</f>
        <v>0</v>
      </c>
      <c r="AR254" s="138" t="s">
        <v>147</v>
      </c>
      <c r="AT254" s="138" t="s">
        <v>142</v>
      </c>
      <c r="AU254" s="138" t="s">
        <v>88</v>
      </c>
      <c r="AY254" s="17" t="s">
        <v>140</v>
      </c>
      <c r="BE254" s="139">
        <f>IF(N254="základní",J254,0)</f>
        <v>0</v>
      </c>
      <c r="BF254" s="139">
        <f>IF(N254="snížená",J254,0)</f>
        <v>0</v>
      </c>
      <c r="BG254" s="139">
        <f>IF(N254="zákl. přenesená",J254,0)</f>
        <v>0</v>
      </c>
      <c r="BH254" s="139">
        <f>IF(N254="sníž. přenesená",J254,0)</f>
        <v>0</v>
      </c>
      <c r="BI254" s="139">
        <f>IF(N254="nulová",J254,0)</f>
        <v>0</v>
      </c>
      <c r="BJ254" s="17" t="s">
        <v>86</v>
      </c>
      <c r="BK254" s="139">
        <f>ROUND(I254*H254,2)</f>
        <v>0</v>
      </c>
      <c r="BL254" s="17" t="s">
        <v>147</v>
      </c>
      <c r="BM254" s="138" t="s">
        <v>385</v>
      </c>
    </row>
    <row r="255" spans="2:65" s="1" customFormat="1">
      <c r="B255" s="32"/>
      <c r="D255" s="140" t="s">
        <v>148</v>
      </c>
      <c r="F255" s="141" t="s">
        <v>1414</v>
      </c>
      <c r="I255" s="142"/>
      <c r="L255" s="32"/>
      <c r="M255" s="143"/>
      <c r="T255" s="53"/>
      <c r="AT255" s="17" t="s">
        <v>148</v>
      </c>
      <c r="AU255" s="17" t="s">
        <v>88</v>
      </c>
    </row>
    <row r="256" spans="2:65" s="12" customFormat="1">
      <c r="B256" s="144"/>
      <c r="D256" s="145" t="s">
        <v>150</v>
      </c>
      <c r="E256" s="146" t="s">
        <v>19</v>
      </c>
      <c r="F256" s="147" t="s">
        <v>1415</v>
      </c>
      <c r="H256" s="148">
        <v>3.5750000000000002</v>
      </c>
      <c r="I256" s="149"/>
      <c r="L256" s="144"/>
      <c r="M256" s="150"/>
      <c r="T256" s="151"/>
      <c r="AT256" s="146" t="s">
        <v>150</v>
      </c>
      <c r="AU256" s="146" t="s">
        <v>88</v>
      </c>
      <c r="AV256" s="12" t="s">
        <v>88</v>
      </c>
      <c r="AW256" s="12" t="s">
        <v>37</v>
      </c>
      <c r="AX256" s="12" t="s">
        <v>78</v>
      </c>
      <c r="AY256" s="146" t="s">
        <v>140</v>
      </c>
    </row>
    <row r="257" spans="2:65" s="12" customFormat="1">
      <c r="B257" s="144"/>
      <c r="D257" s="145" t="s">
        <v>150</v>
      </c>
      <c r="E257" s="146" t="s">
        <v>19</v>
      </c>
      <c r="F257" s="147" t="s">
        <v>1416</v>
      </c>
      <c r="H257" s="148">
        <v>0.23599999999999999</v>
      </c>
      <c r="I257" s="149"/>
      <c r="L257" s="144"/>
      <c r="M257" s="150"/>
      <c r="T257" s="151"/>
      <c r="AT257" s="146" t="s">
        <v>150</v>
      </c>
      <c r="AU257" s="146" t="s">
        <v>88</v>
      </c>
      <c r="AV257" s="12" t="s">
        <v>88</v>
      </c>
      <c r="AW257" s="12" t="s">
        <v>37</v>
      </c>
      <c r="AX257" s="12" t="s">
        <v>78</v>
      </c>
      <c r="AY257" s="146" t="s">
        <v>140</v>
      </c>
    </row>
    <row r="258" spans="2:65" s="14" customFormat="1">
      <c r="B258" s="158"/>
      <c r="D258" s="145" t="s">
        <v>150</v>
      </c>
      <c r="E258" s="159" t="s">
        <v>19</v>
      </c>
      <c r="F258" s="160" t="s">
        <v>153</v>
      </c>
      <c r="H258" s="161">
        <v>3.8109999999999999</v>
      </c>
      <c r="I258" s="162"/>
      <c r="L258" s="158"/>
      <c r="M258" s="163"/>
      <c r="T258" s="164"/>
      <c r="AT258" s="159" t="s">
        <v>150</v>
      </c>
      <c r="AU258" s="159" t="s">
        <v>88</v>
      </c>
      <c r="AV258" s="14" t="s">
        <v>147</v>
      </c>
      <c r="AW258" s="14" t="s">
        <v>37</v>
      </c>
      <c r="AX258" s="14" t="s">
        <v>86</v>
      </c>
      <c r="AY258" s="159" t="s">
        <v>140</v>
      </c>
    </row>
    <row r="259" spans="2:65" s="1" customFormat="1" ht="16.5" customHeight="1">
      <c r="B259" s="32"/>
      <c r="C259" s="127" t="s">
        <v>388</v>
      </c>
      <c r="D259" s="127" t="s">
        <v>142</v>
      </c>
      <c r="E259" s="128" t="s">
        <v>1417</v>
      </c>
      <c r="F259" s="129" t="s">
        <v>1418</v>
      </c>
      <c r="G259" s="130" t="s">
        <v>145</v>
      </c>
      <c r="H259" s="131">
        <v>23.914000000000001</v>
      </c>
      <c r="I259" s="132"/>
      <c r="J259" s="133">
        <f>ROUND(I259*H259,2)</f>
        <v>0</v>
      </c>
      <c r="K259" s="129" t="s">
        <v>146</v>
      </c>
      <c r="L259" s="32"/>
      <c r="M259" s="134" t="s">
        <v>19</v>
      </c>
      <c r="N259" s="135" t="s">
        <v>49</v>
      </c>
      <c r="P259" s="136">
        <f>O259*H259</f>
        <v>0</v>
      </c>
      <c r="Q259" s="136">
        <v>0</v>
      </c>
      <c r="R259" s="136">
        <f>Q259*H259</f>
        <v>0</v>
      </c>
      <c r="S259" s="136">
        <v>0</v>
      </c>
      <c r="T259" s="137">
        <f>S259*H259</f>
        <v>0</v>
      </c>
      <c r="AR259" s="138" t="s">
        <v>147</v>
      </c>
      <c r="AT259" s="138" t="s">
        <v>142</v>
      </c>
      <c r="AU259" s="138" t="s">
        <v>88</v>
      </c>
      <c r="AY259" s="17" t="s">
        <v>140</v>
      </c>
      <c r="BE259" s="139">
        <f>IF(N259="základní",J259,0)</f>
        <v>0</v>
      </c>
      <c r="BF259" s="139">
        <f>IF(N259="snížená",J259,0)</f>
        <v>0</v>
      </c>
      <c r="BG259" s="139">
        <f>IF(N259="zákl. přenesená",J259,0)</f>
        <v>0</v>
      </c>
      <c r="BH259" s="139">
        <f>IF(N259="sníž. přenesená",J259,0)</f>
        <v>0</v>
      </c>
      <c r="BI259" s="139">
        <f>IF(N259="nulová",J259,0)</f>
        <v>0</v>
      </c>
      <c r="BJ259" s="17" t="s">
        <v>86</v>
      </c>
      <c r="BK259" s="139">
        <f>ROUND(I259*H259,2)</f>
        <v>0</v>
      </c>
      <c r="BL259" s="17" t="s">
        <v>147</v>
      </c>
      <c r="BM259" s="138" t="s">
        <v>391</v>
      </c>
    </row>
    <row r="260" spans="2:65" s="1" customFormat="1">
      <c r="B260" s="32"/>
      <c r="D260" s="140" t="s">
        <v>148</v>
      </c>
      <c r="F260" s="141" t="s">
        <v>1419</v>
      </c>
      <c r="I260" s="142"/>
      <c r="L260" s="32"/>
      <c r="M260" s="143"/>
      <c r="T260" s="53"/>
      <c r="AT260" s="17" t="s">
        <v>148</v>
      </c>
      <c r="AU260" s="17" t="s">
        <v>88</v>
      </c>
    </row>
    <row r="261" spans="2:65" s="12" customFormat="1">
      <c r="B261" s="144"/>
      <c r="D261" s="145" t="s">
        <v>150</v>
      </c>
      <c r="E261" s="146" t="s">
        <v>19</v>
      </c>
      <c r="F261" s="147" t="s">
        <v>1420</v>
      </c>
      <c r="H261" s="148">
        <v>23.914000000000001</v>
      </c>
      <c r="I261" s="149"/>
      <c r="L261" s="144"/>
      <c r="M261" s="150"/>
      <c r="T261" s="151"/>
      <c r="AT261" s="146" t="s">
        <v>150</v>
      </c>
      <c r="AU261" s="146" t="s">
        <v>88</v>
      </c>
      <c r="AV261" s="12" t="s">
        <v>88</v>
      </c>
      <c r="AW261" s="12" t="s">
        <v>37</v>
      </c>
      <c r="AX261" s="12" t="s">
        <v>78</v>
      </c>
      <c r="AY261" s="146" t="s">
        <v>140</v>
      </c>
    </row>
    <row r="262" spans="2:65" s="14" customFormat="1">
      <c r="B262" s="158"/>
      <c r="D262" s="145" t="s">
        <v>150</v>
      </c>
      <c r="E262" s="159" t="s">
        <v>19</v>
      </c>
      <c r="F262" s="160" t="s">
        <v>153</v>
      </c>
      <c r="H262" s="161">
        <v>23.914000000000001</v>
      </c>
      <c r="I262" s="162"/>
      <c r="L262" s="158"/>
      <c r="M262" s="163"/>
      <c r="T262" s="164"/>
      <c r="AT262" s="159" t="s">
        <v>150</v>
      </c>
      <c r="AU262" s="159" t="s">
        <v>88</v>
      </c>
      <c r="AV262" s="14" t="s">
        <v>147</v>
      </c>
      <c r="AW262" s="14" t="s">
        <v>37</v>
      </c>
      <c r="AX262" s="14" t="s">
        <v>86</v>
      </c>
      <c r="AY262" s="159" t="s">
        <v>140</v>
      </c>
    </row>
    <row r="263" spans="2:65" s="1" customFormat="1" ht="16.5" customHeight="1">
      <c r="B263" s="32"/>
      <c r="C263" s="127" t="s">
        <v>276</v>
      </c>
      <c r="D263" s="127" t="s">
        <v>142</v>
      </c>
      <c r="E263" s="128" t="s">
        <v>1421</v>
      </c>
      <c r="F263" s="129" t="s">
        <v>1422</v>
      </c>
      <c r="G263" s="130" t="s">
        <v>145</v>
      </c>
      <c r="H263" s="131">
        <v>23.914000000000001</v>
      </c>
      <c r="I263" s="132"/>
      <c r="J263" s="133">
        <f>ROUND(I263*H263,2)</f>
        <v>0</v>
      </c>
      <c r="K263" s="129" t="s">
        <v>146</v>
      </c>
      <c r="L263" s="32"/>
      <c r="M263" s="134" t="s">
        <v>19</v>
      </c>
      <c r="N263" s="135" t="s">
        <v>49</v>
      </c>
      <c r="P263" s="136">
        <f>O263*H263</f>
        <v>0</v>
      </c>
      <c r="Q263" s="136">
        <v>0</v>
      </c>
      <c r="R263" s="136">
        <f>Q263*H263</f>
        <v>0</v>
      </c>
      <c r="S263" s="136">
        <v>0</v>
      </c>
      <c r="T263" s="137">
        <f>S263*H263</f>
        <v>0</v>
      </c>
      <c r="AR263" s="138" t="s">
        <v>147</v>
      </c>
      <c r="AT263" s="138" t="s">
        <v>142</v>
      </c>
      <c r="AU263" s="138" t="s">
        <v>88</v>
      </c>
      <c r="AY263" s="17" t="s">
        <v>140</v>
      </c>
      <c r="BE263" s="139">
        <f>IF(N263="základní",J263,0)</f>
        <v>0</v>
      </c>
      <c r="BF263" s="139">
        <f>IF(N263="snížená",J263,0)</f>
        <v>0</v>
      </c>
      <c r="BG263" s="139">
        <f>IF(N263="zákl. přenesená",J263,0)</f>
        <v>0</v>
      </c>
      <c r="BH263" s="139">
        <f>IF(N263="sníž. přenesená",J263,0)</f>
        <v>0</v>
      </c>
      <c r="BI263" s="139">
        <f>IF(N263="nulová",J263,0)</f>
        <v>0</v>
      </c>
      <c r="BJ263" s="17" t="s">
        <v>86</v>
      </c>
      <c r="BK263" s="139">
        <f>ROUND(I263*H263,2)</f>
        <v>0</v>
      </c>
      <c r="BL263" s="17" t="s">
        <v>147</v>
      </c>
      <c r="BM263" s="138" t="s">
        <v>404</v>
      </c>
    </row>
    <row r="264" spans="2:65" s="1" customFormat="1">
      <c r="B264" s="32"/>
      <c r="D264" s="140" t="s">
        <v>148</v>
      </c>
      <c r="F264" s="141" t="s">
        <v>1423</v>
      </c>
      <c r="I264" s="142"/>
      <c r="L264" s="32"/>
      <c r="M264" s="143"/>
      <c r="T264" s="53"/>
      <c r="AT264" s="17" t="s">
        <v>148</v>
      </c>
      <c r="AU264" s="17" t="s">
        <v>88</v>
      </c>
    </row>
    <row r="265" spans="2:65" s="1" customFormat="1" ht="16.5" customHeight="1">
      <c r="B265" s="32"/>
      <c r="C265" s="127" t="s">
        <v>406</v>
      </c>
      <c r="D265" s="127" t="s">
        <v>142</v>
      </c>
      <c r="E265" s="128" t="s">
        <v>1424</v>
      </c>
      <c r="F265" s="129" t="s">
        <v>1425</v>
      </c>
      <c r="G265" s="130" t="s">
        <v>221</v>
      </c>
      <c r="H265" s="131">
        <v>13</v>
      </c>
      <c r="I265" s="132"/>
      <c r="J265" s="133">
        <f>ROUND(I265*H265,2)</f>
        <v>0</v>
      </c>
      <c r="K265" s="129" t="s">
        <v>146</v>
      </c>
      <c r="L265" s="32"/>
      <c r="M265" s="134" t="s">
        <v>19</v>
      </c>
      <c r="N265" s="135" t="s">
        <v>49</v>
      </c>
      <c r="P265" s="136">
        <f>O265*H265</f>
        <v>0</v>
      </c>
      <c r="Q265" s="136">
        <v>0</v>
      </c>
      <c r="R265" s="136">
        <f>Q265*H265</f>
        <v>0</v>
      </c>
      <c r="S265" s="136">
        <v>0</v>
      </c>
      <c r="T265" s="137">
        <f>S265*H265</f>
        <v>0</v>
      </c>
      <c r="AR265" s="138" t="s">
        <v>147</v>
      </c>
      <c r="AT265" s="138" t="s">
        <v>142</v>
      </c>
      <c r="AU265" s="138" t="s">
        <v>88</v>
      </c>
      <c r="AY265" s="17" t="s">
        <v>140</v>
      </c>
      <c r="BE265" s="139">
        <f>IF(N265="základní",J265,0)</f>
        <v>0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86</v>
      </c>
      <c r="BK265" s="139">
        <f>ROUND(I265*H265,2)</f>
        <v>0</v>
      </c>
      <c r="BL265" s="17" t="s">
        <v>147</v>
      </c>
      <c r="BM265" s="138" t="s">
        <v>409</v>
      </c>
    </row>
    <row r="266" spans="2:65" s="1" customFormat="1">
      <c r="B266" s="32"/>
      <c r="D266" s="140" t="s">
        <v>148</v>
      </c>
      <c r="F266" s="141" t="s">
        <v>1426</v>
      </c>
      <c r="I266" s="142"/>
      <c r="L266" s="32"/>
      <c r="M266" s="143"/>
      <c r="T266" s="53"/>
      <c r="AT266" s="17" t="s">
        <v>148</v>
      </c>
      <c r="AU266" s="17" t="s">
        <v>88</v>
      </c>
    </row>
    <row r="267" spans="2:65" s="1" customFormat="1" ht="16.5" customHeight="1">
      <c r="B267" s="32"/>
      <c r="C267" s="127" t="s">
        <v>281</v>
      </c>
      <c r="D267" s="127" t="s">
        <v>142</v>
      </c>
      <c r="E267" s="128" t="s">
        <v>1288</v>
      </c>
      <c r="F267" s="129" t="s">
        <v>1289</v>
      </c>
      <c r="G267" s="130" t="s">
        <v>221</v>
      </c>
      <c r="H267" s="131">
        <v>13</v>
      </c>
      <c r="I267" s="132"/>
      <c r="J267" s="133">
        <f>ROUND(I267*H267,2)</f>
        <v>0</v>
      </c>
      <c r="K267" s="129" t="s">
        <v>146</v>
      </c>
      <c r="L267" s="32"/>
      <c r="M267" s="134" t="s">
        <v>19</v>
      </c>
      <c r="N267" s="135" t="s">
        <v>49</v>
      </c>
      <c r="P267" s="136">
        <f>O267*H267</f>
        <v>0</v>
      </c>
      <c r="Q267" s="136">
        <v>0</v>
      </c>
      <c r="R267" s="136">
        <f>Q267*H267</f>
        <v>0</v>
      </c>
      <c r="S267" s="136">
        <v>0</v>
      </c>
      <c r="T267" s="137">
        <f>S267*H267</f>
        <v>0</v>
      </c>
      <c r="AR267" s="138" t="s">
        <v>147</v>
      </c>
      <c r="AT267" s="138" t="s">
        <v>142</v>
      </c>
      <c r="AU267" s="138" t="s">
        <v>88</v>
      </c>
      <c r="AY267" s="17" t="s">
        <v>140</v>
      </c>
      <c r="BE267" s="139">
        <f>IF(N267="základní",J267,0)</f>
        <v>0</v>
      </c>
      <c r="BF267" s="139">
        <f>IF(N267="snížená",J267,0)</f>
        <v>0</v>
      </c>
      <c r="BG267" s="139">
        <f>IF(N267="zákl. přenesená",J267,0)</f>
        <v>0</v>
      </c>
      <c r="BH267" s="139">
        <f>IF(N267="sníž. přenesená",J267,0)</f>
        <v>0</v>
      </c>
      <c r="BI267" s="139">
        <f>IF(N267="nulová",J267,0)</f>
        <v>0</v>
      </c>
      <c r="BJ267" s="17" t="s">
        <v>86</v>
      </c>
      <c r="BK267" s="139">
        <f>ROUND(I267*H267,2)</f>
        <v>0</v>
      </c>
      <c r="BL267" s="17" t="s">
        <v>147</v>
      </c>
      <c r="BM267" s="138" t="s">
        <v>414</v>
      </c>
    </row>
    <row r="268" spans="2:65" s="1" customFormat="1">
      <c r="B268" s="32"/>
      <c r="D268" s="140" t="s">
        <v>148</v>
      </c>
      <c r="F268" s="141" t="s">
        <v>1290</v>
      </c>
      <c r="I268" s="142"/>
      <c r="L268" s="32"/>
      <c r="M268" s="143"/>
      <c r="T268" s="53"/>
      <c r="AT268" s="17" t="s">
        <v>148</v>
      </c>
      <c r="AU268" s="17" t="s">
        <v>88</v>
      </c>
    </row>
    <row r="269" spans="2:65" s="12" customFormat="1">
      <c r="B269" s="144"/>
      <c r="D269" s="145" t="s">
        <v>150</v>
      </c>
      <c r="E269" s="146" t="s">
        <v>19</v>
      </c>
      <c r="F269" s="147" t="s">
        <v>1427</v>
      </c>
      <c r="H269" s="148">
        <v>13</v>
      </c>
      <c r="I269" s="149"/>
      <c r="L269" s="144"/>
      <c r="M269" s="150"/>
      <c r="T269" s="151"/>
      <c r="AT269" s="146" t="s">
        <v>150</v>
      </c>
      <c r="AU269" s="146" t="s">
        <v>88</v>
      </c>
      <c r="AV269" s="12" t="s">
        <v>88</v>
      </c>
      <c r="AW269" s="12" t="s">
        <v>37</v>
      </c>
      <c r="AX269" s="12" t="s">
        <v>78</v>
      </c>
      <c r="AY269" s="146" t="s">
        <v>140</v>
      </c>
    </row>
    <row r="270" spans="2:65" s="14" customFormat="1">
      <c r="B270" s="158"/>
      <c r="D270" s="145" t="s">
        <v>150</v>
      </c>
      <c r="E270" s="159" t="s">
        <v>19</v>
      </c>
      <c r="F270" s="160" t="s">
        <v>153</v>
      </c>
      <c r="H270" s="161">
        <v>13</v>
      </c>
      <c r="I270" s="162"/>
      <c r="L270" s="158"/>
      <c r="M270" s="163"/>
      <c r="T270" s="164"/>
      <c r="AT270" s="159" t="s">
        <v>150</v>
      </c>
      <c r="AU270" s="159" t="s">
        <v>88</v>
      </c>
      <c r="AV270" s="14" t="s">
        <v>147</v>
      </c>
      <c r="AW270" s="14" t="s">
        <v>37</v>
      </c>
      <c r="AX270" s="14" t="s">
        <v>86</v>
      </c>
      <c r="AY270" s="159" t="s">
        <v>140</v>
      </c>
    </row>
    <row r="271" spans="2:65" s="11" customFormat="1" ht="22.8" customHeight="1">
      <c r="B271" s="115"/>
      <c r="D271" s="116" t="s">
        <v>77</v>
      </c>
      <c r="E271" s="125" t="s">
        <v>980</v>
      </c>
      <c r="F271" s="125" t="s">
        <v>981</v>
      </c>
      <c r="I271" s="118"/>
      <c r="J271" s="126">
        <f>BK271</f>
        <v>0</v>
      </c>
      <c r="L271" s="115"/>
      <c r="M271" s="120"/>
      <c r="P271" s="121">
        <f>SUM(P272:P273)</f>
        <v>0</v>
      </c>
      <c r="R271" s="121">
        <f>SUM(R272:R273)</f>
        <v>0</v>
      </c>
      <c r="T271" s="122">
        <f>SUM(T272:T273)</f>
        <v>0</v>
      </c>
      <c r="AR271" s="116" t="s">
        <v>86</v>
      </c>
      <c r="AT271" s="123" t="s">
        <v>77</v>
      </c>
      <c r="AU271" s="123" t="s">
        <v>86</v>
      </c>
      <c r="AY271" s="116" t="s">
        <v>140</v>
      </c>
      <c r="BK271" s="124">
        <f>SUM(BK272:BK273)</f>
        <v>0</v>
      </c>
    </row>
    <row r="272" spans="2:65" s="1" customFormat="1" ht="24.15" customHeight="1">
      <c r="B272" s="32"/>
      <c r="C272" s="127" t="s">
        <v>417</v>
      </c>
      <c r="D272" s="127" t="s">
        <v>142</v>
      </c>
      <c r="E272" s="128" t="s">
        <v>1307</v>
      </c>
      <c r="F272" s="129" t="s">
        <v>1308</v>
      </c>
      <c r="G272" s="130" t="s">
        <v>293</v>
      </c>
      <c r="H272" s="131">
        <v>16.431999999999999</v>
      </c>
      <c r="I272" s="132"/>
      <c r="J272" s="133">
        <f>ROUND(I272*H272,2)</f>
        <v>0</v>
      </c>
      <c r="K272" s="129" t="s">
        <v>146</v>
      </c>
      <c r="L272" s="32"/>
      <c r="M272" s="134" t="s">
        <v>19</v>
      </c>
      <c r="N272" s="135" t="s">
        <v>49</v>
      </c>
      <c r="P272" s="136">
        <f>O272*H272</f>
        <v>0</v>
      </c>
      <c r="Q272" s="136">
        <v>0</v>
      </c>
      <c r="R272" s="136">
        <f>Q272*H272</f>
        <v>0</v>
      </c>
      <c r="S272" s="136">
        <v>0</v>
      </c>
      <c r="T272" s="137">
        <f>S272*H272</f>
        <v>0</v>
      </c>
      <c r="AR272" s="138" t="s">
        <v>147</v>
      </c>
      <c r="AT272" s="138" t="s">
        <v>142</v>
      </c>
      <c r="AU272" s="138" t="s">
        <v>88</v>
      </c>
      <c r="AY272" s="17" t="s">
        <v>140</v>
      </c>
      <c r="BE272" s="139">
        <f>IF(N272="základní",J272,0)</f>
        <v>0</v>
      </c>
      <c r="BF272" s="139">
        <f>IF(N272="snížená",J272,0)</f>
        <v>0</v>
      </c>
      <c r="BG272" s="139">
        <f>IF(N272="zákl. přenesená",J272,0)</f>
        <v>0</v>
      </c>
      <c r="BH272" s="139">
        <f>IF(N272="sníž. přenesená",J272,0)</f>
        <v>0</v>
      </c>
      <c r="BI272" s="139">
        <f>IF(N272="nulová",J272,0)</f>
        <v>0</v>
      </c>
      <c r="BJ272" s="17" t="s">
        <v>86</v>
      </c>
      <c r="BK272" s="139">
        <f>ROUND(I272*H272,2)</f>
        <v>0</v>
      </c>
      <c r="BL272" s="17" t="s">
        <v>147</v>
      </c>
      <c r="BM272" s="138" t="s">
        <v>420</v>
      </c>
    </row>
    <row r="273" spans="2:65" s="1" customFormat="1">
      <c r="B273" s="32"/>
      <c r="D273" s="140" t="s">
        <v>148</v>
      </c>
      <c r="F273" s="141" t="s">
        <v>1309</v>
      </c>
      <c r="I273" s="142"/>
      <c r="L273" s="32"/>
      <c r="M273" s="143"/>
      <c r="T273" s="53"/>
      <c r="AT273" s="17" t="s">
        <v>148</v>
      </c>
      <c r="AU273" s="17" t="s">
        <v>88</v>
      </c>
    </row>
    <row r="274" spans="2:65" s="11" customFormat="1" ht="25.95" customHeight="1">
      <c r="B274" s="115"/>
      <c r="D274" s="116" t="s">
        <v>77</v>
      </c>
      <c r="E274" s="117" t="s">
        <v>986</v>
      </c>
      <c r="F274" s="117" t="s">
        <v>987</v>
      </c>
      <c r="I274" s="118"/>
      <c r="J274" s="119">
        <f>BK274</f>
        <v>0</v>
      </c>
      <c r="L274" s="115"/>
      <c r="M274" s="120"/>
      <c r="P274" s="121">
        <f>P275</f>
        <v>0</v>
      </c>
      <c r="R274" s="121">
        <f>R275</f>
        <v>0</v>
      </c>
      <c r="T274" s="122">
        <f>T275</f>
        <v>0</v>
      </c>
      <c r="AR274" s="116" t="s">
        <v>88</v>
      </c>
      <c r="AT274" s="123" t="s">
        <v>77</v>
      </c>
      <c r="AU274" s="123" t="s">
        <v>78</v>
      </c>
      <c r="AY274" s="116" t="s">
        <v>140</v>
      </c>
      <c r="BK274" s="124">
        <f>BK275</f>
        <v>0</v>
      </c>
    </row>
    <row r="275" spans="2:65" s="11" customFormat="1" ht="22.8" customHeight="1">
      <c r="B275" s="115"/>
      <c r="D275" s="116" t="s">
        <v>77</v>
      </c>
      <c r="E275" s="125" t="s">
        <v>1428</v>
      </c>
      <c r="F275" s="125" t="s">
        <v>1429</v>
      </c>
      <c r="I275" s="118"/>
      <c r="J275" s="126">
        <f>BK275</f>
        <v>0</v>
      </c>
      <c r="L275" s="115"/>
      <c r="M275" s="120"/>
      <c r="P275" s="121">
        <f>SUM(P276:P281)</f>
        <v>0</v>
      </c>
      <c r="R275" s="121">
        <f>SUM(R276:R281)</f>
        <v>0</v>
      </c>
      <c r="T275" s="122">
        <f>SUM(T276:T281)</f>
        <v>0</v>
      </c>
      <c r="AR275" s="116" t="s">
        <v>88</v>
      </c>
      <c r="AT275" s="123" t="s">
        <v>77</v>
      </c>
      <c r="AU275" s="123" t="s">
        <v>86</v>
      </c>
      <c r="AY275" s="116" t="s">
        <v>140</v>
      </c>
      <c r="BK275" s="124">
        <f>SUM(BK276:BK281)</f>
        <v>0</v>
      </c>
    </row>
    <row r="276" spans="2:65" s="1" customFormat="1" ht="16.5" customHeight="1">
      <c r="B276" s="32"/>
      <c r="C276" s="127" t="s">
        <v>286</v>
      </c>
      <c r="D276" s="127" t="s">
        <v>142</v>
      </c>
      <c r="E276" s="128" t="s">
        <v>1430</v>
      </c>
      <c r="F276" s="129" t="s">
        <v>1431</v>
      </c>
      <c r="G276" s="130" t="s">
        <v>619</v>
      </c>
      <c r="H276" s="131">
        <v>2</v>
      </c>
      <c r="I276" s="132"/>
      <c r="J276" s="133">
        <f>ROUND(I276*H276,2)</f>
        <v>0</v>
      </c>
      <c r="K276" s="129" t="s">
        <v>146</v>
      </c>
      <c r="L276" s="32"/>
      <c r="M276" s="134" t="s">
        <v>19</v>
      </c>
      <c r="N276" s="135" t="s">
        <v>49</v>
      </c>
      <c r="P276" s="136">
        <f>O276*H276</f>
        <v>0</v>
      </c>
      <c r="Q276" s="136">
        <v>0</v>
      </c>
      <c r="R276" s="136">
        <f>Q276*H276</f>
        <v>0</v>
      </c>
      <c r="S276" s="136">
        <v>0</v>
      </c>
      <c r="T276" s="137">
        <f>S276*H276</f>
        <v>0</v>
      </c>
      <c r="AR276" s="138" t="s">
        <v>184</v>
      </c>
      <c r="AT276" s="138" t="s">
        <v>142</v>
      </c>
      <c r="AU276" s="138" t="s">
        <v>88</v>
      </c>
      <c r="AY276" s="17" t="s">
        <v>140</v>
      </c>
      <c r="BE276" s="139">
        <f>IF(N276="základní",J276,0)</f>
        <v>0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7" t="s">
        <v>86</v>
      </c>
      <c r="BK276" s="139">
        <f>ROUND(I276*H276,2)</f>
        <v>0</v>
      </c>
      <c r="BL276" s="17" t="s">
        <v>184</v>
      </c>
      <c r="BM276" s="138" t="s">
        <v>427</v>
      </c>
    </row>
    <row r="277" spans="2:65" s="1" customFormat="1">
      <c r="B277" s="32"/>
      <c r="D277" s="140" t="s">
        <v>148</v>
      </c>
      <c r="F277" s="141" t="s">
        <v>1432</v>
      </c>
      <c r="I277" s="142"/>
      <c r="L277" s="32"/>
      <c r="M277" s="143"/>
      <c r="T277" s="53"/>
      <c r="AT277" s="17" t="s">
        <v>148</v>
      </c>
      <c r="AU277" s="17" t="s">
        <v>88</v>
      </c>
    </row>
    <row r="278" spans="2:65" s="1" customFormat="1" ht="16.5" customHeight="1">
      <c r="B278" s="32"/>
      <c r="C278" s="127" t="s">
        <v>430</v>
      </c>
      <c r="D278" s="127" t="s">
        <v>142</v>
      </c>
      <c r="E278" s="128" t="s">
        <v>1433</v>
      </c>
      <c r="F278" s="129" t="s">
        <v>1434</v>
      </c>
      <c r="G278" s="130" t="s">
        <v>1435</v>
      </c>
      <c r="H278" s="131">
        <v>2</v>
      </c>
      <c r="I278" s="132"/>
      <c r="J278" s="133">
        <f>ROUND(I278*H278,2)</f>
        <v>0</v>
      </c>
      <c r="K278" s="129" t="s">
        <v>146</v>
      </c>
      <c r="L278" s="32"/>
      <c r="M278" s="134" t="s">
        <v>19</v>
      </c>
      <c r="N278" s="135" t="s">
        <v>49</v>
      </c>
      <c r="P278" s="136">
        <f>O278*H278</f>
        <v>0</v>
      </c>
      <c r="Q278" s="136">
        <v>0</v>
      </c>
      <c r="R278" s="136">
        <f>Q278*H278</f>
        <v>0</v>
      </c>
      <c r="S278" s="136">
        <v>0</v>
      </c>
      <c r="T278" s="137">
        <f>S278*H278</f>
        <v>0</v>
      </c>
      <c r="AR278" s="138" t="s">
        <v>184</v>
      </c>
      <c r="AT278" s="138" t="s">
        <v>142</v>
      </c>
      <c r="AU278" s="138" t="s">
        <v>88</v>
      </c>
      <c r="AY278" s="17" t="s">
        <v>140</v>
      </c>
      <c r="BE278" s="139">
        <f>IF(N278="základní",J278,0)</f>
        <v>0</v>
      </c>
      <c r="BF278" s="139">
        <f>IF(N278="snížená",J278,0)</f>
        <v>0</v>
      </c>
      <c r="BG278" s="139">
        <f>IF(N278="zákl. přenesená",J278,0)</f>
        <v>0</v>
      </c>
      <c r="BH278" s="139">
        <f>IF(N278="sníž. přenesená",J278,0)</f>
        <v>0</v>
      </c>
      <c r="BI278" s="139">
        <f>IF(N278="nulová",J278,0)</f>
        <v>0</v>
      </c>
      <c r="BJ278" s="17" t="s">
        <v>86</v>
      </c>
      <c r="BK278" s="139">
        <f>ROUND(I278*H278,2)</f>
        <v>0</v>
      </c>
      <c r="BL278" s="17" t="s">
        <v>184</v>
      </c>
      <c r="BM278" s="138" t="s">
        <v>433</v>
      </c>
    </row>
    <row r="279" spans="2:65" s="1" customFormat="1">
      <c r="B279" s="32"/>
      <c r="D279" s="140" t="s">
        <v>148</v>
      </c>
      <c r="F279" s="141" t="s">
        <v>1436</v>
      </c>
      <c r="I279" s="142"/>
      <c r="L279" s="32"/>
      <c r="M279" s="143"/>
      <c r="T279" s="53"/>
      <c r="AT279" s="17" t="s">
        <v>148</v>
      </c>
      <c r="AU279" s="17" t="s">
        <v>88</v>
      </c>
    </row>
    <row r="280" spans="2:65" s="1" customFormat="1" ht="24.15" customHeight="1">
      <c r="B280" s="32"/>
      <c r="C280" s="127" t="s">
        <v>294</v>
      </c>
      <c r="D280" s="127" t="s">
        <v>142</v>
      </c>
      <c r="E280" s="128" t="s">
        <v>1437</v>
      </c>
      <c r="F280" s="129" t="s">
        <v>1438</v>
      </c>
      <c r="G280" s="130" t="s">
        <v>293</v>
      </c>
      <c r="H280" s="131">
        <v>5.5E-2</v>
      </c>
      <c r="I280" s="132"/>
      <c r="J280" s="133">
        <f>ROUND(I280*H280,2)</f>
        <v>0</v>
      </c>
      <c r="K280" s="129" t="s">
        <v>146</v>
      </c>
      <c r="L280" s="32"/>
      <c r="M280" s="134" t="s">
        <v>19</v>
      </c>
      <c r="N280" s="135" t="s">
        <v>49</v>
      </c>
      <c r="P280" s="136">
        <f>O280*H280</f>
        <v>0</v>
      </c>
      <c r="Q280" s="136">
        <v>0</v>
      </c>
      <c r="R280" s="136">
        <f>Q280*H280</f>
        <v>0</v>
      </c>
      <c r="S280" s="136">
        <v>0</v>
      </c>
      <c r="T280" s="137">
        <f>S280*H280</f>
        <v>0</v>
      </c>
      <c r="AR280" s="138" t="s">
        <v>184</v>
      </c>
      <c r="AT280" s="138" t="s">
        <v>142</v>
      </c>
      <c r="AU280" s="138" t="s">
        <v>88</v>
      </c>
      <c r="AY280" s="17" t="s">
        <v>140</v>
      </c>
      <c r="BE280" s="139">
        <f>IF(N280="základní",J280,0)</f>
        <v>0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7" t="s">
        <v>86</v>
      </c>
      <c r="BK280" s="139">
        <f>ROUND(I280*H280,2)</f>
        <v>0</v>
      </c>
      <c r="BL280" s="17" t="s">
        <v>184</v>
      </c>
      <c r="BM280" s="138" t="s">
        <v>437</v>
      </c>
    </row>
    <row r="281" spans="2:65" s="1" customFormat="1">
      <c r="B281" s="32"/>
      <c r="D281" s="140" t="s">
        <v>148</v>
      </c>
      <c r="F281" s="141" t="s">
        <v>1439</v>
      </c>
      <c r="I281" s="142"/>
      <c r="L281" s="32"/>
      <c r="M281" s="175"/>
      <c r="N281" s="176"/>
      <c r="O281" s="176"/>
      <c r="P281" s="176"/>
      <c r="Q281" s="176"/>
      <c r="R281" s="176"/>
      <c r="S281" s="176"/>
      <c r="T281" s="177"/>
      <c r="AT281" s="17" t="s">
        <v>148</v>
      </c>
      <c r="AU281" s="17" t="s">
        <v>88</v>
      </c>
    </row>
    <row r="282" spans="2:65" s="1" customFormat="1" ht="6.9" customHeight="1">
      <c r="B282" s="41"/>
      <c r="C282" s="42"/>
      <c r="D282" s="42"/>
      <c r="E282" s="42"/>
      <c r="F282" s="42"/>
      <c r="G282" s="42"/>
      <c r="H282" s="42"/>
      <c r="I282" s="42"/>
      <c r="J282" s="42"/>
      <c r="K282" s="42"/>
      <c r="L282" s="32"/>
    </row>
  </sheetData>
  <sheetProtection algorithmName="SHA-512" hashValue="J+kEOmUnx4UteZ82vBCd2FNKtwI6+Q4zfk+TBJDa5tzwsBw8m7vvANeOze78plCXr+t3dRkJnG+lgj7gAxTxYQ==" saltValue="tSpa+r76vmQQtbytnUg3+7z/dZ3nvntfTkGNenw95sJ+6ZvwhDqHS5le3ENy3nBSUgUhpEzRKj8X7txkVCPxSg==" spinCount="100000" sheet="1" objects="1" scenarios="1" formatColumns="0" formatRows="0" autoFilter="0"/>
  <autoFilter ref="C87:K281" xr:uid="{00000000-0009-0000-0000-000003000000}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hyperlinks>
    <hyperlink ref="F92" r:id="rId1" xr:uid="{00000000-0004-0000-0300-000000000000}"/>
    <hyperlink ref="F96" r:id="rId2" xr:uid="{00000000-0004-0000-0300-000001000000}"/>
    <hyperlink ref="F100" r:id="rId3" xr:uid="{00000000-0004-0000-0300-000002000000}"/>
    <hyperlink ref="F105" r:id="rId4" xr:uid="{00000000-0004-0000-0300-000003000000}"/>
    <hyperlink ref="F109" r:id="rId5" xr:uid="{00000000-0004-0000-0300-000004000000}"/>
    <hyperlink ref="F114" r:id="rId6" xr:uid="{00000000-0004-0000-0300-000005000000}"/>
    <hyperlink ref="F119" r:id="rId7" xr:uid="{00000000-0004-0000-0300-000006000000}"/>
    <hyperlink ref="F124" r:id="rId8" xr:uid="{00000000-0004-0000-0300-000007000000}"/>
    <hyperlink ref="F128" r:id="rId9" xr:uid="{00000000-0004-0000-0300-000008000000}"/>
    <hyperlink ref="F133" r:id="rId10" xr:uid="{00000000-0004-0000-0300-000009000000}"/>
    <hyperlink ref="F140" r:id="rId11" xr:uid="{00000000-0004-0000-0300-00000A000000}"/>
    <hyperlink ref="F144" r:id="rId12" xr:uid="{00000000-0004-0000-0300-00000B000000}"/>
    <hyperlink ref="F148" r:id="rId13" xr:uid="{00000000-0004-0000-0300-00000C000000}"/>
    <hyperlink ref="F152" r:id="rId14" xr:uid="{00000000-0004-0000-0300-00000D000000}"/>
    <hyperlink ref="F156" r:id="rId15" xr:uid="{00000000-0004-0000-0300-00000E000000}"/>
    <hyperlink ref="F161" r:id="rId16" xr:uid="{00000000-0004-0000-0300-00000F000000}"/>
    <hyperlink ref="F170" r:id="rId17" xr:uid="{00000000-0004-0000-0300-000010000000}"/>
    <hyperlink ref="F176" r:id="rId18" xr:uid="{00000000-0004-0000-0300-000011000000}"/>
    <hyperlink ref="F190" r:id="rId19" xr:uid="{00000000-0004-0000-0300-000012000000}"/>
    <hyperlink ref="F195" r:id="rId20" xr:uid="{00000000-0004-0000-0300-000013000000}"/>
    <hyperlink ref="F201" r:id="rId21" xr:uid="{00000000-0004-0000-0300-000014000000}"/>
    <hyperlink ref="F210" r:id="rId22" xr:uid="{00000000-0004-0000-0300-000015000000}"/>
    <hyperlink ref="F217" r:id="rId23" xr:uid="{00000000-0004-0000-0300-000016000000}"/>
    <hyperlink ref="F223" r:id="rId24" xr:uid="{00000000-0004-0000-0300-000017000000}"/>
    <hyperlink ref="F226" r:id="rId25" xr:uid="{00000000-0004-0000-0300-000018000000}"/>
    <hyperlink ref="F231" r:id="rId26" xr:uid="{00000000-0004-0000-0300-000019000000}"/>
    <hyperlink ref="F233" r:id="rId27" xr:uid="{00000000-0004-0000-0300-00001A000000}"/>
    <hyperlink ref="F235" r:id="rId28" xr:uid="{00000000-0004-0000-0300-00001B000000}"/>
    <hyperlink ref="F240" r:id="rId29" xr:uid="{00000000-0004-0000-0300-00001C000000}"/>
    <hyperlink ref="F245" r:id="rId30" xr:uid="{00000000-0004-0000-0300-00001D000000}"/>
    <hyperlink ref="F250" r:id="rId31" xr:uid="{00000000-0004-0000-0300-00001E000000}"/>
    <hyperlink ref="F252" r:id="rId32" xr:uid="{00000000-0004-0000-0300-00001F000000}"/>
    <hyperlink ref="F255" r:id="rId33" xr:uid="{00000000-0004-0000-0300-000020000000}"/>
    <hyperlink ref="F260" r:id="rId34" xr:uid="{00000000-0004-0000-0300-000021000000}"/>
    <hyperlink ref="F264" r:id="rId35" xr:uid="{00000000-0004-0000-0300-000022000000}"/>
    <hyperlink ref="F266" r:id="rId36" xr:uid="{00000000-0004-0000-0300-000023000000}"/>
    <hyperlink ref="F268" r:id="rId37" xr:uid="{00000000-0004-0000-0300-000024000000}"/>
    <hyperlink ref="F273" r:id="rId38" xr:uid="{00000000-0004-0000-0300-000025000000}"/>
    <hyperlink ref="F277" r:id="rId39" xr:uid="{00000000-0004-0000-0300-000026000000}"/>
    <hyperlink ref="F279" r:id="rId40" xr:uid="{00000000-0004-0000-0300-000027000000}"/>
    <hyperlink ref="F281" r:id="rId41" xr:uid="{00000000-0004-0000-0300-00002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13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AT2" s="17" t="s">
        <v>97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107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Mariánské Lázně - rekonstrukce ulice Hlavní , -světelná křižovatka - Česká pošta , 2. etapa</v>
      </c>
      <c r="F7" s="306"/>
      <c r="G7" s="306"/>
      <c r="H7" s="306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85" t="s">
        <v>1440</v>
      </c>
      <c r="F9" s="304"/>
      <c r="G9" s="304"/>
      <c r="H9" s="304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23. 4. 2025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7" t="str">
        <f>'Rekapitulace stavby'!E14</f>
        <v>Vyplň údaj</v>
      </c>
      <c r="F18" s="299"/>
      <c r="G18" s="299"/>
      <c r="H18" s="299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39</v>
      </c>
      <c r="L23" s="32"/>
    </row>
    <row r="24" spans="2:12" s="1" customFormat="1" ht="18" customHeight="1">
      <c r="B24" s="32"/>
      <c r="E24" s="25" t="s">
        <v>40</v>
      </c>
      <c r="I24" s="27" t="s">
        <v>29</v>
      </c>
      <c r="J24" s="25" t="s">
        <v>41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42</v>
      </c>
      <c r="L26" s="32"/>
    </row>
    <row r="27" spans="2:12" s="7" customFormat="1" ht="16.5" customHeight="1">
      <c r="B27" s="86"/>
      <c r="E27" s="303" t="s">
        <v>19</v>
      </c>
      <c r="F27" s="303"/>
      <c r="G27" s="303"/>
      <c r="H27" s="303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44</v>
      </c>
      <c r="J30" s="63">
        <f>ROUND(J84,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46</v>
      </c>
      <c r="I32" s="35" t="s">
        <v>45</v>
      </c>
      <c r="J32" s="35" t="s">
        <v>47</v>
      </c>
      <c r="L32" s="32"/>
    </row>
    <row r="33" spans="2:12" s="1" customFormat="1" ht="14.4" customHeight="1">
      <c r="B33" s="32"/>
      <c r="D33" s="52" t="s">
        <v>48</v>
      </c>
      <c r="E33" s="27" t="s">
        <v>49</v>
      </c>
      <c r="F33" s="88">
        <f>ROUND((SUM(BE84:BE212)),  2)</f>
        <v>0</v>
      </c>
      <c r="I33" s="89">
        <v>0.21</v>
      </c>
      <c r="J33" s="88">
        <f>ROUND(((SUM(BE84:BE212))*I33),  2)</f>
        <v>0</v>
      </c>
      <c r="L33" s="32"/>
    </row>
    <row r="34" spans="2:12" s="1" customFormat="1" ht="14.4" customHeight="1">
      <c r="B34" s="32"/>
      <c r="E34" s="27" t="s">
        <v>50</v>
      </c>
      <c r="F34" s="88">
        <f>ROUND((SUM(BF84:BF212)),  2)</f>
        <v>0</v>
      </c>
      <c r="I34" s="89">
        <v>0.12</v>
      </c>
      <c r="J34" s="88">
        <f>ROUND(((SUM(BF84:BF212))*I34),  2)</f>
        <v>0</v>
      </c>
      <c r="L34" s="32"/>
    </row>
    <row r="35" spans="2:12" s="1" customFormat="1" ht="14.4" hidden="1" customHeight="1">
      <c r="B35" s="32"/>
      <c r="E35" s="27" t="s">
        <v>51</v>
      </c>
      <c r="F35" s="88">
        <f>ROUND((SUM(BG84:BG212)),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52</v>
      </c>
      <c r="F36" s="88">
        <f>ROUND((SUM(BH84:BH212)),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53</v>
      </c>
      <c r="F37" s="88">
        <f>ROUND((SUM(BI84:BI212)),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54</v>
      </c>
      <c r="E39" s="54"/>
      <c r="F39" s="54"/>
      <c r="G39" s="92" t="s">
        <v>55</v>
      </c>
      <c r="H39" s="93" t="s">
        <v>56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110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Mariánské Lázně - rekonstrukce ulice Hlavní , -světelná křižovatka - Česká pošta , 2. etapa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108</v>
      </c>
      <c r="L49" s="32"/>
    </row>
    <row r="50" spans="2:47" s="1" customFormat="1" ht="16.5" customHeight="1">
      <c r="B50" s="32"/>
      <c r="E50" s="285" t="str">
        <f>E9</f>
        <v>SKB3204 - SO 401 Veřejné osvětlení</v>
      </c>
      <c r="F50" s="304"/>
      <c r="G50" s="304"/>
      <c r="H50" s="304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23. 4. 2025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 xml:space="preserve">Město Mariánské Lázně </v>
      </c>
      <c r="I54" s="27" t="s">
        <v>33</v>
      </c>
      <c r="J54" s="30" t="str">
        <f>E21</f>
        <v>Projekční kancelář Ing.Škubalová</v>
      </c>
      <c r="L54" s="32"/>
    </row>
    <row r="55" spans="2:47" s="1" customFormat="1" ht="15.15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Straka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111</v>
      </c>
      <c r="D57" s="90"/>
      <c r="E57" s="90"/>
      <c r="F57" s="90"/>
      <c r="G57" s="90"/>
      <c r="H57" s="90"/>
      <c r="I57" s="90"/>
      <c r="J57" s="97" t="s">
        <v>112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76</v>
      </c>
      <c r="J59" s="63">
        <f>J84</f>
        <v>0</v>
      </c>
      <c r="L59" s="32"/>
      <c r="AU59" s="17" t="s">
        <v>113</v>
      </c>
    </row>
    <row r="60" spans="2:47" s="8" customFormat="1" ht="24.9" customHeight="1">
      <c r="B60" s="99"/>
      <c r="D60" s="100" t="s">
        <v>1441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19.95" customHeight="1">
      <c r="B61" s="103"/>
      <c r="D61" s="104" t="s">
        <v>1442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19.95" customHeight="1">
      <c r="B62" s="103"/>
      <c r="D62" s="104" t="s">
        <v>1443</v>
      </c>
      <c r="E62" s="105"/>
      <c r="F62" s="105"/>
      <c r="G62" s="105"/>
      <c r="H62" s="105"/>
      <c r="I62" s="105"/>
      <c r="J62" s="106">
        <f>J168</f>
        <v>0</v>
      </c>
      <c r="L62" s="103"/>
    </row>
    <row r="63" spans="2:47" s="9" customFormat="1" ht="19.95" customHeight="1">
      <c r="B63" s="103"/>
      <c r="D63" s="104" t="s">
        <v>1444</v>
      </c>
      <c r="E63" s="105"/>
      <c r="F63" s="105"/>
      <c r="G63" s="105"/>
      <c r="H63" s="105"/>
      <c r="I63" s="105"/>
      <c r="J63" s="106">
        <f>J174</f>
        <v>0</v>
      </c>
      <c r="L63" s="103"/>
    </row>
    <row r="64" spans="2:47" s="9" customFormat="1" ht="19.95" customHeight="1">
      <c r="B64" s="103"/>
      <c r="D64" s="104" t="s">
        <v>1445</v>
      </c>
      <c r="E64" s="105"/>
      <c r="F64" s="105"/>
      <c r="G64" s="105"/>
      <c r="H64" s="105"/>
      <c r="I64" s="105"/>
      <c r="J64" s="106">
        <f>J202</f>
        <v>0</v>
      </c>
      <c r="L64" s="103"/>
    </row>
    <row r="65" spans="2:12" s="1" customFormat="1" ht="21.75" customHeight="1">
      <c r="B65" s="32"/>
      <c r="L65" s="32"/>
    </row>
    <row r="66" spans="2:12" s="1" customFormat="1" ht="6.9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" customHeight="1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" customHeight="1">
      <c r="B71" s="32"/>
      <c r="C71" s="21" t="s">
        <v>125</v>
      </c>
      <c r="L71" s="32"/>
    </row>
    <row r="72" spans="2:12" s="1" customFormat="1" ht="6.9" customHeight="1">
      <c r="B72" s="32"/>
      <c r="L72" s="32"/>
    </row>
    <row r="73" spans="2:12" s="1" customFormat="1" ht="12" customHeight="1">
      <c r="B73" s="32"/>
      <c r="C73" s="27" t="s">
        <v>16</v>
      </c>
      <c r="L73" s="32"/>
    </row>
    <row r="74" spans="2:12" s="1" customFormat="1" ht="16.5" customHeight="1">
      <c r="B74" s="32"/>
      <c r="E74" s="305" t="str">
        <f>E7</f>
        <v>Mariánské Lázně - rekonstrukce ulice Hlavní , -světelná křižovatka - Česká pošta , 2. etapa</v>
      </c>
      <c r="F74" s="306"/>
      <c r="G74" s="306"/>
      <c r="H74" s="306"/>
      <c r="L74" s="32"/>
    </row>
    <row r="75" spans="2:12" s="1" customFormat="1" ht="12" customHeight="1">
      <c r="B75" s="32"/>
      <c r="C75" s="27" t="s">
        <v>108</v>
      </c>
      <c r="L75" s="32"/>
    </row>
    <row r="76" spans="2:12" s="1" customFormat="1" ht="16.5" customHeight="1">
      <c r="B76" s="32"/>
      <c r="E76" s="285" t="str">
        <f>E9</f>
        <v>SKB3204 - SO 401 Veřejné osvětlení</v>
      </c>
      <c r="F76" s="304"/>
      <c r="G76" s="304"/>
      <c r="H76" s="304"/>
      <c r="L76" s="32"/>
    </row>
    <row r="77" spans="2:12" s="1" customFormat="1" ht="6.9" customHeight="1">
      <c r="B77" s="32"/>
      <c r="L77" s="32"/>
    </row>
    <row r="78" spans="2:12" s="1" customFormat="1" ht="12" customHeight="1">
      <c r="B78" s="32"/>
      <c r="C78" s="27" t="s">
        <v>21</v>
      </c>
      <c r="F78" s="25" t="str">
        <f>F12</f>
        <v xml:space="preserve"> </v>
      </c>
      <c r="I78" s="27" t="s">
        <v>23</v>
      </c>
      <c r="J78" s="49" t="str">
        <f>IF(J12="","",J12)</f>
        <v>23. 4. 2025</v>
      </c>
      <c r="L78" s="32"/>
    </row>
    <row r="79" spans="2:12" s="1" customFormat="1" ht="6.9" customHeight="1">
      <c r="B79" s="32"/>
      <c r="L79" s="32"/>
    </row>
    <row r="80" spans="2:12" s="1" customFormat="1" ht="25.65" customHeight="1">
      <c r="B80" s="32"/>
      <c r="C80" s="27" t="s">
        <v>25</v>
      </c>
      <c r="F80" s="25" t="str">
        <f>E15</f>
        <v xml:space="preserve">Město Mariánské Lázně </v>
      </c>
      <c r="I80" s="27" t="s">
        <v>33</v>
      </c>
      <c r="J80" s="30" t="str">
        <f>E21</f>
        <v>Projekční kancelář Ing.Škubalová</v>
      </c>
      <c r="L80" s="32"/>
    </row>
    <row r="81" spans="2:65" s="1" customFormat="1" ht="15.15" customHeight="1">
      <c r="B81" s="32"/>
      <c r="C81" s="27" t="s">
        <v>31</v>
      </c>
      <c r="F81" s="25" t="str">
        <f>IF(E18="","",E18)</f>
        <v>Vyplň údaj</v>
      </c>
      <c r="I81" s="27" t="s">
        <v>38</v>
      </c>
      <c r="J81" s="30" t="str">
        <f>E24</f>
        <v>Straka</v>
      </c>
      <c r="L81" s="32"/>
    </row>
    <row r="82" spans="2:65" s="1" customFormat="1" ht="10.35" customHeight="1">
      <c r="B82" s="32"/>
      <c r="L82" s="32"/>
    </row>
    <row r="83" spans="2:65" s="10" customFormat="1" ht="29.25" customHeight="1">
      <c r="B83" s="107"/>
      <c r="C83" s="108" t="s">
        <v>126</v>
      </c>
      <c r="D83" s="109" t="s">
        <v>63</v>
      </c>
      <c r="E83" s="109" t="s">
        <v>59</v>
      </c>
      <c r="F83" s="109" t="s">
        <v>60</v>
      </c>
      <c r="G83" s="109" t="s">
        <v>127</v>
      </c>
      <c r="H83" s="109" t="s">
        <v>128</v>
      </c>
      <c r="I83" s="109" t="s">
        <v>129</v>
      </c>
      <c r="J83" s="109" t="s">
        <v>112</v>
      </c>
      <c r="K83" s="110" t="s">
        <v>130</v>
      </c>
      <c r="L83" s="107"/>
      <c r="M83" s="56" t="s">
        <v>19</v>
      </c>
      <c r="N83" s="57" t="s">
        <v>48</v>
      </c>
      <c r="O83" s="57" t="s">
        <v>131</v>
      </c>
      <c r="P83" s="57" t="s">
        <v>132</v>
      </c>
      <c r="Q83" s="57" t="s">
        <v>133</v>
      </c>
      <c r="R83" s="57" t="s">
        <v>134</v>
      </c>
      <c r="S83" s="57" t="s">
        <v>135</v>
      </c>
      <c r="T83" s="58" t="s">
        <v>136</v>
      </c>
    </row>
    <row r="84" spans="2:65" s="1" customFormat="1" ht="22.8" customHeight="1">
      <c r="B84" s="32"/>
      <c r="C84" s="61" t="s">
        <v>137</v>
      </c>
      <c r="J84" s="111">
        <f>BK84</f>
        <v>0</v>
      </c>
      <c r="L84" s="32"/>
      <c r="M84" s="59"/>
      <c r="N84" s="50"/>
      <c r="O84" s="50"/>
      <c r="P84" s="112">
        <f>P85</f>
        <v>0</v>
      </c>
      <c r="Q84" s="50"/>
      <c r="R84" s="112">
        <f>R85</f>
        <v>0</v>
      </c>
      <c r="S84" s="50"/>
      <c r="T84" s="113">
        <f>T85</f>
        <v>0</v>
      </c>
      <c r="AT84" s="17" t="s">
        <v>77</v>
      </c>
      <c r="AU84" s="17" t="s">
        <v>113</v>
      </c>
      <c r="BK84" s="114">
        <f>BK85</f>
        <v>0</v>
      </c>
    </row>
    <row r="85" spans="2:65" s="11" customFormat="1" ht="25.95" customHeight="1">
      <c r="B85" s="115"/>
      <c r="D85" s="116" t="s">
        <v>77</v>
      </c>
      <c r="E85" s="117" t="s">
        <v>290</v>
      </c>
      <c r="F85" s="117" t="s">
        <v>1446</v>
      </c>
      <c r="I85" s="118"/>
      <c r="J85" s="119">
        <f>BK85</f>
        <v>0</v>
      </c>
      <c r="L85" s="115"/>
      <c r="M85" s="120"/>
      <c r="P85" s="121">
        <f>P86+P168+P174+P202</f>
        <v>0</v>
      </c>
      <c r="R85" s="121">
        <f>R86+R168+R174+R202</f>
        <v>0</v>
      </c>
      <c r="T85" s="122">
        <f>T86+T168+T174+T202</f>
        <v>0</v>
      </c>
      <c r="AR85" s="116" t="s">
        <v>157</v>
      </c>
      <c r="AT85" s="123" t="s">
        <v>77</v>
      </c>
      <c r="AU85" s="123" t="s">
        <v>78</v>
      </c>
      <c r="AY85" s="116" t="s">
        <v>140</v>
      </c>
      <c r="BK85" s="124">
        <f>BK86+BK168+BK174+BK202</f>
        <v>0</v>
      </c>
    </row>
    <row r="86" spans="2:65" s="11" customFormat="1" ht="22.8" customHeight="1">
      <c r="B86" s="115"/>
      <c r="D86" s="116" t="s">
        <v>77</v>
      </c>
      <c r="E86" s="125" t="s">
        <v>1447</v>
      </c>
      <c r="F86" s="125" t="s">
        <v>1448</v>
      </c>
      <c r="I86" s="118"/>
      <c r="J86" s="126">
        <f>BK86</f>
        <v>0</v>
      </c>
      <c r="L86" s="115"/>
      <c r="M86" s="120"/>
      <c r="P86" s="121">
        <f>SUM(P87:P167)</f>
        <v>0</v>
      </c>
      <c r="R86" s="121">
        <f>SUM(R87:R167)</f>
        <v>0</v>
      </c>
      <c r="T86" s="122">
        <f>SUM(T87:T167)</f>
        <v>0</v>
      </c>
      <c r="AR86" s="116" t="s">
        <v>157</v>
      </c>
      <c r="AT86" s="123" t="s">
        <v>77</v>
      </c>
      <c r="AU86" s="123" t="s">
        <v>86</v>
      </c>
      <c r="AY86" s="116" t="s">
        <v>140</v>
      </c>
      <c r="BK86" s="124">
        <f>SUM(BK87:BK167)</f>
        <v>0</v>
      </c>
    </row>
    <row r="87" spans="2:65" s="1" customFormat="1" ht="16.5" customHeight="1">
      <c r="B87" s="32"/>
      <c r="C87" s="127" t="s">
        <v>86</v>
      </c>
      <c r="D87" s="127" t="s">
        <v>142</v>
      </c>
      <c r="E87" s="128" t="s">
        <v>1449</v>
      </c>
      <c r="F87" s="129" t="s">
        <v>1450</v>
      </c>
      <c r="G87" s="130" t="s">
        <v>619</v>
      </c>
      <c r="H87" s="131">
        <v>18</v>
      </c>
      <c r="I87" s="132"/>
      <c r="J87" s="133">
        <f t="shared" ref="J87:J96" si="0">ROUND(I87*H87,2)</f>
        <v>0</v>
      </c>
      <c r="K87" s="129" t="s">
        <v>19</v>
      </c>
      <c r="L87" s="32"/>
      <c r="M87" s="134" t="s">
        <v>19</v>
      </c>
      <c r="N87" s="135" t="s">
        <v>49</v>
      </c>
      <c r="P87" s="136">
        <f t="shared" ref="P87:P96" si="1">O87*H87</f>
        <v>0</v>
      </c>
      <c r="Q87" s="136">
        <v>0</v>
      </c>
      <c r="R87" s="136">
        <f t="shared" ref="R87:R96" si="2">Q87*H87</f>
        <v>0</v>
      </c>
      <c r="S87" s="136">
        <v>0</v>
      </c>
      <c r="T87" s="137">
        <f t="shared" ref="T87:T96" si="3">S87*H87</f>
        <v>0</v>
      </c>
      <c r="AR87" s="138" t="s">
        <v>322</v>
      </c>
      <c r="AT87" s="138" t="s">
        <v>142</v>
      </c>
      <c r="AU87" s="138" t="s">
        <v>88</v>
      </c>
      <c r="AY87" s="17" t="s">
        <v>140</v>
      </c>
      <c r="BE87" s="139">
        <f t="shared" ref="BE87:BE96" si="4">IF(N87="základní",J87,0)</f>
        <v>0</v>
      </c>
      <c r="BF87" s="139">
        <f t="shared" ref="BF87:BF96" si="5">IF(N87="snížená",J87,0)</f>
        <v>0</v>
      </c>
      <c r="BG87" s="139">
        <f t="shared" ref="BG87:BG96" si="6">IF(N87="zákl. přenesená",J87,0)</f>
        <v>0</v>
      </c>
      <c r="BH87" s="139">
        <f t="shared" ref="BH87:BH96" si="7">IF(N87="sníž. přenesená",J87,0)</f>
        <v>0</v>
      </c>
      <c r="BI87" s="139">
        <f t="shared" ref="BI87:BI96" si="8">IF(N87="nulová",J87,0)</f>
        <v>0</v>
      </c>
      <c r="BJ87" s="17" t="s">
        <v>86</v>
      </c>
      <c r="BK87" s="139">
        <f t="shared" ref="BK87:BK96" si="9">ROUND(I87*H87,2)</f>
        <v>0</v>
      </c>
      <c r="BL87" s="17" t="s">
        <v>322</v>
      </c>
      <c r="BM87" s="138" t="s">
        <v>88</v>
      </c>
    </row>
    <row r="88" spans="2:65" s="1" customFormat="1" ht="16.5" customHeight="1">
      <c r="B88" s="32"/>
      <c r="C88" s="127" t="s">
        <v>88</v>
      </c>
      <c r="D88" s="127" t="s">
        <v>142</v>
      </c>
      <c r="E88" s="128" t="s">
        <v>1451</v>
      </c>
      <c r="F88" s="129" t="s">
        <v>1452</v>
      </c>
      <c r="G88" s="130" t="s">
        <v>619</v>
      </c>
      <c r="H88" s="131">
        <v>18</v>
      </c>
      <c r="I88" s="132"/>
      <c r="J88" s="133">
        <f t="shared" si="0"/>
        <v>0</v>
      </c>
      <c r="K88" s="129" t="s">
        <v>19</v>
      </c>
      <c r="L88" s="32"/>
      <c r="M88" s="134" t="s">
        <v>19</v>
      </c>
      <c r="N88" s="135" t="s">
        <v>49</v>
      </c>
      <c r="P88" s="136">
        <f t="shared" si="1"/>
        <v>0</v>
      </c>
      <c r="Q88" s="136">
        <v>0</v>
      </c>
      <c r="R88" s="136">
        <f t="shared" si="2"/>
        <v>0</v>
      </c>
      <c r="S88" s="136">
        <v>0</v>
      </c>
      <c r="T88" s="137">
        <f t="shared" si="3"/>
        <v>0</v>
      </c>
      <c r="AR88" s="138" t="s">
        <v>322</v>
      </c>
      <c r="AT88" s="138" t="s">
        <v>142</v>
      </c>
      <c r="AU88" s="138" t="s">
        <v>88</v>
      </c>
      <c r="AY88" s="17" t="s">
        <v>140</v>
      </c>
      <c r="BE88" s="139">
        <f t="shared" si="4"/>
        <v>0</v>
      </c>
      <c r="BF88" s="139">
        <f t="shared" si="5"/>
        <v>0</v>
      </c>
      <c r="BG88" s="139">
        <f t="shared" si="6"/>
        <v>0</v>
      </c>
      <c r="BH88" s="139">
        <f t="shared" si="7"/>
        <v>0</v>
      </c>
      <c r="BI88" s="139">
        <f t="shared" si="8"/>
        <v>0</v>
      </c>
      <c r="BJ88" s="17" t="s">
        <v>86</v>
      </c>
      <c r="BK88" s="139">
        <f t="shared" si="9"/>
        <v>0</v>
      </c>
      <c r="BL88" s="17" t="s">
        <v>322</v>
      </c>
      <c r="BM88" s="138" t="s">
        <v>147</v>
      </c>
    </row>
    <row r="89" spans="2:65" s="1" customFormat="1" ht="16.5" customHeight="1">
      <c r="B89" s="32"/>
      <c r="C89" s="127" t="s">
        <v>157</v>
      </c>
      <c r="D89" s="127" t="s">
        <v>142</v>
      </c>
      <c r="E89" s="128" t="s">
        <v>1453</v>
      </c>
      <c r="F89" s="129" t="s">
        <v>1454</v>
      </c>
      <c r="G89" s="130" t="s">
        <v>619</v>
      </c>
      <c r="H89" s="131">
        <v>6</v>
      </c>
      <c r="I89" s="132"/>
      <c r="J89" s="133">
        <f t="shared" si="0"/>
        <v>0</v>
      </c>
      <c r="K89" s="129" t="s">
        <v>19</v>
      </c>
      <c r="L89" s="32"/>
      <c r="M89" s="134" t="s">
        <v>19</v>
      </c>
      <c r="N89" s="135" t="s">
        <v>49</v>
      </c>
      <c r="P89" s="136">
        <f t="shared" si="1"/>
        <v>0</v>
      </c>
      <c r="Q89" s="136">
        <v>0</v>
      </c>
      <c r="R89" s="136">
        <f t="shared" si="2"/>
        <v>0</v>
      </c>
      <c r="S89" s="136">
        <v>0</v>
      </c>
      <c r="T89" s="137">
        <f t="shared" si="3"/>
        <v>0</v>
      </c>
      <c r="AR89" s="138" t="s">
        <v>322</v>
      </c>
      <c r="AT89" s="138" t="s">
        <v>142</v>
      </c>
      <c r="AU89" s="138" t="s">
        <v>88</v>
      </c>
      <c r="AY89" s="17" t="s">
        <v>140</v>
      </c>
      <c r="BE89" s="139">
        <f t="shared" si="4"/>
        <v>0</v>
      </c>
      <c r="BF89" s="139">
        <f t="shared" si="5"/>
        <v>0</v>
      </c>
      <c r="BG89" s="139">
        <f t="shared" si="6"/>
        <v>0</v>
      </c>
      <c r="BH89" s="139">
        <f t="shared" si="7"/>
        <v>0</v>
      </c>
      <c r="BI89" s="139">
        <f t="shared" si="8"/>
        <v>0</v>
      </c>
      <c r="BJ89" s="17" t="s">
        <v>86</v>
      </c>
      <c r="BK89" s="139">
        <f t="shared" si="9"/>
        <v>0</v>
      </c>
      <c r="BL89" s="17" t="s">
        <v>322</v>
      </c>
      <c r="BM89" s="138" t="s">
        <v>160</v>
      </c>
    </row>
    <row r="90" spans="2:65" s="1" customFormat="1" ht="16.5" customHeight="1">
      <c r="B90" s="32"/>
      <c r="C90" s="127" t="s">
        <v>147</v>
      </c>
      <c r="D90" s="127" t="s">
        <v>142</v>
      </c>
      <c r="E90" s="128" t="s">
        <v>1455</v>
      </c>
      <c r="F90" s="129" t="s">
        <v>1456</v>
      </c>
      <c r="G90" s="130" t="s">
        <v>619</v>
      </c>
      <c r="H90" s="131">
        <v>6</v>
      </c>
      <c r="I90" s="132"/>
      <c r="J90" s="133">
        <f t="shared" si="0"/>
        <v>0</v>
      </c>
      <c r="K90" s="129" t="s">
        <v>19</v>
      </c>
      <c r="L90" s="32"/>
      <c r="M90" s="134" t="s">
        <v>19</v>
      </c>
      <c r="N90" s="135" t="s">
        <v>49</v>
      </c>
      <c r="P90" s="136">
        <f t="shared" si="1"/>
        <v>0</v>
      </c>
      <c r="Q90" s="136">
        <v>0</v>
      </c>
      <c r="R90" s="136">
        <f t="shared" si="2"/>
        <v>0</v>
      </c>
      <c r="S90" s="136">
        <v>0</v>
      </c>
      <c r="T90" s="137">
        <f t="shared" si="3"/>
        <v>0</v>
      </c>
      <c r="AR90" s="138" t="s">
        <v>322</v>
      </c>
      <c r="AT90" s="138" t="s">
        <v>142</v>
      </c>
      <c r="AU90" s="138" t="s">
        <v>88</v>
      </c>
      <c r="AY90" s="17" t="s">
        <v>140</v>
      </c>
      <c r="BE90" s="139">
        <f t="shared" si="4"/>
        <v>0</v>
      </c>
      <c r="BF90" s="139">
        <f t="shared" si="5"/>
        <v>0</v>
      </c>
      <c r="BG90" s="139">
        <f t="shared" si="6"/>
        <v>0</v>
      </c>
      <c r="BH90" s="139">
        <f t="shared" si="7"/>
        <v>0</v>
      </c>
      <c r="BI90" s="139">
        <f t="shared" si="8"/>
        <v>0</v>
      </c>
      <c r="BJ90" s="17" t="s">
        <v>86</v>
      </c>
      <c r="BK90" s="139">
        <f t="shared" si="9"/>
        <v>0</v>
      </c>
      <c r="BL90" s="17" t="s">
        <v>322</v>
      </c>
      <c r="BM90" s="138" t="s">
        <v>164</v>
      </c>
    </row>
    <row r="91" spans="2:65" s="1" customFormat="1" ht="16.5" customHeight="1">
      <c r="B91" s="32"/>
      <c r="C91" s="127" t="s">
        <v>168</v>
      </c>
      <c r="D91" s="127" t="s">
        <v>142</v>
      </c>
      <c r="E91" s="128" t="s">
        <v>1457</v>
      </c>
      <c r="F91" s="129" t="s">
        <v>1458</v>
      </c>
      <c r="G91" s="130" t="s">
        <v>619</v>
      </c>
      <c r="H91" s="131">
        <v>2</v>
      </c>
      <c r="I91" s="132"/>
      <c r="J91" s="133">
        <f t="shared" si="0"/>
        <v>0</v>
      </c>
      <c r="K91" s="129" t="s">
        <v>19</v>
      </c>
      <c r="L91" s="32"/>
      <c r="M91" s="134" t="s">
        <v>19</v>
      </c>
      <c r="N91" s="135" t="s">
        <v>49</v>
      </c>
      <c r="P91" s="136">
        <f t="shared" si="1"/>
        <v>0</v>
      </c>
      <c r="Q91" s="136">
        <v>0</v>
      </c>
      <c r="R91" s="136">
        <f t="shared" si="2"/>
        <v>0</v>
      </c>
      <c r="S91" s="136">
        <v>0</v>
      </c>
      <c r="T91" s="137">
        <f t="shared" si="3"/>
        <v>0</v>
      </c>
      <c r="AR91" s="138" t="s">
        <v>322</v>
      </c>
      <c r="AT91" s="138" t="s">
        <v>142</v>
      </c>
      <c r="AU91" s="138" t="s">
        <v>88</v>
      </c>
      <c r="AY91" s="17" t="s">
        <v>140</v>
      </c>
      <c r="BE91" s="139">
        <f t="shared" si="4"/>
        <v>0</v>
      </c>
      <c r="BF91" s="139">
        <f t="shared" si="5"/>
        <v>0</v>
      </c>
      <c r="BG91" s="139">
        <f t="shared" si="6"/>
        <v>0</v>
      </c>
      <c r="BH91" s="139">
        <f t="shared" si="7"/>
        <v>0</v>
      </c>
      <c r="BI91" s="139">
        <f t="shared" si="8"/>
        <v>0</v>
      </c>
      <c r="BJ91" s="17" t="s">
        <v>86</v>
      </c>
      <c r="BK91" s="139">
        <f t="shared" si="9"/>
        <v>0</v>
      </c>
      <c r="BL91" s="17" t="s">
        <v>322</v>
      </c>
      <c r="BM91" s="138" t="s">
        <v>171</v>
      </c>
    </row>
    <row r="92" spans="2:65" s="1" customFormat="1" ht="16.5" customHeight="1">
      <c r="B92" s="32"/>
      <c r="C92" s="127" t="s">
        <v>160</v>
      </c>
      <c r="D92" s="127" t="s">
        <v>142</v>
      </c>
      <c r="E92" s="128" t="s">
        <v>1459</v>
      </c>
      <c r="F92" s="129" t="s">
        <v>1460</v>
      </c>
      <c r="G92" s="130" t="s">
        <v>619</v>
      </c>
      <c r="H92" s="131">
        <v>2</v>
      </c>
      <c r="I92" s="132"/>
      <c r="J92" s="133">
        <f t="shared" si="0"/>
        <v>0</v>
      </c>
      <c r="K92" s="129" t="s">
        <v>19</v>
      </c>
      <c r="L92" s="32"/>
      <c r="M92" s="134" t="s">
        <v>19</v>
      </c>
      <c r="N92" s="135" t="s">
        <v>49</v>
      </c>
      <c r="P92" s="136">
        <f t="shared" si="1"/>
        <v>0</v>
      </c>
      <c r="Q92" s="136">
        <v>0</v>
      </c>
      <c r="R92" s="136">
        <f t="shared" si="2"/>
        <v>0</v>
      </c>
      <c r="S92" s="136">
        <v>0</v>
      </c>
      <c r="T92" s="137">
        <f t="shared" si="3"/>
        <v>0</v>
      </c>
      <c r="AR92" s="138" t="s">
        <v>322</v>
      </c>
      <c r="AT92" s="138" t="s">
        <v>142</v>
      </c>
      <c r="AU92" s="138" t="s">
        <v>88</v>
      </c>
      <c r="AY92" s="17" t="s">
        <v>140</v>
      </c>
      <c r="BE92" s="139">
        <f t="shared" si="4"/>
        <v>0</v>
      </c>
      <c r="BF92" s="139">
        <f t="shared" si="5"/>
        <v>0</v>
      </c>
      <c r="BG92" s="139">
        <f t="shared" si="6"/>
        <v>0</v>
      </c>
      <c r="BH92" s="139">
        <f t="shared" si="7"/>
        <v>0</v>
      </c>
      <c r="BI92" s="139">
        <f t="shared" si="8"/>
        <v>0</v>
      </c>
      <c r="BJ92" s="17" t="s">
        <v>86</v>
      </c>
      <c r="BK92" s="139">
        <f t="shared" si="9"/>
        <v>0</v>
      </c>
      <c r="BL92" s="17" t="s">
        <v>322</v>
      </c>
      <c r="BM92" s="138" t="s">
        <v>8</v>
      </c>
    </row>
    <row r="93" spans="2:65" s="1" customFormat="1" ht="16.5" customHeight="1">
      <c r="B93" s="32"/>
      <c r="C93" s="127" t="s">
        <v>177</v>
      </c>
      <c r="D93" s="127" t="s">
        <v>142</v>
      </c>
      <c r="E93" s="128" t="s">
        <v>1461</v>
      </c>
      <c r="F93" s="129" t="s">
        <v>1462</v>
      </c>
      <c r="G93" s="130" t="s">
        <v>619</v>
      </c>
      <c r="H93" s="131">
        <v>2</v>
      </c>
      <c r="I93" s="132"/>
      <c r="J93" s="133">
        <f t="shared" si="0"/>
        <v>0</v>
      </c>
      <c r="K93" s="129" t="s">
        <v>19</v>
      </c>
      <c r="L93" s="32"/>
      <c r="M93" s="134" t="s">
        <v>19</v>
      </c>
      <c r="N93" s="135" t="s">
        <v>49</v>
      </c>
      <c r="P93" s="136">
        <f t="shared" si="1"/>
        <v>0</v>
      </c>
      <c r="Q93" s="136">
        <v>0</v>
      </c>
      <c r="R93" s="136">
        <f t="shared" si="2"/>
        <v>0</v>
      </c>
      <c r="S93" s="136">
        <v>0</v>
      </c>
      <c r="T93" s="137">
        <f t="shared" si="3"/>
        <v>0</v>
      </c>
      <c r="AR93" s="138" t="s">
        <v>322</v>
      </c>
      <c r="AT93" s="138" t="s">
        <v>142</v>
      </c>
      <c r="AU93" s="138" t="s">
        <v>88</v>
      </c>
      <c r="AY93" s="17" t="s">
        <v>140</v>
      </c>
      <c r="BE93" s="139">
        <f t="shared" si="4"/>
        <v>0</v>
      </c>
      <c r="BF93" s="139">
        <f t="shared" si="5"/>
        <v>0</v>
      </c>
      <c r="BG93" s="139">
        <f t="shared" si="6"/>
        <v>0</v>
      </c>
      <c r="BH93" s="139">
        <f t="shared" si="7"/>
        <v>0</v>
      </c>
      <c r="BI93" s="139">
        <f t="shared" si="8"/>
        <v>0</v>
      </c>
      <c r="BJ93" s="17" t="s">
        <v>86</v>
      </c>
      <c r="BK93" s="139">
        <f t="shared" si="9"/>
        <v>0</v>
      </c>
      <c r="BL93" s="17" t="s">
        <v>322</v>
      </c>
      <c r="BM93" s="138" t="s">
        <v>180</v>
      </c>
    </row>
    <row r="94" spans="2:65" s="1" customFormat="1" ht="16.5" customHeight="1">
      <c r="B94" s="32"/>
      <c r="C94" s="127" t="s">
        <v>164</v>
      </c>
      <c r="D94" s="127" t="s">
        <v>142</v>
      </c>
      <c r="E94" s="128" t="s">
        <v>1463</v>
      </c>
      <c r="F94" s="129" t="s">
        <v>1464</v>
      </c>
      <c r="G94" s="130" t="s">
        <v>619</v>
      </c>
      <c r="H94" s="131">
        <v>2</v>
      </c>
      <c r="I94" s="132"/>
      <c r="J94" s="133">
        <f t="shared" si="0"/>
        <v>0</v>
      </c>
      <c r="K94" s="129" t="s">
        <v>19</v>
      </c>
      <c r="L94" s="32"/>
      <c r="M94" s="134" t="s">
        <v>19</v>
      </c>
      <c r="N94" s="135" t="s">
        <v>49</v>
      </c>
      <c r="P94" s="136">
        <f t="shared" si="1"/>
        <v>0</v>
      </c>
      <c r="Q94" s="136">
        <v>0</v>
      </c>
      <c r="R94" s="136">
        <f t="shared" si="2"/>
        <v>0</v>
      </c>
      <c r="S94" s="136">
        <v>0</v>
      </c>
      <c r="T94" s="137">
        <f t="shared" si="3"/>
        <v>0</v>
      </c>
      <c r="AR94" s="138" t="s">
        <v>322</v>
      </c>
      <c r="AT94" s="138" t="s">
        <v>142</v>
      </c>
      <c r="AU94" s="138" t="s">
        <v>88</v>
      </c>
      <c r="AY94" s="17" t="s">
        <v>140</v>
      </c>
      <c r="BE94" s="139">
        <f t="shared" si="4"/>
        <v>0</v>
      </c>
      <c r="BF94" s="139">
        <f t="shared" si="5"/>
        <v>0</v>
      </c>
      <c r="BG94" s="139">
        <f t="shared" si="6"/>
        <v>0</v>
      </c>
      <c r="BH94" s="139">
        <f t="shared" si="7"/>
        <v>0</v>
      </c>
      <c r="BI94" s="139">
        <f t="shared" si="8"/>
        <v>0</v>
      </c>
      <c r="BJ94" s="17" t="s">
        <v>86</v>
      </c>
      <c r="BK94" s="139">
        <f t="shared" si="9"/>
        <v>0</v>
      </c>
      <c r="BL94" s="17" t="s">
        <v>322</v>
      </c>
      <c r="BM94" s="138" t="s">
        <v>184</v>
      </c>
    </row>
    <row r="95" spans="2:65" s="1" customFormat="1" ht="16.5" customHeight="1">
      <c r="B95" s="32"/>
      <c r="C95" s="127" t="s">
        <v>188</v>
      </c>
      <c r="D95" s="127" t="s">
        <v>142</v>
      </c>
      <c r="E95" s="128" t="s">
        <v>1465</v>
      </c>
      <c r="F95" s="129" t="s">
        <v>1466</v>
      </c>
      <c r="G95" s="130" t="s">
        <v>619</v>
      </c>
      <c r="H95" s="131">
        <v>28</v>
      </c>
      <c r="I95" s="132"/>
      <c r="J95" s="133">
        <f t="shared" si="0"/>
        <v>0</v>
      </c>
      <c r="K95" s="129" t="s">
        <v>19</v>
      </c>
      <c r="L95" s="32"/>
      <c r="M95" s="134" t="s">
        <v>19</v>
      </c>
      <c r="N95" s="135" t="s">
        <v>49</v>
      </c>
      <c r="P95" s="136">
        <f t="shared" si="1"/>
        <v>0</v>
      </c>
      <c r="Q95" s="136">
        <v>0</v>
      </c>
      <c r="R95" s="136">
        <f t="shared" si="2"/>
        <v>0</v>
      </c>
      <c r="S95" s="136">
        <v>0</v>
      </c>
      <c r="T95" s="137">
        <f t="shared" si="3"/>
        <v>0</v>
      </c>
      <c r="AR95" s="138" t="s">
        <v>322</v>
      </c>
      <c r="AT95" s="138" t="s">
        <v>142</v>
      </c>
      <c r="AU95" s="138" t="s">
        <v>88</v>
      </c>
      <c r="AY95" s="17" t="s">
        <v>140</v>
      </c>
      <c r="BE95" s="139">
        <f t="shared" si="4"/>
        <v>0</v>
      </c>
      <c r="BF95" s="139">
        <f t="shared" si="5"/>
        <v>0</v>
      </c>
      <c r="BG95" s="139">
        <f t="shared" si="6"/>
        <v>0</v>
      </c>
      <c r="BH95" s="139">
        <f t="shared" si="7"/>
        <v>0</v>
      </c>
      <c r="BI95" s="139">
        <f t="shared" si="8"/>
        <v>0</v>
      </c>
      <c r="BJ95" s="17" t="s">
        <v>86</v>
      </c>
      <c r="BK95" s="139">
        <f t="shared" si="9"/>
        <v>0</v>
      </c>
      <c r="BL95" s="17" t="s">
        <v>322</v>
      </c>
      <c r="BM95" s="138" t="s">
        <v>191</v>
      </c>
    </row>
    <row r="96" spans="2:65" s="1" customFormat="1" ht="24.15" customHeight="1">
      <c r="B96" s="32"/>
      <c r="C96" s="127" t="s">
        <v>171</v>
      </c>
      <c r="D96" s="127" t="s">
        <v>142</v>
      </c>
      <c r="E96" s="128" t="s">
        <v>1467</v>
      </c>
      <c r="F96" s="129" t="s">
        <v>1468</v>
      </c>
      <c r="G96" s="130" t="s">
        <v>221</v>
      </c>
      <c r="H96" s="131">
        <v>410</v>
      </c>
      <c r="I96" s="132"/>
      <c r="J96" s="133">
        <f t="shared" si="0"/>
        <v>0</v>
      </c>
      <c r="K96" s="129" t="s">
        <v>146</v>
      </c>
      <c r="L96" s="32"/>
      <c r="M96" s="134" t="s">
        <v>19</v>
      </c>
      <c r="N96" s="135" t="s">
        <v>49</v>
      </c>
      <c r="P96" s="136">
        <f t="shared" si="1"/>
        <v>0</v>
      </c>
      <c r="Q96" s="136">
        <v>0</v>
      </c>
      <c r="R96" s="136">
        <f t="shared" si="2"/>
        <v>0</v>
      </c>
      <c r="S96" s="136">
        <v>0</v>
      </c>
      <c r="T96" s="137">
        <f t="shared" si="3"/>
        <v>0</v>
      </c>
      <c r="AR96" s="138" t="s">
        <v>322</v>
      </c>
      <c r="AT96" s="138" t="s">
        <v>142</v>
      </c>
      <c r="AU96" s="138" t="s">
        <v>88</v>
      </c>
      <c r="AY96" s="17" t="s">
        <v>140</v>
      </c>
      <c r="BE96" s="139">
        <f t="shared" si="4"/>
        <v>0</v>
      </c>
      <c r="BF96" s="139">
        <f t="shared" si="5"/>
        <v>0</v>
      </c>
      <c r="BG96" s="139">
        <f t="shared" si="6"/>
        <v>0</v>
      </c>
      <c r="BH96" s="139">
        <f t="shared" si="7"/>
        <v>0</v>
      </c>
      <c r="BI96" s="139">
        <f t="shared" si="8"/>
        <v>0</v>
      </c>
      <c r="BJ96" s="17" t="s">
        <v>86</v>
      </c>
      <c r="BK96" s="139">
        <f t="shared" si="9"/>
        <v>0</v>
      </c>
      <c r="BL96" s="17" t="s">
        <v>322</v>
      </c>
      <c r="BM96" s="138" t="s">
        <v>198</v>
      </c>
    </row>
    <row r="97" spans="2:65" s="1" customFormat="1">
      <c r="B97" s="32"/>
      <c r="D97" s="140" t="s">
        <v>148</v>
      </c>
      <c r="F97" s="141" t="s">
        <v>1469</v>
      </c>
      <c r="I97" s="142"/>
      <c r="L97" s="32"/>
      <c r="M97" s="143"/>
      <c r="T97" s="53"/>
      <c r="AT97" s="17" t="s">
        <v>148</v>
      </c>
      <c r="AU97" s="17" t="s">
        <v>88</v>
      </c>
    </row>
    <row r="98" spans="2:65" s="1" customFormat="1" ht="16.5" customHeight="1">
      <c r="B98" s="32"/>
      <c r="C98" s="165" t="s">
        <v>202</v>
      </c>
      <c r="D98" s="165" t="s">
        <v>290</v>
      </c>
      <c r="E98" s="166" t="s">
        <v>1470</v>
      </c>
      <c r="F98" s="167" t="s">
        <v>1471</v>
      </c>
      <c r="G98" s="168" t="s">
        <v>221</v>
      </c>
      <c r="H98" s="169">
        <v>471.5</v>
      </c>
      <c r="I98" s="170"/>
      <c r="J98" s="171">
        <f>ROUND(I98*H98,2)</f>
        <v>0</v>
      </c>
      <c r="K98" s="167" t="s">
        <v>146</v>
      </c>
      <c r="L98" s="172"/>
      <c r="M98" s="173" t="s">
        <v>19</v>
      </c>
      <c r="N98" s="174" t="s">
        <v>49</v>
      </c>
      <c r="P98" s="136">
        <f>O98*H98</f>
        <v>0</v>
      </c>
      <c r="Q98" s="136">
        <v>0</v>
      </c>
      <c r="R98" s="136">
        <f>Q98*H98</f>
        <v>0</v>
      </c>
      <c r="S98" s="136">
        <v>0</v>
      </c>
      <c r="T98" s="137">
        <f>S98*H98</f>
        <v>0</v>
      </c>
      <c r="AR98" s="138" t="s">
        <v>773</v>
      </c>
      <c r="AT98" s="138" t="s">
        <v>290</v>
      </c>
      <c r="AU98" s="138" t="s">
        <v>88</v>
      </c>
      <c r="AY98" s="17" t="s">
        <v>140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7" t="s">
        <v>86</v>
      </c>
      <c r="BK98" s="139">
        <f>ROUND(I98*H98,2)</f>
        <v>0</v>
      </c>
      <c r="BL98" s="17" t="s">
        <v>322</v>
      </c>
      <c r="BM98" s="138" t="s">
        <v>205</v>
      </c>
    </row>
    <row r="99" spans="2:65" s="12" customFormat="1">
      <c r="B99" s="144"/>
      <c r="D99" s="145" t="s">
        <v>150</v>
      </c>
      <c r="E99" s="146" t="s">
        <v>19</v>
      </c>
      <c r="F99" s="147" t="s">
        <v>1472</v>
      </c>
      <c r="H99" s="148">
        <v>471.5</v>
      </c>
      <c r="I99" s="149"/>
      <c r="L99" s="144"/>
      <c r="M99" s="150"/>
      <c r="T99" s="151"/>
      <c r="AT99" s="146" t="s">
        <v>150</v>
      </c>
      <c r="AU99" s="146" t="s">
        <v>88</v>
      </c>
      <c r="AV99" s="12" t="s">
        <v>88</v>
      </c>
      <c r="AW99" s="12" t="s">
        <v>37</v>
      </c>
      <c r="AX99" s="12" t="s">
        <v>78</v>
      </c>
      <c r="AY99" s="146" t="s">
        <v>140</v>
      </c>
    </row>
    <row r="100" spans="2:65" s="14" customFormat="1">
      <c r="B100" s="158"/>
      <c r="D100" s="145" t="s">
        <v>150</v>
      </c>
      <c r="E100" s="159" t="s">
        <v>19</v>
      </c>
      <c r="F100" s="160" t="s">
        <v>153</v>
      </c>
      <c r="H100" s="161">
        <v>471.5</v>
      </c>
      <c r="I100" s="162"/>
      <c r="L100" s="158"/>
      <c r="M100" s="163"/>
      <c r="T100" s="164"/>
      <c r="AT100" s="159" t="s">
        <v>150</v>
      </c>
      <c r="AU100" s="159" t="s">
        <v>88</v>
      </c>
      <c r="AV100" s="14" t="s">
        <v>147</v>
      </c>
      <c r="AW100" s="14" t="s">
        <v>37</v>
      </c>
      <c r="AX100" s="14" t="s">
        <v>86</v>
      </c>
      <c r="AY100" s="159" t="s">
        <v>140</v>
      </c>
    </row>
    <row r="101" spans="2:65" s="1" customFormat="1" ht="24.15" customHeight="1">
      <c r="B101" s="32"/>
      <c r="C101" s="127" t="s">
        <v>8</v>
      </c>
      <c r="D101" s="127" t="s">
        <v>142</v>
      </c>
      <c r="E101" s="128" t="s">
        <v>1473</v>
      </c>
      <c r="F101" s="129" t="s">
        <v>1474</v>
      </c>
      <c r="G101" s="130" t="s">
        <v>221</v>
      </c>
      <c r="H101" s="131">
        <v>580</v>
      </c>
      <c r="I101" s="132"/>
      <c r="J101" s="133">
        <f>ROUND(I101*H101,2)</f>
        <v>0</v>
      </c>
      <c r="K101" s="129" t="s">
        <v>146</v>
      </c>
      <c r="L101" s="32"/>
      <c r="M101" s="134" t="s">
        <v>19</v>
      </c>
      <c r="N101" s="135" t="s">
        <v>49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322</v>
      </c>
      <c r="AT101" s="138" t="s">
        <v>142</v>
      </c>
      <c r="AU101" s="138" t="s">
        <v>88</v>
      </c>
      <c r="AY101" s="17" t="s">
        <v>140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86</v>
      </c>
      <c r="BK101" s="139">
        <f>ROUND(I101*H101,2)</f>
        <v>0</v>
      </c>
      <c r="BL101" s="17" t="s">
        <v>322</v>
      </c>
      <c r="BM101" s="138" t="s">
        <v>210</v>
      </c>
    </row>
    <row r="102" spans="2:65" s="1" customFormat="1">
      <c r="B102" s="32"/>
      <c r="D102" s="140" t="s">
        <v>148</v>
      </c>
      <c r="F102" s="141" t="s">
        <v>1475</v>
      </c>
      <c r="I102" s="142"/>
      <c r="L102" s="32"/>
      <c r="M102" s="143"/>
      <c r="T102" s="53"/>
      <c r="AT102" s="17" t="s">
        <v>148</v>
      </c>
      <c r="AU102" s="17" t="s">
        <v>88</v>
      </c>
    </row>
    <row r="103" spans="2:65" s="12" customFormat="1">
      <c r="B103" s="144"/>
      <c r="D103" s="145" t="s">
        <v>150</v>
      </c>
      <c r="E103" s="146" t="s">
        <v>19</v>
      </c>
      <c r="F103" s="147" t="s">
        <v>1476</v>
      </c>
      <c r="H103" s="148">
        <v>580</v>
      </c>
      <c r="I103" s="149"/>
      <c r="L103" s="144"/>
      <c r="M103" s="150"/>
      <c r="T103" s="151"/>
      <c r="AT103" s="146" t="s">
        <v>150</v>
      </c>
      <c r="AU103" s="146" t="s">
        <v>88</v>
      </c>
      <c r="AV103" s="12" t="s">
        <v>88</v>
      </c>
      <c r="AW103" s="12" t="s">
        <v>37</v>
      </c>
      <c r="AX103" s="12" t="s">
        <v>78</v>
      </c>
      <c r="AY103" s="146" t="s">
        <v>140</v>
      </c>
    </row>
    <row r="104" spans="2:65" s="14" customFormat="1">
      <c r="B104" s="158"/>
      <c r="D104" s="145" t="s">
        <v>150</v>
      </c>
      <c r="E104" s="159" t="s">
        <v>19</v>
      </c>
      <c r="F104" s="160" t="s">
        <v>153</v>
      </c>
      <c r="H104" s="161">
        <v>580</v>
      </c>
      <c r="I104" s="162"/>
      <c r="L104" s="158"/>
      <c r="M104" s="163"/>
      <c r="T104" s="164"/>
      <c r="AT104" s="159" t="s">
        <v>150</v>
      </c>
      <c r="AU104" s="159" t="s">
        <v>88</v>
      </c>
      <c r="AV104" s="14" t="s">
        <v>147</v>
      </c>
      <c r="AW104" s="14" t="s">
        <v>37</v>
      </c>
      <c r="AX104" s="14" t="s">
        <v>86</v>
      </c>
      <c r="AY104" s="159" t="s">
        <v>140</v>
      </c>
    </row>
    <row r="105" spans="2:65" s="1" customFormat="1" ht="16.5" customHeight="1">
      <c r="B105" s="32"/>
      <c r="C105" s="165" t="s">
        <v>213</v>
      </c>
      <c r="D105" s="165" t="s">
        <v>290</v>
      </c>
      <c r="E105" s="166" t="s">
        <v>1477</v>
      </c>
      <c r="F105" s="167" t="s">
        <v>1478</v>
      </c>
      <c r="G105" s="168" t="s">
        <v>221</v>
      </c>
      <c r="H105" s="169">
        <v>667</v>
      </c>
      <c r="I105" s="170"/>
      <c r="J105" s="171">
        <f>ROUND(I105*H105,2)</f>
        <v>0</v>
      </c>
      <c r="K105" s="167" t="s">
        <v>146</v>
      </c>
      <c r="L105" s="172"/>
      <c r="M105" s="173" t="s">
        <v>19</v>
      </c>
      <c r="N105" s="174" t="s">
        <v>49</v>
      </c>
      <c r="P105" s="136">
        <f>O105*H105</f>
        <v>0</v>
      </c>
      <c r="Q105" s="136">
        <v>0</v>
      </c>
      <c r="R105" s="136">
        <f>Q105*H105</f>
        <v>0</v>
      </c>
      <c r="S105" s="136">
        <v>0</v>
      </c>
      <c r="T105" s="137">
        <f>S105*H105</f>
        <v>0</v>
      </c>
      <c r="AR105" s="138" t="s">
        <v>773</v>
      </c>
      <c r="AT105" s="138" t="s">
        <v>290</v>
      </c>
      <c r="AU105" s="138" t="s">
        <v>88</v>
      </c>
      <c r="AY105" s="17" t="s">
        <v>140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86</v>
      </c>
      <c r="BK105" s="139">
        <f>ROUND(I105*H105,2)</f>
        <v>0</v>
      </c>
      <c r="BL105" s="17" t="s">
        <v>322</v>
      </c>
      <c r="BM105" s="138" t="s">
        <v>216</v>
      </c>
    </row>
    <row r="106" spans="2:65" s="12" customFormat="1">
      <c r="B106" s="144"/>
      <c r="D106" s="145" t="s">
        <v>150</v>
      </c>
      <c r="E106" s="146" t="s">
        <v>19</v>
      </c>
      <c r="F106" s="147" t="s">
        <v>1479</v>
      </c>
      <c r="H106" s="148">
        <v>667</v>
      </c>
      <c r="I106" s="149"/>
      <c r="L106" s="144"/>
      <c r="M106" s="150"/>
      <c r="T106" s="151"/>
      <c r="AT106" s="146" t="s">
        <v>150</v>
      </c>
      <c r="AU106" s="146" t="s">
        <v>88</v>
      </c>
      <c r="AV106" s="12" t="s">
        <v>88</v>
      </c>
      <c r="AW106" s="12" t="s">
        <v>37</v>
      </c>
      <c r="AX106" s="12" t="s">
        <v>78</v>
      </c>
      <c r="AY106" s="146" t="s">
        <v>140</v>
      </c>
    </row>
    <row r="107" spans="2:65" s="14" customFormat="1">
      <c r="B107" s="158"/>
      <c r="D107" s="145" t="s">
        <v>150</v>
      </c>
      <c r="E107" s="159" t="s">
        <v>19</v>
      </c>
      <c r="F107" s="160" t="s">
        <v>153</v>
      </c>
      <c r="H107" s="161">
        <v>667</v>
      </c>
      <c r="I107" s="162"/>
      <c r="L107" s="158"/>
      <c r="M107" s="163"/>
      <c r="T107" s="164"/>
      <c r="AT107" s="159" t="s">
        <v>150</v>
      </c>
      <c r="AU107" s="159" t="s">
        <v>88</v>
      </c>
      <c r="AV107" s="14" t="s">
        <v>147</v>
      </c>
      <c r="AW107" s="14" t="s">
        <v>37</v>
      </c>
      <c r="AX107" s="14" t="s">
        <v>86</v>
      </c>
      <c r="AY107" s="159" t="s">
        <v>140</v>
      </c>
    </row>
    <row r="108" spans="2:65" s="1" customFormat="1" ht="16.5" customHeight="1">
      <c r="B108" s="32"/>
      <c r="C108" s="127" t="s">
        <v>180</v>
      </c>
      <c r="D108" s="127" t="s">
        <v>142</v>
      </c>
      <c r="E108" s="128" t="s">
        <v>1480</v>
      </c>
      <c r="F108" s="129" t="s">
        <v>1481</v>
      </c>
      <c r="G108" s="130" t="s">
        <v>221</v>
      </c>
      <c r="H108" s="131">
        <v>733</v>
      </c>
      <c r="I108" s="132"/>
      <c r="J108" s="133">
        <f>ROUND(I108*H108,2)</f>
        <v>0</v>
      </c>
      <c r="K108" s="129" t="s">
        <v>19</v>
      </c>
      <c r="L108" s="32"/>
      <c r="M108" s="134" t="s">
        <v>19</v>
      </c>
      <c r="N108" s="135" t="s">
        <v>49</v>
      </c>
      <c r="P108" s="136">
        <f>O108*H108</f>
        <v>0</v>
      </c>
      <c r="Q108" s="136">
        <v>0</v>
      </c>
      <c r="R108" s="136">
        <f>Q108*H108</f>
        <v>0</v>
      </c>
      <c r="S108" s="136">
        <v>0</v>
      </c>
      <c r="T108" s="137">
        <f>S108*H108</f>
        <v>0</v>
      </c>
      <c r="AR108" s="138" t="s">
        <v>322</v>
      </c>
      <c r="AT108" s="138" t="s">
        <v>142</v>
      </c>
      <c r="AU108" s="138" t="s">
        <v>88</v>
      </c>
      <c r="AY108" s="17" t="s">
        <v>140</v>
      </c>
      <c r="BE108" s="139">
        <f>IF(N108="základní",J108,0)</f>
        <v>0</v>
      </c>
      <c r="BF108" s="139">
        <f>IF(N108="snížená",J108,0)</f>
        <v>0</v>
      </c>
      <c r="BG108" s="139">
        <f>IF(N108="zákl. přenesená",J108,0)</f>
        <v>0</v>
      </c>
      <c r="BH108" s="139">
        <f>IF(N108="sníž. přenesená",J108,0)</f>
        <v>0</v>
      </c>
      <c r="BI108" s="139">
        <f>IF(N108="nulová",J108,0)</f>
        <v>0</v>
      </c>
      <c r="BJ108" s="17" t="s">
        <v>86</v>
      </c>
      <c r="BK108" s="139">
        <f>ROUND(I108*H108,2)</f>
        <v>0</v>
      </c>
      <c r="BL108" s="17" t="s">
        <v>322</v>
      </c>
      <c r="BM108" s="138" t="s">
        <v>222</v>
      </c>
    </row>
    <row r="109" spans="2:65" s="1" customFormat="1" ht="16.5" customHeight="1">
      <c r="B109" s="32"/>
      <c r="C109" s="165" t="s">
        <v>225</v>
      </c>
      <c r="D109" s="165" t="s">
        <v>290</v>
      </c>
      <c r="E109" s="166" t="s">
        <v>1482</v>
      </c>
      <c r="F109" s="167" t="s">
        <v>1483</v>
      </c>
      <c r="G109" s="168" t="s">
        <v>221</v>
      </c>
      <c r="H109" s="169">
        <v>769.65</v>
      </c>
      <c r="I109" s="170"/>
      <c r="J109" s="171">
        <f>ROUND(I109*H109,2)</f>
        <v>0</v>
      </c>
      <c r="K109" s="167" t="s">
        <v>19</v>
      </c>
      <c r="L109" s="172"/>
      <c r="M109" s="173" t="s">
        <v>19</v>
      </c>
      <c r="N109" s="174" t="s">
        <v>49</v>
      </c>
      <c r="P109" s="136">
        <f>O109*H109</f>
        <v>0</v>
      </c>
      <c r="Q109" s="136">
        <v>0</v>
      </c>
      <c r="R109" s="136">
        <f>Q109*H109</f>
        <v>0</v>
      </c>
      <c r="S109" s="136">
        <v>0</v>
      </c>
      <c r="T109" s="137">
        <f>S109*H109</f>
        <v>0</v>
      </c>
      <c r="AR109" s="138" t="s">
        <v>773</v>
      </c>
      <c r="AT109" s="138" t="s">
        <v>290</v>
      </c>
      <c r="AU109" s="138" t="s">
        <v>88</v>
      </c>
      <c r="AY109" s="17" t="s">
        <v>140</v>
      </c>
      <c r="BE109" s="139">
        <f>IF(N109="základní",J109,0)</f>
        <v>0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7" t="s">
        <v>86</v>
      </c>
      <c r="BK109" s="139">
        <f>ROUND(I109*H109,2)</f>
        <v>0</v>
      </c>
      <c r="BL109" s="17" t="s">
        <v>322</v>
      </c>
      <c r="BM109" s="138" t="s">
        <v>228</v>
      </c>
    </row>
    <row r="110" spans="2:65" s="12" customFormat="1">
      <c r="B110" s="144"/>
      <c r="D110" s="145" t="s">
        <v>150</v>
      </c>
      <c r="E110" s="146" t="s">
        <v>19</v>
      </c>
      <c r="F110" s="147" t="s">
        <v>1484</v>
      </c>
      <c r="H110" s="148">
        <v>769.65</v>
      </c>
      <c r="I110" s="149"/>
      <c r="L110" s="144"/>
      <c r="M110" s="150"/>
      <c r="T110" s="151"/>
      <c r="AT110" s="146" t="s">
        <v>150</v>
      </c>
      <c r="AU110" s="146" t="s">
        <v>88</v>
      </c>
      <c r="AV110" s="12" t="s">
        <v>88</v>
      </c>
      <c r="AW110" s="12" t="s">
        <v>37</v>
      </c>
      <c r="AX110" s="12" t="s">
        <v>78</v>
      </c>
      <c r="AY110" s="146" t="s">
        <v>140</v>
      </c>
    </row>
    <row r="111" spans="2:65" s="14" customFormat="1">
      <c r="B111" s="158"/>
      <c r="D111" s="145" t="s">
        <v>150</v>
      </c>
      <c r="E111" s="159" t="s">
        <v>19</v>
      </c>
      <c r="F111" s="160" t="s">
        <v>153</v>
      </c>
      <c r="H111" s="161">
        <v>769.65</v>
      </c>
      <c r="I111" s="162"/>
      <c r="L111" s="158"/>
      <c r="M111" s="163"/>
      <c r="T111" s="164"/>
      <c r="AT111" s="159" t="s">
        <v>150</v>
      </c>
      <c r="AU111" s="159" t="s">
        <v>88</v>
      </c>
      <c r="AV111" s="14" t="s">
        <v>147</v>
      </c>
      <c r="AW111" s="14" t="s">
        <v>37</v>
      </c>
      <c r="AX111" s="14" t="s">
        <v>86</v>
      </c>
      <c r="AY111" s="159" t="s">
        <v>140</v>
      </c>
    </row>
    <row r="112" spans="2:65" s="1" customFormat="1" ht="16.5" customHeight="1">
      <c r="B112" s="32"/>
      <c r="C112" s="127" t="s">
        <v>184</v>
      </c>
      <c r="D112" s="127" t="s">
        <v>142</v>
      </c>
      <c r="E112" s="128" t="s">
        <v>1485</v>
      </c>
      <c r="F112" s="129" t="s">
        <v>1486</v>
      </c>
      <c r="G112" s="130" t="s">
        <v>221</v>
      </c>
      <c r="H112" s="131">
        <v>60</v>
      </c>
      <c r="I112" s="132"/>
      <c r="J112" s="133">
        <f>ROUND(I112*H112,2)</f>
        <v>0</v>
      </c>
      <c r="K112" s="129" t="s">
        <v>19</v>
      </c>
      <c r="L112" s="32"/>
      <c r="M112" s="134" t="s">
        <v>19</v>
      </c>
      <c r="N112" s="135" t="s">
        <v>49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322</v>
      </c>
      <c r="AT112" s="138" t="s">
        <v>142</v>
      </c>
      <c r="AU112" s="138" t="s">
        <v>88</v>
      </c>
      <c r="AY112" s="17" t="s">
        <v>140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86</v>
      </c>
      <c r="BK112" s="139">
        <f>ROUND(I112*H112,2)</f>
        <v>0</v>
      </c>
      <c r="BL112" s="17" t="s">
        <v>322</v>
      </c>
      <c r="BM112" s="138" t="s">
        <v>234</v>
      </c>
    </row>
    <row r="113" spans="2:65" s="12" customFormat="1">
      <c r="B113" s="144"/>
      <c r="D113" s="145" t="s">
        <v>150</v>
      </c>
      <c r="E113" s="146" t="s">
        <v>19</v>
      </c>
      <c r="F113" s="147" t="s">
        <v>316</v>
      </c>
      <c r="H113" s="148">
        <v>60</v>
      </c>
      <c r="I113" s="149"/>
      <c r="L113" s="144"/>
      <c r="M113" s="150"/>
      <c r="T113" s="151"/>
      <c r="AT113" s="146" t="s">
        <v>150</v>
      </c>
      <c r="AU113" s="146" t="s">
        <v>88</v>
      </c>
      <c r="AV113" s="12" t="s">
        <v>88</v>
      </c>
      <c r="AW113" s="12" t="s">
        <v>37</v>
      </c>
      <c r="AX113" s="12" t="s">
        <v>78</v>
      </c>
      <c r="AY113" s="146" t="s">
        <v>140</v>
      </c>
    </row>
    <row r="114" spans="2:65" s="14" customFormat="1">
      <c r="B114" s="158"/>
      <c r="D114" s="145" t="s">
        <v>150</v>
      </c>
      <c r="E114" s="159" t="s">
        <v>19</v>
      </c>
      <c r="F114" s="160" t="s">
        <v>153</v>
      </c>
      <c r="H114" s="161">
        <v>60</v>
      </c>
      <c r="I114" s="162"/>
      <c r="L114" s="158"/>
      <c r="M114" s="163"/>
      <c r="T114" s="164"/>
      <c r="AT114" s="159" t="s">
        <v>150</v>
      </c>
      <c r="AU114" s="159" t="s">
        <v>88</v>
      </c>
      <c r="AV114" s="14" t="s">
        <v>147</v>
      </c>
      <c r="AW114" s="14" t="s">
        <v>37</v>
      </c>
      <c r="AX114" s="14" t="s">
        <v>86</v>
      </c>
      <c r="AY114" s="159" t="s">
        <v>140</v>
      </c>
    </row>
    <row r="115" spans="2:65" s="1" customFormat="1" ht="16.5" customHeight="1">
      <c r="B115" s="32"/>
      <c r="C115" s="165" t="s">
        <v>240</v>
      </c>
      <c r="D115" s="165" t="s">
        <v>290</v>
      </c>
      <c r="E115" s="166" t="s">
        <v>1487</v>
      </c>
      <c r="F115" s="167" t="s">
        <v>1488</v>
      </c>
      <c r="G115" s="168" t="s">
        <v>221</v>
      </c>
      <c r="H115" s="169">
        <v>63</v>
      </c>
      <c r="I115" s="170"/>
      <c r="J115" s="171">
        <f>ROUND(I115*H115,2)</f>
        <v>0</v>
      </c>
      <c r="K115" s="167" t="s">
        <v>19</v>
      </c>
      <c r="L115" s="172"/>
      <c r="M115" s="173" t="s">
        <v>19</v>
      </c>
      <c r="N115" s="174" t="s">
        <v>49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773</v>
      </c>
      <c r="AT115" s="138" t="s">
        <v>290</v>
      </c>
      <c r="AU115" s="138" t="s">
        <v>88</v>
      </c>
      <c r="AY115" s="17" t="s">
        <v>140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86</v>
      </c>
      <c r="BK115" s="139">
        <f>ROUND(I115*H115,2)</f>
        <v>0</v>
      </c>
      <c r="BL115" s="17" t="s">
        <v>322</v>
      </c>
      <c r="BM115" s="138" t="s">
        <v>243</v>
      </c>
    </row>
    <row r="116" spans="2:65" s="12" customFormat="1">
      <c r="B116" s="144"/>
      <c r="D116" s="145" t="s">
        <v>150</v>
      </c>
      <c r="E116" s="146" t="s">
        <v>19</v>
      </c>
      <c r="F116" s="147" t="s">
        <v>1489</v>
      </c>
      <c r="H116" s="148">
        <v>63</v>
      </c>
      <c r="I116" s="149"/>
      <c r="L116" s="144"/>
      <c r="M116" s="150"/>
      <c r="T116" s="151"/>
      <c r="AT116" s="146" t="s">
        <v>150</v>
      </c>
      <c r="AU116" s="146" t="s">
        <v>88</v>
      </c>
      <c r="AV116" s="12" t="s">
        <v>88</v>
      </c>
      <c r="AW116" s="12" t="s">
        <v>37</v>
      </c>
      <c r="AX116" s="12" t="s">
        <v>78</v>
      </c>
      <c r="AY116" s="146" t="s">
        <v>140</v>
      </c>
    </row>
    <row r="117" spans="2:65" s="14" customFormat="1">
      <c r="B117" s="158"/>
      <c r="D117" s="145" t="s">
        <v>150</v>
      </c>
      <c r="E117" s="159" t="s">
        <v>19</v>
      </c>
      <c r="F117" s="160" t="s">
        <v>153</v>
      </c>
      <c r="H117" s="161">
        <v>63</v>
      </c>
      <c r="I117" s="162"/>
      <c r="L117" s="158"/>
      <c r="M117" s="163"/>
      <c r="T117" s="164"/>
      <c r="AT117" s="159" t="s">
        <v>150</v>
      </c>
      <c r="AU117" s="159" t="s">
        <v>88</v>
      </c>
      <c r="AV117" s="14" t="s">
        <v>147</v>
      </c>
      <c r="AW117" s="14" t="s">
        <v>37</v>
      </c>
      <c r="AX117" s="14" t="s">
        <v>86</v>
      </c>
      <c r="AY117" s="159" t="s">
        <v>140</v>
      </c>
    </row>
    <row r="118" spans="2:65" s="1" customFormat="1" ht="16.5" customHeight="1">
      <c r="B118" s="32"/>
      <c r="C118" s="127" t="s">
        <v>191</v>
      </c>
      <c r="D118" s="127" t="s">
        <v>142</v>
      </c>
      <c r="E118" s="128" t="s">
        <v>1490</v>
      </c>
      <c r="F118" s="129" t="s">
        <v>1491</v>
      </c>
      <c r="G118" s="130" t="s">
        <v>221</v>
      </c>
      <c r="H118" s="131">
        <v>95</v>
      </c>
      <c r="I118" s="132"/>
      <c r="J118" s="133">
        <f>ROUND(I118*H118,2)</f>
        <v>0</v>
      </c>
      <c r="K118" s="129" t="s">
        <v>19</v>
      </c>
      <c r="L118" s="32"/>
      <c r="M118" s="134" t="s">
        <v>19</v>
      </c>
      <c r="N118" s="135" t="s">
        <v>49</v>
      </c>
      <c r="P118" s="136">
        <f>O118*H118</f>
        <v>0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322</v>
      </c>
      <c r="AT118" s="138" t="s">
        <v>142</v>
      </c>
      <c r="AU118" s="138" t="s">
        <v>88</v>
      </c>
      <c r="AY118" s="17" t="s">
        <v>140</v>
      </c>
      <c r="BE118" s="139">
        <f>IF(N118="základní",J118,0)</f>
        <v>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7" t="s">
        <v>86</v>
      </c>
      <c r="BK118" s="139">
        <f>ROUND(I118*H118,2)</f>
        <v>0</v>
      </c>
      <c r="BL118" s="17" t="s">
        <v>322</v>
      </c>
      <c r="BM118" s="138" t="s">
        <v>249</v>
      </c>
    </row>
    <row r="119" spans="2:65" s="1" customFormat="1" ht="16.5" customHeight="1">
      <c r="B119" s="32"/>
      <c r="C119" s="165" t="s">
        <v>253</v>
      </c>
      <c r="D119" s="165" t="s">
        <v>290</v>
      </c>
      <c r="E119" s="166" t="s">
        <v>1492</v>
      </c>
      <c r="F119" s="167" t="s">
        <v>1493</v>
      </c>
      <c r="G119" s="168" t="s">
        <v>221</v>
      </c>
      <c r="H119" s="169">
        <v>99.75</v>
      </c>
      <c r="I119" s="170"/>
      <c r="J119" s="171">
        <f>ROUND(I119*H119,2)</f>
        <v>0</v>
      </c>
      <c r="K119" s="167" t="s">
        <v>19</v>
      </c>
      <c r="L119" s="172"/>
      <c r="M119" s="173" t="s">
        <v>19</v>
      </c>
      <c r="N119" s="174" t="s">
        <v>49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773</v>
      </c>
      <c r="AT119" s="138" t="s">
        <v>290</v>
      </c>
      <c r="AU119" s="138" t="s">
        <v>88</v>
      </c>
      <c r="AY119" s="17" t="s">
        <v>140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86</v>
      </c>
      <c r="BK119" s="139">
        <f>ROUND(I119*H119,2)</f>
        <v>0</v>
      </c>
      <c r="BL119" s="17" t="s">
        <v>322</v>
      </c>
      <c r="BM119" s="138" t="s">
        <v>254</v>
      </c>
    </row>
    <row r="120" spans="2:65" s="12" customFormat="1">
      <c r="B120" s="144"/>
      <c r="D120" s="145" t="s">
        <v>150</v>
      </c>
      <c r="E120" s="146" t="s">
        <v>19</v>
      </c>
      <c r="F120" s="147" t="s">
        <v>1494</v>
      </c>
      <c r="H120" s="148">
        <v>99.75</v>
      </c>
      <c r="I120" s="149"/>
      <c r="L120" s="144"/>
      <c r="M120" s="150"/>
      <c r="T120" s="151"/>
      <c r="AT120" s="146" t="s">
        <v>150</v>
      </c>
      <c r="AU120" s="146" t="s">
        <v>88</v>
      </c>
      <c r="AV120" s="12" t="s">
        <v>88</v>
      </c>
      <c r="AW120" s="12" t="s">
        <v>37</v>
      </c>
      <c r="AX120" s="12" t="s">
        <v>78</v>
      </c>
      <c r="AY120" s="146" t="s">
        <v>140</v>
      </c>
    </row>
    <row r="121" spans="2:65" s="14" customFormat="1">
      <c r="B121" s="158"/>
      <c r="D121" s="145" t="s">
        <v>150</v>
      </c>
      <c r="E121" s="159" t="s">
        <v>19</v>
      </c>
      <c r="F121" s="160" t="s">
        <v>153</v>
      </c>
      <c r="H121" s="161">
        <v>99.75</v>
      </c>
      <c r="I121" s="162"/>
      <c r="L121" s="158"/>
      <c r="M121" s="163"/>
      <c r="T121" s="164"/>
      <c r="AT121" s="159" t="s">
        <v>150</v>
      </c>
      <c r="AU121" s="159" t="s">
        <v>88</v>
      </c>
      <c r="AV121" s="14" t="s">
        <v>147</v>
      </c>
      <c r="AW121" s="14" t="s">
        <v>37</v>
      </c>
      <c r="AX121" s="14" t="s">
        <v>86</v>
      </c>
      <c r="AY121" s="159" t="s">
        <v>140</v>
      </c>
    </row>
    <row r="122" spans="2:65" s="1" customFormat="1" ht="16.5" customHeight="1">
      <c r="B122" s="32"/>
      <c r="C122" s="127" t="s">
        <v>198</v>
      </c>
      <c r="D122" s="127" t="s">
        <v>142</v>
      </c>
      <c r="E122" s="128" t="s">
        <v>1495</v>
      </c>
      <c r="F122" s="129" t="s">
        <v>1496</v>
      </c>
      <c r="G122" s="130" t="s">
        <v>1497</v>
      </c>
      <c r="H122" s="131">
        <v>2</v>
      </c>
      <c r="I122" s="132"/>
      <c r="J122" s="133">
        <f>ROUND(I122*H122,2)</f>
        <v>0</v>
      </c>
      <c r="K122" s="129" t="s">
        <v>19</v>
      </c>
      <c r="L122" s="32"/>
      <c r="M122" s="134" t="s">
        <v>19</v>
      </c>
      <c r="N122" s="135" t="s">
        <v>49</v>
      </c>
      <c r="P122" s="136">
        <f>O122*H122</f>
        <v>0</v>
      </c>
      <c r="Q122" s="136">
        <v>0</v>
      </c>
      <c r="R122" s="136">
        <f>Q122*H122</f>
        <v>0</v>
      </c>
      <c r="S122" s="136">
        <v>0</v>
      </c>
      <c r="T122" s="137">
        <f>S122*H122</f>
        <v>0</v>
      </c>
      <c r="AR122" s="138" t="s">
        <v>322</v>
      </c>
      <c r="AT122" s="138" t="s">
        <v>142</v>
      </c>
      <c r="AU122" s="138" t="s">
        <v>88</v>
      </c>
      <c r="AY122" s="17" t="s">
        <v>140</v>
      </c>
      <c r="BE122" s="139">
        <f>IF(N122="základní",J122,0)</f>
        <v>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7" t="s">
        <v>86</v>
      </c>
      <c r="BK122" s="139">
        <f>ROUND(I122*H122,2)</f>
        <v>0</v>
      </c>
      <c r="BL122" s="17" t="s">
        <v>322</v>
      </c>
      <c r="BM122" s="138" t="s">
        <v>259</v>
      </c>
    </row>
    <row r="123" spans="2:65" s="12" customFormat="1">
      <c r="B123" s="144"/>
      <c r="D123" s="145" t="s">
        <v>150</v>
      </c>
      <c r="E123" s="146" t="s">
        <v>19</v>
      </c>
      <c r="F123" s="147" t="s">
        <v>88</v>
      </c>
      <c r="H123" s="148">
        <v>2</v>
      </c>
      <c r="I123" s="149"/>
      <c r="L123" s="144"/>
      <c r="M123" s="150"/>
      <c r="T123" s="151"/>
      <c r="AT123" s="146" t="s">
        <v>150</v>
      </c>
      <c r="AU123" s="146" t="s">
        <v>88</v>
      </c>
      <c r="AV123" s="12" t="s">
        <v>88</v>
      </c>
      <c r="AW123" s="12" t="s">
        <v>37</v>
      </c>
      <c r="AX123" s="12" t="s">
        <v>78</v>
      </c>
      <c r="AY123" s="146" t="s">
        <v>140</v>
      </c>
    </row>
    <row r="124" spans="2:65" s="14" customFormat="1">
      <c r="B124" s="158"/>
      <c r="D124" s="145" t="s">
        <v>150</v>
      </c>
      <c r="E124" s="159" t="s">
        <v>19</v>
      </c>
      <c r="F124" s="160" t="s">
        <v>153</v>
      </c>
      <c r="H124" s="161">
        <v>2</v>
      </c>
      <c r="I124" s="162"/>
      <c r="L124" s="158"/>
      <c r="M124" s="163"/>
      <c r="T124" s="164"/>
      <c r="AT124" s="159" t="s">
        <v>150</v>
      </c>
      <c r="AU124" s="159" t="s">
        <v>88</v>
      </c>
      <c r="AV124" s="14" t="s">
        <v>147</v>
      </c>
      <c r="AW124" s="14" t="s">
        <v>37</v>
      </c>
      <c r="AX124" s="14" t="s">
        <v>86</v>
      </c>
      <c r="AY124" s="159" t="s">
        <v>140</v>
      </c>
    </row>
    <row r="125" spans="2:65" s="1" customFormat="1" ht="16.5" customHeight="1">
      <c r="B125" s="32"/>
      <c r="C125" s="165" t="s">
        <v>7</v>
      </c>
      <c r="D125" s="165" t="s">
        <v>290</v>
      </c>
      <c r="E125" s="166" t="s">
        <v>1498</v>
      </c>
      <c r="F125" s="167" t="s">
        <v>1499</v>
      </c>
      <c r="G125" s="168" t="s">
        <v>619</v>
      </c>
      <c r="H125" s="169">
        <v>2</v>
      </c>
      <c r="I125" s="170"/>
      <c r="J125" s="171">
        <f>ROUND(I125*H125,2)</f>
        <v>0</v>
      </c>
      <c r="K125" s="167" t="s">
        <v>19</v>
      </c>
      <c r="L125" s="172"/>
      <c r="M125" s="173" t="s">
        <v>19</v>
      </c>
      <c r="N125" s="174" t="s">
        <v>49</v>
      </c>
      <c r="P125" s="136">
        <f>O125*H125</f>
        <v>0</v>
      </c>
      <c r="Q125" s="136">
        <v>0</v>
      </c>
      <c r="R125" s="136">
        <f>Q125*H125</f>
        <v>0</v>
      </c>
      <c r="S125" s="136">
        <v>0</v>
      </c>
      <c r="T125" s="137">
        <f>S125*H125</f>
        <v>0</v>
      </c>
      <c r="AR125" s="138" t="s">
        <v>773</v>
      </c>
      <c r="AT125" s="138" t="s">
        <v>290</v>
      </c>
      <c r="AU125" s="138" t="s">
        <v>88</v>
      </c>
      <c r="AY125" s="17" t="s">
        <v>140</v>
      </c>
      <c r="BE125" s="139">
        <f>IF(N125="základní",J125,0)</f>
        <v>0</v>
      </c>
      <c r="BF125" s="139">
        <f>IF(N125="snížená",J125,0)</f>
        <v>0</v>
      </c>
      <c r="BG125" s="139">
        <f>IF(N125="zákl. přenesená",J125,0)</f>
        <v>0</v>
      </c>
      <c r="BH125" s="139">
        <f>IF(N125="sníž. přenesená",J125,0)</f>
        <v>0</v>
      </c>
      <c r="BI125" s="139">
        <f>IF(N125="nulová",J125,0)</f>
        <v>0</v>
      </c>
      <c r="BJ125" s="17" t="s">
        <v>86</v>
      </c>
      <c r="BK125" s="139">
        <f>ROUND(I125*H125,2)</f>
        <v>0</v>
      </c>
      <c r="BL125" s="17" t="s">
        <v>322</v>
      </c>
      <c r="BM125" s="138" t="s">
        <v>263</v>
      </c>
    </row>
    <row r="126" spans="2:65" s="1" customFormat="1" ht="16.5" customHeight="1">
      <c r="B126" s="32"/>
      <c r="C126" s="127" t="s">
        <v>205</v>
      </c>
      <c r="D126" s="127" t="s">
        <v>142</v>
      </c>
      <c r="E126" s="128" t="s">
        <v>1495</v>
      </c>
      <c r="F126" s="129" t="s">
        <v>1496</v>
      </c>
      <c r="G126" s="130" t="s">
        <v>1497</v>
      </c>
      <c r="H126" s="131">
        <v>10</v>
      </c>
      <c r="I126" s="132"/>
      <c r="J126" s="133">
        <f>ROUND(I126*H126,2)</f>
        <v>0</v>
      </c>
      <c r="K126" s="129" t="s">
        <v>19</v>
      </c>
      <c r="L126" s="32"/>
      <c r="M126" s="134" t="s">
        <v>19</v>
      </c>
      <c r="N126" s="135" t="s">
        <v>49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322</v>
      </c>
      <c r="AT126" s="138" t="s">
        <v>142</v>
      </c>
      <c r="AU126" s="138" t="s">
        <v>88</v>
      </c>
      <c r="AY126" s="17" t="s">
        <v>140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86</v>
      </c>
      <c r="BK126" s="139">
        <f>ROUND(I126*H126,2)</f>
        <v>0</v>
      </c>
      <c r="BL126" s="17" t="s">
        <v>322</v>
      </c>
      <c r="BM126" s="138" t="s">
        <v>268</v>
      </c>
    </row>
    <row r="127" spans="2:65" s="1" customFormat="1" ht="16.5" customHeight="1">
      <c r="B127" s="32"/>
      <c r="C127" s="165" t="s">
        <v>273</v>
      </c>
      <c r="D127" s="165" t="s">
        <v>290</v>
      </c>
      <c r="E127" s="166" t="s">
        <v>1500</v>
      </c>
      <c r="F127" s="167" t="s">
        <v>1501</v>
      </c>
      <c r="G127" s="168" t="s">
        <v>619</v>
      </c>
      <c r="H127" s="169">
        <v>10</v>
      </c>
      <c r="I127" s="170"/>
      <c r="J127" s="171">
        <f>ROUND(I127*H127,2)</f>
        <v>0</v>
      </c>
      <c r="K127" s="167" t="s">
        <v>19</v>
      </c>
      <c r="L127" s="172"/>
      <c r="M127" s="173" t="s">
        <v>19</v>
      </c>
      <c r="N127" s="174" t="s">
        <v>49</v>
      </c>
      <c r="P127" s="136">
        <f>O127*H127</f>
        <v>0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773</v>
      </c>
      <c r="AT127" s="138" t="s">
        <v>290</v>
      </c>
      <c r="AU127" s="138" t="s">
        <v>88</v>
      </c>
      <c r="AY127" s="17" t="s">
        <v>140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86</v>
      </c>
      <c r="BK127" s="139">
        <f>ROUND(I127*H127,2)</f>
        <v>0</v>
      </c>
      <c r="BL127" s="17" t="s">
        <v>322</v>
      </c>
      <c r="BM127" s="138" t="s">
        <v>276</v>
      </c>
    </row>
    <row r="128" spans="2:65" s="1" customFormat="1" ht="16.5" customHeight="1">
      <c r="B128" s="32"/>
      <c r="C128" s="127" t="s">
        <v>210</v>
      </c>
      <c r="D128" s="127" t="s">
        <v>142</v>
      </c>
      <c r="E128" s="128" t="s">
        <v>1502</v>
      </c>
      <c r="F128" s="129" t="s">
        <v>1503</v>
      </c>
      <c r="G128" s="130" t="s">
        <v>1497</v>
      </c>
      <c r="H128" s="131">
        <v>2</v>
      </c>
      <c r="I128" s="132"/>
      <c r="J128" s="133">
        <f>ROUND(I128*H128,2)</f>
        <v>0</v>
      </c>
      <c r="K128" s="129" t="s">
        <v>19</v>
      </c>
      <c r="L128" s="32"/>
      <c r="M128" s="134" t="s">
        <v>19</v>
      </c>
      <c r="N128" s="135" t="s">
        <v>49</v>
      </c>
      <c r="P128" s="136">
        <f>O128*H128</f>
        <v>0</v>
      </c>
      <c r="Q128" s="136">
        <v>0</v>
      </c>
      <c r="R128" s="136">
        <f>Q128*H128</f>
        <v>0</v>
      </c>
      <c r="S128" s="136">
        <v>0</v>
      </c>
      <c r="T128" s="137">
        <f>S128*H128</f>
        <v>0</v>
      </c>
      <c r="AR128" s="138" t="s">
        <v>322</v>
      </c>
      <c r="AT128" s="138" t="s">
        <v>142</v>
      </c>
      <c r="AU128" s="138" t="s">
        <v>88</v>
      </c>
      <c r="AY128" s="17" t="s">
        <v>140</v>
      </c>
      <c r="BE128" s="139">
        <f>IF(N128="základní",J128,0)</f>
        <v>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7" t="s">
        <v>86</v>
      </c>
      <c r="BK128" s="139">
        <f>ROUND(I128*H128,2)</f>
        <v>0</v>
      </c>
      <c r="BL128" s="17" t="s">
        <v>322</v>
      </c>
      <c r="BM128" s="138" t="s">
        <v>281</v>
      </c>
    </row>
    <row r="129" spans="2:65" s="12" customFormat="1">
      <c r="B129" s="144"/>
      <c r="D129" s="145" t="s">
        <v>150</v>
      </c>
      <c r="E129" s="146" t="s">
        <v>19</v>
      </c>
      <c r="F129" s="147" t="s">
        <v>88</v>
      </c>
      <c r="H129" s="148">
        <v>2</v>
      </c>
      <c r="I129" s="149"/>
      <c r="L129" s="144"/>
      <c r="M129" s="150"/>
      <c r="T129" s="151"/>
      <c r="AT129" s="146" t="s">
        <v>150</v>
      </c>
      <c r="AU129" s="146" t="s">
        <v>88</v>
      </c>
      <c r="AV129" s="12" t="s">
        <v>88</v>
      </c>
      <c r="AW129" s="12" t="s">
        <v>37</v>
      </c>
      <c r="AX129" s="12" t="s">
        <v>78</v>
      </c>
      <c r="AY129" s="146" t="s">
        <v>140</v>
      </c>
    </row>
    <row r="130" spans="2:65" s="14" customFormat="1">
      <c r="B130" s="158"/>
      <c r="D130" s="145" t="s">
        <v>150</v>
      </c>
      <c r="E130" s="159" t="s">
        <v>19</v>
      </c>
      <c r="F130" s="160" t="s">
        <v>153</v>
      </c>
      <c r="H130" s="161">
        <v>2</v>
      </c>
      <c r="I130" s="162"/>
      <c r="L130" s="158"/>
      <c r="M130" s="163"/>
      <c r="T130" s="164"/>
      <c r="AT130" s="159" t="s">
        <v>150</v>
      </c>
      <c r="AU130" s="159" t="s">
        <v>88</v>
      </c>
      <c r="AV130" s="14" t="s">
        <v>147</v>
      </c>
      <c r="AW130" s="14" t="s">
        <v>37</v>
      </c>
      <c r="AX130" s="14" t="s">
        <v>86</v>
      </c>
      <c r="AY130" s="159" t="s">
        <v>140</v>
      </c>
    </row>
    <row r="131" spans="2:65" s="1" customFormat="1" ht="16.5" customHeight="1">
      <c r="B131" s="32"/>
      <c r="C131" s="165" t="s">
        <v>283</v>
      </c>
      <c r="D131" s="165" t="s">
        <v>290</v>
      </c>
      <c r="E131" s="166" t="s">
        <v>1504</v>
      </c>
      <c r="F131" s="167" t="s">
        <v>1505</v>
      </c>
      <c r="G131" s="168" t="s">
        <v>619</v>
      </c>
      <c r="H131" s="169">
        <v>2</v>
      </c>
      <c r="I131" s="170"/>
      <c r="J131" s="171">
        <f t="shared" ref="J131:J144" si="10">ROUND(I131*H131,2)</f>
        <v>0</v>
      </c>
      <c r="K131" s="167" t="s">
        <v>19</v>
      </c>
      <c r="L131" s="172"/>
      <c r="M131" s="173" t="s">
        <v>19</v>
      </c>
      <c r="N131" s="174" t="s">
        <v>49</v>
      </c>
      <c r="P131" s="136">
        <f t="shared" ref="P131:P144" si="11">O131*H131</f>
        <v>0</v>
      </c>
      <c r="Q131" s="136">
        <v>0</v>
      </c>
      <c r="R131" s="136">
        <f t="shared" ref="R131:R144" si="12">Q131*H131</f>
        <v>0</v>
      </c>
      <c r="S131" s="136">
        <v>0</v>
      </c>
      <c r="T131" s="137">
        <f t="shared" ref="T131:T144" si="13">S131*H131</f>
        <v>0</v>
      </c>
      <c r="AR131" s="138" t="s">
        <v>773</v>
      </c>
      <c r="AT131" s="138" t="s">
        <v>290</v>
      </c>
      <c r="AU131" s="138" t="s">
        <v>88</v>
      </c>
      <c r="AY131" s="17" t="s">
        <v>140</v>
      </c>
      <c r="BE131" s="139">
        <f t="shared" ref="BE131:BE144" si="14">IF(N131="základní",J131,0)</f>
        <v>0</v>
      </c>
      <c r="BF131" s="139">
        <f t="shared" ref="BF131:BF144" si="15">IF(N131="snížená",J131,0)</f>
        <v>0</v>
      </c>
      <c r="BG131" s="139">
        <f t="shared" ref="BG131:BG144" si="16">IF(N131="zákl. přenesená",J131,0)</f>
        <v>0</v>
      </c>
      <c r="BH131" s="139">
        <f t="shared" ref="BH131:BH144" si="17">IF(N131="sníž. přenesená",J131,0)</f>
        <v>0</v>
      </c>
      <c r="BI131" s="139">
        <f t="shared" ref="BI131:BI144" si="18">IF(N131="nulová",J131,0)</f>
        <v>0</v>
      </c>
      <c r="BJ131" s="17" t="s">
        <v>86</v>
      </c>
      <c r="BK131" s="139">
        <f t="shared" ref="BK131:BK144" si="19">ROUND(I131*H131,2)</f>
        <v>0</v>
      </c>
      <c r="BL131" s="17" t="s">
        <v>322</v>
      </c>
      <c r="BM131" s="138" t="s">
        <v>286</v>
      </c>
    </row>
    <row r="132" spans="2:65" s="1" customFormat="1" ht="16.5" customHeight="1">
      <c r="B132" s="32"/>
      <c r="C132" s="127" t="s">
        <v>216</v>
      </c>
      <c r="D132" s="127" t="s">
        <v>142</v>
      </c>
      <c r="E132" s="128" t="s">
        <v>1502</v>
      </c>
      <c r="F132" s="129" t="s">
        <v>1503</v>
      </c>
      <c r="G132" s="130" t="s">
        <v>1497</v>
      </c>
      <c r="H132" s="131">
        <v>14</v>
      </c>
      <c r="I132" s="132"/>
      <c r="J132" s="133">
        <f t="shared" si="10"/>
        <v>0</v>
      </c>
      <c r="K132" s="129" t="s">
        <v>19</v>
      </c>
      <c r="L132" s="32"/>
      <c r="M132" s="134" t="s">
        <v>19</v>
      </c>
      <c r="N132" s="135" t="s">
        <v>49</v>
      </c>
      <c r="P132" s="136">
        <f t="shared" si="11"/>
        <v>0</v>
      </c>
      <c r="Q132" s="136">
        <v>0</v>
      </c>
      <c r="R132" s="136">
        <f t="shared" si="12"/>
        <v>0</v>
      </c>
      <c r="S132" s="136">
        <v>0</v>
      </c>
      <c r="T132" s="137">
        <f t="shared" si="13"/>
        <v>0</v>
      </c>
      <c r="AR132" s="138" t="s">
        <v>322</v>
      </c>
      <c r="AT132" s="138" t="s">
        <v>142</v>
      </c>
      <c r="AU132" s="138" t="s">
        <v>88</v>
      </c>
      <c r="AY132" s="17" t="s">
        <v>140</v>
      </c>
      <c r="BE132" s="139">
        <f t="shared" si="14"/>
        <v>0</v>
      </c>
      <c r="BF132" s="139">
        <f t="shared" si="15"/>
        <v>0</v>
      </c>
      <c r="BG132" s="139">
        <f t="shared" si="16"/>
        <v>0</v>
      </c>
      <c r="BH132" s="139">
        <f t="shared" si="17"/>
        <v>0</v>
      </c>
      <c r="BI132" s="139">
        <f t="shared" si="18"/>
        <v>0</v>
      </c>
      <c r="BJ132" s="17" t="s">
        <v>86</v>
      </c>
      <c r="BK132" s="139">
        <f t="shared" si="19"/>
        <v>0</v>
      </c>
      <c r="BL132" s="17" t="s">
        <v>322</v>
      </c>
      <c r="BM132" s="138" t="s">
        <v>294</v>
      </c>
    </row>
    <row r="133" spans="2:65" s="1" customFormat="1" ht="16.5" customHeight="1">
      <c r="B133" s="32"/>
      <c r="C133" s="165" t="s">
        <v>296</v>
      </c>
      <c r="D133" s="165" t="s">
        <v>290</v>
      </c>
      <c r="E133" s="166" t="s">
        <v>1506</v>
      </c>
      <c r="F133" s="167" t="s">
        <v>1507</v>
      </c>
      <c r="G133" s="168" t="s">
        <v>619</v>
      </c>
      <c r="H133" s="169">
        <v>14</v>
      </c>
      <c r="I133" s="170"/>
      <c r="J133" s="171">
        <f t="shared" si="10"/>
        <v>0</v>
      </c>
      <c r="K133" s="167" t="s">
        <v>19</v>
      </c>
      <c r="L133" s="172"/>
      <c r="M133" s="173" t="s">
        <v>19</v>
      </c>
      <c r="N133" s="174" t="s">
        <v>49</v>
      </c>
      <c r="P133" s="136">
        <f t="shared" si="11"/>
        <v>0</v>
      </c>
      <c r="Q133" s="136">
        <v>0</v>
      </c>
      <c r="R133" s="136">
        <f t="shared" si="12"/>
        <v>0</v>
      </c>
      <c r="S133" s="136">
        <v>0</v>
      </c>
      <c r="T133" s="137">
        <f t="shared" si="13"/>
        <v>0</v>
      </c>
      <c r="AR133" s="138" t="s">
        <v>773</v>
      </c>
      <c r="AT133" s="138" t="s">
        <v>290</v>
      </c>
      <c r="AU133" s="138" t="s">
        <v>88</v>
      </c>
      <c r="AY133" s="17" t="s">
        <v>140</v>
      </c>
      <c r="BE133" s="139">
        <f t="shared" si="14"/>
        <v>0</v>
      </c>
      <c r="BF133" s="139">
        <f t="shared" si="15"/>
        <v>0</v>
      </c>
      <c r="BG133" s="139">
        <f t="shared" si="16"/>
        <v>0</v>
      </c>
      <c r="BH133" s="139">
        <f t="shared" si="17"/>
        <v>0</v>
      </c>
      <c r="BI133" s="139">
        <f t="shared" si="18"/>
        <v>0</v>
      </c>
      <c r="BJ133" s="17" t="s">
        <v>86</v>
      </c>
      <c r="BK133" s="139">
        <f t="shared" si="19"/>
        <v>0</v>
      </c>
      <c r="BL133" s="17" t="s">
        <v>322</v>
      </c>
      <c r="BM133" s="138" t="s">
        <v>299</v>
      </c>
    </row>
    <row r="134" spans="2:65" s="1" customFormat="1" ht="16.5" customHeight="1">
      <c r="B134" s="32"/>
      <c r="C134" s="127" t="s">
        <v>222</v>
      </c>
      <c r="D134" s="127" t="s">
        <v>142</v>
      </c>
      <c r="E134" s="128" t="s">
        <v>1502</v>
      </c>
      <c r="F134" s="129" t="s">
        <v>1503</v>
      </c>
      <c r="G134" s="130" t="s">
        <v>1497</v>
      </c>
      <c r="H134" s="131">
        <v>1</v>
      </c>
      <c r="I134" s="132"/>
      <c r="J134" s="133">
        <f t="shared" si="10"/>
        <v>0</v>
      </c>
      <c r="K134" s="129" t="s">
        <v>19</v>
      </c>
      <c r="L134" s="32"/>
      <c r="M134" s="134" t="s">
        <v>19</v>
      </c>
      <c r="N134" s="135" t="s">
        <v>49</v>
      </c>
      <c r="P134" s="136">
        <f t="shared" si="11"/>
        <v>0</v>
      </c>
      <c r="Q134" s="136">
        <v>0</v>
      </c>
      <c r="R134" s="136">
        <f t="shared" si="12"/>
        <v>0</v>
      </c>
      <c r="S134" s="136">
        <v>0</v>
      </c>
      <c r="T134" s="137">
        <f t="shared" si="13"/>
        <v>0</v>
      </c>
      <c r="AR134" s="138" t="s">
        <v>322</v>
      </c>
      <c r="AT134" s="138" t="s">
        <v>142</v>
      </c>
      <c r="AU134" s="138" t="s">
        <v>88</v>
      </c>
      <c r="AY134" s="17" t="s">
        <v>140</v>
      </c>
      <c r="BE134" s="139">
        <f t="shared" si="14"/>
        <v>0</v>
      </c>
      <c r="BF134" s="139">
        <f t="shared" si="15"/>
        <v>0</v>
      </c>
      <c r="BG134" s="139">
        <f t="shared" si="16"/>
        <v>0</v>
      </c>
      <c r="BH134" s="139">
        <f t="shared" si="17"/>
        <v>0</v>
      </c>
      <c r="BI134" s="139">
        <f t="shared" si="18"/>
        <v>0</v>
      </c>
      <c r="BJ134" s="17" t="s">
        <v>86</v>
      </c>
      <c r="BK134" s="139">
        <f t="shared" si="19"/>
        <v>0</v>
      </c>
      <c r="BL134" s="17" t="s">
        <v>322</v>
      </c>
      <c r="BM134" s="138" t="s">
        <v>304</v>
      </c>
    </row>
    <row r="135" spans="2:65" s="1" customFormat="1" ht="16.5" customHeight="1">
      <c r="B135" s="32"/>
      <c r="C135" s="165" t="s">
        <v>307</v>
      </c>
      <c r="D135" s="165" t="s">
        <v>290</v>
      </c>
      <c r="E135" s="166" t="s">
        <v>1508</v>
      </c>
      <c r="F135" s="167" t="s">
        <v>1509</v>
      </c>
      <c r="G135" s="168" t="s">
        <v>619</v>
      </c>
      <c r="H135" s="169">
        <v>1</v>
      </c>
      <c r="I135" s="170"/>
      <c r="J135" s="171">
        <f t="shared" si="10"/>
        <v>0</v>
      </c>
      <c r="K135" s="167" t="s">
        <v>19</v>
      </c>
      <c r="L135" s="172"/>
      <c r="M135" s="173" t="s">
        <v>19</v>
      </c>
      <c r="N135" s="174" t="s">
        <v>49</v>
      </c>
      <c r="P135" s="136">
        <f t="shared" si="11"/>
        <v>0</v>
      </c>
      <c r="Q135" s="136">
        <v>0</v>
      </c>
      <c r="R135" s="136">
        <f t="shared" si="12"/>
        <v>0</v>
      </c>
      <c r="S135" s="136">
        <v>0</v>
      </c>
      <c r="T135" s="137">
        <f t="shared" si="13"/>
        <v>0</v>
      </c>
      <c r="AR135" s="138" t="s">
        <v>773</v>
      </c>
      <c r="AT135" s="138" t="s">
        <v>290</v>
      </c>
      <c r="AU135" s="138" t="s">
        <v>88</v>
      </c>
      <c r="AY135" s="17" t="s">
        <v>140</v>
      </c>
      <c r="BE135" s="139">
        <f t="shared" si="14"/>
        <v>0</v>
      </c>
      <c r="BF135" s="139">
        <f t="shared" si="15"/>
        <v>0</v>
      </c>
      <c r="BG135" s="139">
        <f t="shared" si="16"/>
        <v>0</v>
      </c>
      <c r="BH135" s="139">
        <f t="shared" si="17"/>
        <v>0</v>
      </c>
      <c r="BI135" s="139">
        <f t="shared" si="18"/>
        <v>0</v>
      </c>
      <c r="BJ135" s="17" t="s">
        <v>86</v>
      </c>
      <c r="BK135" s="139">
        <f t="shared" si="19"/>
        <v>0</v>
      </c>
      <c r="BL135" s="17" t="s">
        <v>322</v>
      </c>
      <c r="BM135" s="138" t="s">
        <v>310</v>
      </c>
    </row>
    <row r="136" spans="2:65" s="1" customFormat="1" ht="16.5" customHeight="1">
      <c r="B136" s="32"/>
      <c r="C136" s="127" t="s">
        <v>228</v>
      </c>
      <c r="D136" s="127" t="s">
        <v>142</v>
      </c>
      <c r="E136" s="128" t="s">
        <v>1510</v>
      </c>
      <c r="F136" s="129" t="s">
        <v>1511</v>
      </c>
      <c r="G136" s="130" t="s">
        <v>1497</v>
      </c>
      <c r="H136" s="131">
        <v>15</v>
      </c>
      <c r="I136" s="132"/>
      <c r="J136" s="133">
        <f t="shared" si="10"/>
        <v>0</v>
      </c>
      <c r="K136" s="129" t="s">
        <v>19</v>
      </c>
      <c r="L136" s="32"/>
      <c r="M136" s="134" t="s">
        <v>19</v>
      </c>
      <c r="N136" s="135" t="s">
        <v>49</v>
      </c>
      <c r="P136" s="136">
        <f t="shared" si="11"/>
        <v>0</v>
      </c>
      <c r="Q136" s="136">
        <v>0</v>
      </c>
      <c r="R136" s="136">
        <f t="shared" si="12"/>
        <v>0</v>
      </c>
      <c r="S136" s="136">
        <v>0</v>
      </c>
      <c r="T136" s="137">
        <f t="shared" si="13"/>
        <v>0</v>
      </c>
      <c r="AR136" s="138" t="s">
        <v>322</v>
      </c>
      <c r="AT136" s="138" t="s">
        <v>142</v>
      </c>
      <c r="AU136" s="138" t="s">
        <v>88</v>
      </c>
      <c r="AY136" s="17" t="s">
        <v>140</v>
      </c>
      <c r="BE136" s="139">
        <f t="shared" si="14"/>
        <v>0</v>
      </c>
      <c r="BF136" s="139">
        <f t="shared" si="15"/>
        <v>0</v>
      </c>
      <c r="BG136" s="139">
        <f t="shared" si="16"/>
        <v>0</v>
      </c>
      <c r="BH136" s="139">
        <f t="shared" si="17"/>
        <v>0</v>
      </c>
      <c r="BI136" s="139">
        <f t="shared" si="18"/>
        <v>0</v>
      </c>
      <c r="BJ136" s="17" t="s">
        <v>86</v>
      </c>
      <c r="BK136" s="139">
        <f t="shared" si="19"/>
        <v>0</v>
      </c>
      <c r="BL136" s="17" t="s">
        <v>322</v>
      </c>
      <c r="BM136" s="138" t="s">
        <v>316</v>
      </c>
    </row>
    <row r="137" spans="2:65" s="1" customFormat="1" ht="16.5" customHeight="1">
      <c r="B137" s="32"/>
      <c r="C137" s="165" t="s">
        <v>318</v>
      </c>
      <c r="D137" s="165" t="s">
        <v>290</v>
      </c>
      <c r="E137" s="166" t="s">
        <v>1512</v>
      </c>
      <c r="F137" s="167" t="s">
        <v>1513</v>
      </c>
      <c r="G137" s="168" t="s">
        <v>619</v>
      </c>
      <c r="H137" s="169">
        <v>15</v>
      </c>
      <c r="I137" s="170"/>
      <c r="J137" s="171">
        <f t="shared" si="10"/>
        <v>0</v>
      </c>
      <c r="K137" s="167" t="s">
        <v>19</v>
      </c>
      <c r="L137" s="172"/>
      <c r="M137" s="173" t="s">
        <v>19</v>
      </c>
      <c r="N137" s="174" t="s">
        <v>49</v>
      </c>
      <c r="P137" s="136">
        <f t="shared" si="11"/>
        <v>0</v>
      </c>
      <c r="Q137" s="136">
        <v>0</v>
      </c>
      <c r="R137" s="136">
        <f t="shared" si="12"/>
        <v>0</v>
      </c>
      <c r="S137" s="136">
        <v>0</v>
      </c>
      <c r="T137" s="137">
        <f t="shared" si="13"/>
        <v>0</v>
      </c>
      <c r="AR137" s="138" t="s">
        <v>773</v>
      </c>
      <c r="AT137" s="138" t="s">
        <v>290</v>
      </c>
      <c r="AU137" s="138" t="s">
        <v>88</v>
      </c>
      <c r="AY137" s="17" t="s">
        <v>140</v>
      </c>
      <c r="BE137" s="139">
        <f t="shared" si="14"/>
        <v>0</v>
      </c>
      <c r="BF137" s="139">
        <f t="shared" si="15"/>
        <v>0</v>
      </c>
      <c r="BG137" s="139">
        <f t="shared" si="16"/>
        <v>0</v>
      </c>
      <c r="BH137" s="139">
        <f t="shared" si="17"/>
        <v>0</v>
      </c>
      <c r="BI137" s="139">
        <f t="shared" si="18"/>
        <v>0</v>
      </c>
      <c r="BJ137" s="17" t="s">
        <v>86</v>
      </c>
      <c r="BK137" s="139">
        <f t="shared" si="19"/>
        <v>0</v>
      </c>
      <c r="BL137" s="17" t="s">
        <v>322</v>
      </c>
      <c r="BM137" s="138" t="s">
        <v>319</v>
      </c>
    </row>
    <row r="138" spans="2:65" s="1" customFormat="1" ht="16.5" customHeight="1">
      <c r="B138" s="32"/>
      <c r="C138" s="127" t="s">
        <v>234</v>
      </c>
      <c r="D138" s="127" t="s">
        <v>142</v>
      </c>
      <c r="E138" s="128" t="s">
        <v>1514</v>
      </c>
      <c r="F138" s="129" t="s">
        <v>1515</v>
      </c>
      <c r="G138" s="130" t="s">
        <v>1497</v>
      </c>
      <c r="H138" s="131">
        <v>10</v>
      </c>
      <c r="I138" s="132"/>
      <c r="J138" s="133">
        <f t="shared" si="10"/>
        <v>0</v>
      </c>
      <c r="K138" s="129" t="s">
        <v>19</v>
      </c>
      <c r="L138" s="32"/>
      <c r="M138" s="134" t="s">
        <v>19</v>
      </c>
      <c r="N138" s="135" t="s">
        <v>49</v>
      </c>
      <c r="P138" s="136">
        <f t="shared" si="11"/>
        <v>0</v>
      </c>
      <c r="Q138" s="136">
        <v>0</v>
      </c>
      <c r="R138" s="136">
        <f t="shared" si="12"/>
        <v>0</v>
      </c>
      <c r="S138" s="136">
        <v>0</v>
      </c>
      <c r="T138" s="137">
        <f t="shared" si="13"/>
        <v>0</v>
      </c>
      <c r="AR138" s="138" t="s">
        <v>322</v>
      </c>
      <c r="AT138" s="138" t="s">
        <v>142</v>
      </c>
      <c r="AU138" s="138" t="s">
        <v>88</v>
      </c>
      <c r="AY138" s="17" t="s">
        <v>140</v>
      </c>
      <c r="BE138" s="139">
        <f t="shared" si="14"/>
        <v>0</v>
      </c>
      <c r="BF138" s="139">
        <f t="shared" si="15"/>
        <v>0</v>
      </c>
      <c r="BG138" s="139">
        <f t="shared" si="16"/>
        <v>0</v>
      </c>
      <c r="BH138" s="139">
        <f t="shared" si="17"/>
        <v>0</v>
      </c>
      <c r="BI138" s="139">
        <f t="shared" si="18"/>
        <v>0</v>
      </c>
      <c r="BJ138" s="17" t="s">
        <v>86</v>
      </c>
      <c r="BK138" s="139">
        <f t="shared" si="19"/>
        <v>0</v>
      </c>
      <c r="BL138" s="17" t="s">
        <v>322</v>
      </c>
      <c r="BM138" s="138" t="s">
        <v>322</v>
      </c>
    </row>
    <row r="139" spans="2:65" s="1" customFormat="1" ht="16.5" customHeight="1">
      <c r="B139" s="32"/>
      <c r="C139" s="165" t="s">
        <v>324</v>
      </c>
      <c r="D139" s="165" t="s">
        <v>290</v>
      </c>
      <c r="E139" s="166" t="s">
        <v>1516</v>
      </c>
      <c r="F139" s="167" t="s">
        <v>1517</v>
      </c>
      <c r="G139" s="168" t="s">
        <v>619</v>
      </c>
      <c r="H139" s="169">
        <v>10</v>
      </c>
      <c r="I139" s="170"/>
      <c r="J139" s="171">
        <f t="shared" si="10"/>
        <v>0</v>
      </c>
      <c r="K139" s="167" t="s">
        <v>19</v>
      </c>
      <c r="L139" s="172"/>
      <c r="M139" s="173" t="s">
        <v>19</v>
      </c>
      <c r="N139" s="174" t="s">
        <v>49</v>
      </c>
      <c r="P139" s="136">
        <f t="shared" si="11"/>
        <v>0</v>
      </c>
      <c r="Q139" s="136">
        <v>0</v>
      </c>
      <c r="R139" s="136">
        <f t="shared" si="12"/>
        <v>0</v>
      </c>
      <c r="S139" s="136">
        <v>0</v>
      </c>
      <c r="T139" s="137">
        <f t="shared" si="13"/>
        <v>0</v>
      </c>
      <c r="AR139" s="138" t="s">
        <v>773</v>
      </c>
      <c r="AT139" s="138" t="s">
        <v>290</v>
      </c>
      <c r="AU139" s="138" t="s">
        <v>88</v>
      </c>
      <c r="AY139" s="17" t="s">
        <v>140</v>
      </c>
      <c r="BE139" s="139">
        <f t="shared" si="14"/>
        <v>0</v>
      </c>
      <c r="BF139" s="139">
        <f t="shared" si="15"/>
        <v>0</v>
      </c>
      <c r="BG139" s="139">
        <f t="shared" si="16"/>
        <v>0</v>
      </c>
      <c r="BH139" s="139">
        <f t="shared" si="17"/>
        <v>0</v>
      </c>
      <c r="BI139" s="139">
        <f t="shared" si="18"/>
        <v>0</v>
      </c>
      <c r="BJ139" s="17" t="s">
        <v>86</v>
      </c>
      <c r="BK139" s="139">
        <f t="shared" si="19"/>
        <v>0</v>
      </c>
      <c r="BL139" s="17" t="s">
        <v>322</v>
      </c>
      <c r="BM139" s="138" t="s">
        <v>327</v>
      </c>
    </row>
    <row r="140" spans="2:65" s="1" customFormat="1" ht="16.5" customHeight="1">
      <c r="B140" s="32"/>
      <c r="C140" s="127" t="s">
        <v>243</v>
      </c>
      <c r="D140" s="127" t="s">
        <v>142</v>
      </c>
      <c r="E140" s="128" t="s">
        <v>1514</v>
      </c>
      <c r="F140" s="129" t="s">
        <v>1515</v>
      </c>
      <c r="G140" s="130" t="s">
        <v>1497</v>
      </c>
      <c r="H140" s="131">
        <v>16</v>
      </c>
      <c r="I140" s="132"/>
      <c r="J140" s="133">
        <f t="shared" si="10"/>
        <v>0</v>
      </c>
      <c r="K140" s="129" t="s">
        <v>19</v>
      </c>
      <c r="L140" s="32"/>
      <c r="M140" s="134" t="s">
        <v>19</v>
      </c>
      <c r="N140" s="135" t="s">
        <v>49</v>
      </c>
      <c r="P140" s="136">
        <f t="shared" si="11"/>
        <v>0</v>
      </c>
      <c r="Q140" s="136">
        <v>0</v>
      </c>
      <c r="R140" s="136">
        <f t="shared" si="12"/>
        <v>0</v>
      </c>
      <c r="S140" s="136">
        <v>0</v>
      </c>
      <c r="T140" s="137">
        <f t="shared" si="13"/>
        <v>0</v>
      </c>
      <c r="AR140" s="138" t="s">
        <v>322</v>
      </c>
      <c r="AT140" s="138" t="s">
        <v>142</v>
      </c>
      <c r="AU140" s="138" t="s">
        <v>88</v>
      </c>
      <c r="AY140" s="17" t="s">
        <v>140</v>
      </c>
      <c r="BE140" s="139">
        <f t="shared" si="14"/>
        <v>0</v>
      </c>
      <c r="BF140" s="139">
        <f t="shared" si="15"/>
        <v>0</v>
      </c>
      <c r="BG140" s="139">
        <f t="shared" si="16"/>
        <v>0</v>
      </c>
      <c r="BH140" s="139">
        <f t="shared" si="17"/>
        <v>0</v>
      </c>
      <c r="BI140" s="139">
        <f t="shared" si="18"/>
        <v>0</v>
      </c>
      <c r="BJ140" s="17" t="s">
        <v>86</v>
      </c>
      <c r="BK140" s="139">
        <f t="shared" si="19"/>
        <v>0</v>
      </c>
      <c r="BL140" s="17" t="s">
        <v>322</v>
      </c>
      <c r="BM140" s="138" t="s">
        <v>330</v>
      </c>
    </row>
    <row r="141" spans="2:65" s="1" customFormat="1" ht="16.5" customHeight="1">
      <c r="B141" s="32"/>
      <c r="C141" s="165" t="s">
        <v>332</v>
      </c>
      <c r="D141" s="165" t="s">
        <v>290</v>
      </c>
      <c r="E141" s="166" t="s">
        <v>1518</v>
      </c>
      <c r="F141" s="167" t="s">
        <v>1519</v>
      </c>
      <c r="G141" s="168" t="s">
        <v>619</v>
      </c>
      <c r="H141" s="169">
        <v>16</v>
      </c>
      <c r="I141" s="170"/>
      <c r="J141" s="171">
        <f t="shared" si="10"/>
        <v>0</v>
      </c>
      <c r="K141" s="167" t="s">
        <v>19</v>
      </c>
      <c r="L141" s="172"/>
      <c r="M141" s="173" t="s">
        <v>19</v>
      </c>
      <c r="N141" s="174" t="s">
        <v>49</v>
      </c>
      <c r="P141" s="136">
        <f t="shared" si="11"/>
        <v>0</v>
      </c>
      <c r="Q141" s="136">
        <v>0</v>
      </c>
      <c r="R141" s="136">
        <f t="shared" si="12"/>
        <v>0</v>
      </c>
      <c r="S141" s="136">
        <v>0</v>
      </c>
      <c r="T141" s="137">
        <f t="shared" si="13"/>
        <v>0</v>
      </c>
      <c r="AR141" s="138" t="s">
        <v>773</v>
      </c>
      <c r="AT141" s="138" t="s">
        <v>290</v>
      </c>
      <c r="AU141" s="138" t="s">
        <v>88</v>
      </c>
      <c r="AY141" s="17" t="s">
        <v>140</v>
      </c>
      <c r="BE141" s="139">
        <f t="shared" si="14"/>
        <v>0</v>
      </c>
      <c r="BF141" s="139">
        <f t="shared" si="15"/>
        <v>0</v>
      </c>
      <c r="BG141" s="139">
        <f t="shared" si="16"/>
        <v>0</v>
      </c>
      <c r="BH141" s="139">
        <f t="shared" si="17"/>
        <v>0</v>
      </c>
      <c r="BI141" s="139">
        <f t="shared" si="18"/>
        <v>0</v>
      </c>
      <c r="BJ141" s="17" t="s">
        <v>86</v>
      </c>
      <c r="BK141" s="139">
        <f t="shared" si="19"/>
        <v>0</v>
      </c>
      <c r="BL141" s="17" t="s">
        <v>322</v>
      </c>
      <c r="BM141" s="138" t="s">
        <v>335</v>
      </c>
    </row>
    <row r="142" spans="2:65" s="1" customFormat="1" ht="16.5" customHeight="1">
      <c r="B142" s="32"/>
      <c r="C142" s="127" t="s">
        <v>249</v>
      </c>
      <c r="D142" s="127" t="s">
        <v>142</v>
      </c>
      <c r="E142" s="128" t="s">
        <v>1514</v>
      </c>
      <c r="F142" s="129" t="s">
        <v>1515</v>
      </c>
      <c r="G142" s="130" t="s">
        <v>1497</v>
      </c>
      <c r="H142" s="131">
        <v>1</v>
      </c>
      <c r="I142" s="132"/>
      <c r="J142" s="133">
        <f t="shared" si="10"/>
        <v>0</v>
      </c>
      <c r="K142" s="129" t="s">
        <v>19</v>
      </c>
      <c r="L142" s="32"/>
      <c r="M142" s="134" t="s">
        <v>19</v>
      </c>
      <c r="N142" s="135" t="s">
        <v>49</v>
      </c>
      <c r="P142" s="136">
        <f t="shared" si="11"/>
        <v>0</v>
      </c>
      <c r="Q142" s="136">
        <v>0</v>
      </c>
      <c r="R142" s="136">
        <f t="shared" si="12"/>
        <v>0</v>
      </c>
      <c r="S142" s="136">
        <v>0</v>
      </c>
      <c r="T142" s="137">
        <f t="shared" si="13"/>
        <v>0</v>
      </c>
      <c r="AR142" s="138" t="s">
        <v>322</v>
      </c>
      <c r="AT142" s="138" t="s">
        <v>142</v>
      </c>
      <c r="AU142" s="138" t="s">
        <v>88</v>
      </c>
      <c r="AY142" s="17" t="s">
        <v>140</v>
      </c>
      <c r="BE142" s="139">
        <f t="shared" si="14"/>
        <v>0</v>
      </c>
      <c r="BF142" s="139">
        <f t="shared" si="15"/>
        <v>0</v>
      </c>
      <c r="BG142" s="139">
        <f t="shared" si="16"/>
        <v>0</v>
      </c>
      <c r="BH142" s="139">
        <f t="shared" si="17"/>
        <v>0</v>
      </c>
      <c r="BI142" s="139">
        <f t="shared" si="18"/>
        <v>0</v>
      </c>
      <c r="BJ142" s="17" t="s">
        <v>86</v>
      </c>
      <c r="BK142" s="139">
        <f t="shared" si="19"/>
        <v>0</v>
      </c>
      <c r="BL142" s="17" t="s">
        <v>322</v>
      </c>
      <c r="BM142" s="138" t="s">
        <v>340</v>
      </c>
    </row>
    <row r="143" spans="2:65" s="1" customFormat="1" ht="16.5" customHeight="1">
      <c r="B143" s="32"/>
      <c r="C143" s="165" t="s">
        <v>173</v>
      </c>
      <c r="D143" s="165" t="s">
        <v>290</v>
      </c>
      <c r="E143" s="166" t="s">
        <v>1520</v>
      </c>
      <c r="F143" s="167" t="s">
        <v>1521</v>
      </c>
      <c r="G143" s="168" t="s">
        <v>619</v>
      </c>
      <c r="H143" s="169">
        <v>1</v>
      </c>
      <c r="I143" s="170"/>
      <c r="J143" s="171">
        <f t="shared" si="10"/>
        <v>0</v>
      </c>
      <c r="K143" s="167" t="s">
        <v>19</v>
      </c>
      <c r="L143" s="172"/>
      <c r="M143" s="173" t="s">
        <v>19</v>
      </c>
      <c r="N143" s="174" t="s">
        <v>49</v>
      </c>
      <c r="P143" s="136">
        <f t="shared" si="11"/>
        <v>0</v>
      </c>
      <c r="Q143" s="136">
        <v>0</v>
      </c>
      <c r="R143" s="136">
        <f t="shared" si="12"/>
        <v>0</v>
      </c>
      <c r="S143" s="136">
        <v>0</v>
      </c>
      <c r="T143" s="137">
        <f t="shared" si="13"/>
        <v>0</v>
      </c>
      <c r="AR143" s="138" t="s">
        <v>773</v>
      </c>
      <c r="AT143" s="138" t="s">
        <v>290</v>
      </c>
      <c r="AU143" s="138" t="s">
        <v>88</v>
      </c>
      <c r="AY143" s="17" t="s">
        <v>140</v>
      </c>
      <c r="BE143" s="139">
        <f t="shared" si="14"/>
        <v>0</v>
      </c>
      <c r="BF143" s="139">
        <f t="shared" si="15"/>
        <v>0</v>
      </c>
      <c r="BG143" s="139">
        <f t="shared" si="16"/>
        <v>0</v>
      </c>
      <c r="BH143" s="139">
        <f t="shared" si="17"/>
        <v>0</v>
      </c>
      <c r="BI143" s="139">
        <f t="shared" si="18"/>
        <v>0</v>
      </c>
      <c r="BJ143" s="17" t="s">
        <v>86</v>
      </c>
      <c r="BK143" s="139">
        <f t="shared" si="19"/>
        <v>0</v>
      </c>
      <c r="BL143" s="17" t="s">
        <v>322</v>
      </c>
      <c r="BM143" s="138" t="s">
        <v>344</v>
      </c>
    </row>
    <row r="144" spans="2:65" s="1" customFormat="1" ht="16.5" customHeight="1">
      <c r="B144" s="32"/>
      <c r="C144" s="127" t="s">
        <v>254</v>
      </c>
      <c r="D144" s="127" t="s">
        <v>142</v>
      </c>
      <c r="E144" s="128" t="s">
        <v>1522</v>
      </c>
      <c r="F144" s="129" t="s">
        <v>1523</v>
      </c>
      <c r="G144" s="130" t="s">
        <v>348</v>
      </c>
      <c r="H144" s="131">
        <v>190</v>
      </c>
      <c r="I144" s="132"/>
      <c r="J144" s="133">
        <f t="shared" si="10"/>
        <v>0</v>
      </c>
      <c r="K144" s="129" t="s">
        <v>19</v>
      </c>
      <c r="L144" s="32"/>
      <c r="M144" s="134" t="s">
        <v>19</v>
      </c>
      <c r="N144" s="135" t="s">
        <v>49</v>
      </c>
      <c r="P144" s="136">
        <f t="shared" si="11"/>
        <v>0</v>
      </c>
      <c r="Q144" s="136">
        <v>0</v>
      </c>
      <c r="R144" s="136">
        <f t="shared" si="12"/>
        <v>0</v>
      </c>
      <c r="S144" s="136">
        <v>0</v>
      </c>
      <c r="T144" s="137">
        <f t="shared" si="13"/>
        <v>0</v>
      </c>
      <c r="AR144" s="138" t="s">
        <v>322</v>
      </c>
      <c r="AT144" s="138" t="s">
        <v>142</v>
      </c>
      <c r="AU144" s="138" t="s">
        <v>88</v>
      </c>
      <c r="AY144" s="17" t="s">
        <v>140</v>
      </c>
      <c r="BE144" s="139">
        <f t="shared" si="14"/>
        <v>0</v>
      </c>
      <c r="BF144" s="139">
        <f t="shared" si="15"/>
        <v>0</v>
      </c>
      <c r="BG144" s="139">
        <f t="shared" si="16"/>
        <v>0</v>
      </c>
      <c r="BH144" s="139">
        <f t="shared" si="17"/>
        <v>0</v>
      </c>
      <c r="BI144" s="139">
        <f t="shared" si="18"/>
        <v>0</v>
      </c>
      <c r="BJ144" s="17" t="s">
        <v>86</v>
      </c>
      <c r="BK144" s="139">
        <f t="shared" si="19"/>
        <v>0</v>
      </c>
      <c r="BL144" s="17" t="s">
        <v>322</v>
      </c>
      <c r="BM144" s="138" t="s">
        <v>349</v>
      </c>
    </row>
    <row r="145" spans="2:65" s="12" customFormat="1">
      <c r="B145" s="144"/>
      <c r="D145" s="145" t="s">
        <v>150</v>
      </c>
      <c r="E145" s="146" t="s">
        <v>19</v>
      </c>
      <c r="F145" s="147" t="s">
        <v>639</v>
      </c>
      <c r="H145" s="148">
        <v>190</v>
      </c>
      <c r="I145" s="149"/>
      <c r="L145" s="144"/>
      <c r="M145" s="150"/>
      <c r="T145" s="151"/>
      <c r="AT145" s="146" t="s">
        <v>150</v>
      </c>
      <c r="AU145" s="146" t="s">
        <v>88</v>
      </c>
      <c r="AV145" s="12" t="s">
        <v>88</v>
      </c>
      <c r="AW145" s="12" t="s">
        <v>37</v>
      </c>
      <c r="AX145" s="12" t="s">
        <v>78</v>
      </c>
      <c r="AY145" s="146" t="s">
        <v>140</v>
      </c>
    </row>
    <row r="146" spans="2:65" s="14" customFormat="1">
      <c r="B146" s="158"/>
      <c r="D146" s="145" t="s">
        <v>150</v>
      </c>
      <c r="E146" s="159" t="s">
        <v>19</v>
      </c>
      <c r="F146" s="160" t="s">
        <v>153</v>
      </c>
      <c r="H146" s="161">
        <v>190</v>
      </c>
      <c r="I146" s="162"/>
      <c r="L146" s="158"/>
      <c r="M146" s="163"/>
      <c r="T146" s="164"/>
      <c r="AT146" s="159" t="s">
        <v>150</v>
      </c>
      <c r="AU146" s="159" t="s">
        <v>88</v>
      </c>
      <c r="AV146" s="14" t="s">
        <v>147</v>
      </c>
      <c r="AW146" s="14" t="s">
        <v>37</v>
      </c>
      <c r="AX146" s="14" t="s">
        <v>86</v>
      </c>
      <c r="AY146" s="159" t="s">
        <v>140</v>
      </c>
    </row>
    <row r="147" spans="2:65" s="1" customFormat="1" ht="16.5" customHeight="1">
      <c r="B147" s="32"/>
      <c r="C147" s="165" t="s">
        <v>351</v>
      </c>
      <c r="D147" s="165" t="s">
        <v>290</v>
      </c>
      <c r="E147" s="166" t="s">
        <v>1524</v>
      </c>
      <c r="F147" s="167" t="s">
        <v>1525</v>
      </c>
      <c r="G147" s="168" t="s">
        <v>348</v>
      </c>
      <c r="H147" s="169">
        <v>199.5</v>
      </c>
      <c r="I147" s="170"/>
      <c r="J147" s="171">
        <f>ROUND(I147*H147,2)</f>
        <v>0</v>
      </c>
      <c r="K147" s="167" t="s">
        <v>19</v>
      </c>
      <c r="L147" s="172"/>
      <c r="M147" s="173" t="s">
        <v>19</v>
      </c>
      <c r="N147" s="174" t="s">
        <v>49</v>
      </c>
      <c r="P147" s="136">
        <f>O147*H147</f>
        <v>0</v>
      </c>
      <c r="Q147" s="136">
        <v>0</v>
      </c>
      <c r="R147" s="136">
        <f>Q147*H147</f>
        <v>0</v>
      </c>
      <c r="S147" s="136">
        <v>0</v>
      </c>
      <c r="T147" s="137">
        <f>S147*H147</f>
        <v>0</v>
      </c>
      <c r="AR147" s="138" t="s">
        <v>773</v>
      </c>
      <c r="AT147" s="138" t="s">
        <v>290</v>
      </c>
      <c r="AU147" s="138" t="s">
        <v>88</v>
      </c>
      <c r="AY147" s="17" t="s">
        <v>140</v>
      </c>
      <c r="BE147" s="139">
        <f>IF(N147="základní",J147,0)</f>
        <v>0</v>
      </c>
      <c r="BF147" s="139">
        <f>IF(N147="snížená",J147,0)</f>
        <v>0</v>
      </c>
      <c r="BG147" s="139">
        <f>IF(N147="zákl. přenesená",J147,0)</f>
        <v>0</v>
      </c>
      <c r="BH147" s="139">
        <f>IF(N147="sníž. přenesená",J147,0)</f>
        <v>0</v>
      </c>
      <c r="BI147" s="139">
        <f>IF(N147="nulová",J147,0)</f>
        <v>0</v>
      </c>
      <c r="BJ147" s="17" t="s">
        <v>86</v>
      </c>
      <c r="BK147" s="139">
        <f>ROUND(I147*H147,2)</f>
        <v>0</v>
      </c>
      <c r="BL147" s="17" t="s">
        <v>322</v>
      </c>
      <c r="BM147" s="138" t="s">
        <v>354</v>
      </c>
    </row>
    <row r="148" spans="2:65" s="12" customFormat="1">
      <c r="B148" s="144"/>
      <c r="D148" s="145" t="s">
        <v>150</v>
      </c>
      <c r="E148" s="146" t="s">
        <v>19</v>
      </c>
      <c r="F148" s="147" t="s">
        <v>1526</v>
      </c>
      <c r="H148" s="148">
        <v>199.5</v>
      </c>
      <c r="I148" s="149"/>
      <c r="L148" s="144"/>
      <c r="M148" s="150"/>
      <c r="T148" s="151"/>
      <c r="AT148" s="146" t="s">
        <v>150</v>
      </c>
      <c r="AU148" s="146" t="s">
        <v>88</v>
      </c>
      <c r="AV148" s="12" t="s">
        <v>88</v>
      </c>
      <c r="AW148" s="12" t="s">
        <v>37</v>
      </c>
      <c r="AX148" s="12" t="s">
        <v>78</v>
      </c>
      <c r="AY148" s="146" t="s">
        <v>140</v>
      </c>
    </row>
    <row r="149" spans="2:65" s="14" customFormat="1">
      <c r="B149" s="158"/>
      <c r="D149" s="145" t="s">
        <v>150</v>
      </c>
      <c r="E149" s="159" t="s">
        <v>19</v>
      </c>
      <c r="F149" s="160" t="s">
        <v>153</v>
      </c>
      <c r="H149" s="161">
        <v>199.5</v>
      </c>
      <c r="I149" s="162"/>
      <c r="L149" s="158"/>
      <c r="M149" s="163"/>
      <c r="T149" s="164"/>
      <c r="AT149" s="159" t="s">
        <v>150</v>
      </c>
      <c r="AU149" s="159" t="s">
        <v>88</v>
      </c>
      <c r="AV149" s="14" t="s">
        <v>147</v>
      </c>
      <c r="AW149" s="14" t="s">
        <v>37</v>
      </c>
      <c r="AX149" s="14" t="s">
        <v>86</v>
      </c>
      <c r="AY149" s="159" t="s">
        <v>140</v>
      </c>
    </row>
    <row r="150" spans="2:65" s="1" customFormat="1" ht="16.5" customHeight="1">
      <c r="B150" s="32"/>
      <c r="C150" s="127" t="s">
        <v>259</v>
      </c>
      <c r="D150" s="127" t="s">
        <v>142</v>
      </c>
      <c r="E150" s="128" t="s">
        <v>1527</v>
      </c>
      <c r="F150" s="129" t="s">
        <v>1528</v>
      </c>
      <c r="G150" s="130" t="s">
        <v>221</v>
      </c>
      <c r="H150" s="131">
        <v>590</v>
      </c>
      <c r="I150" s="132"/>
      <c r="J150" s="133">
        <f>ROUND(I150*H150,2)</f>
        <v>0</v>
      </c>
      <c r="K150" s="129" t="s">
        <v>19</v>
      </c>
      <c r="L150" s="32"/>
      <c r="M150" s="134" t="s">
        <v>19</v>
      </c>
      <c r="N150" s="135" t="s">
        <v>49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322</v>
      </c>
      <c r="AT150" s="138" t="s">
        <v>142</v>
      </c>
      <c r="AU150" s="138" t="s">
        <v>88</v>
      </c>
      <c r="AY150" s="17" t="s">
        <v>140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86</v>
      </c>
      <c r="BK150" s="139">
        <f>ROUND(I150*H150,2)</f>
        <v>0</v>
      </c>
      <c r="BL150" s="17" t="s">
        <v>322</v>
      </c>
      <c r="BM150" s="138" t="s">
        <v>359</v>
      </c>
    </row>
    <row r="151" spans="2:65" s="12" customFormat="1">
      <c r="B151" s="144"/>
      <c r="D151" s="145" t="s">
        <v>150</v>
      </c>
      <c r="E151" s="146" t="s">
        <v>19</v>
      </c>
      <c r="F151" s="147" t="s">
        <v>1529</v>
      </c>
      <c r="H151" s="148">
        <v>590</v>
      </c>
      <c r="I151" s="149"/>
      <c r="L151" s="144"/>
      <c r="M151" s="150"/>
      <c r="T151" s="151"/>
      <c r="AT151" s="146" t="s">
        <v>150</v>
      </c>
      <c r="AU151" s="146" t="s">
        <v>88</v>
      </c>
      <c r="AV151" s="12" t="s">
        <v>88</v>
      </c>
      <c r="AW151" s="12" t="s">
        <v>37</v>
      </c>
      <c r="AX151" s="12" t="s">
        <v>78</v>
      </c>
      <c r="AY151" s="146" t="s">
        <v>140</v>
      </c>
    </row>
    <row r="152" spans="2:65" s="14" customFormat="1">
      <c r="B152" s="158"/>
      <c r="D152" s="145" t="s">
        <v>150</v>
      </c>
      <c r="E152" s="159" t="s">
        <v>19</v>
      </c>
      <c r="F152" s="160" t="s">
        <v>153</v>
      </c>
      <c r="H152" s="161">
        <v>590</v>
      </c>
      <c r="I152" s="162"/>
      <c r="L152" s="158"/>
      <c r="M152" s="163"/>
      <c r="T152" s="164"/>
      <c r="AT152" s="159" t="s">
        <v>150</v>
      </c>
      <c r="AU152" s="159" t="s">
        <v>88</v>
      </c>
      <c r="AV152" s="14" t="s">
        <v>147</v>
      </c>
      <c r="AW152" s="14" t="s">
        <v>37</v>
      </c>
      <c r="AX152" s="14" t="s">
        <v>86</v>
      </c>
      <c r="AY152" s="159" t="s">
        <v>140</v>
      </c>
    </row>
    <row r="153" spans="2:65" s="1" customFormat="1" ht="16.5" customHeight="1">
      <c r="B153" s="32"/>
      <c r="C153" s="165" t="s">
        <v>176</v>
      </c>
      <c r="D153" s="165" t="s">
        <v>290</v>
      </c>
      <c r="E153" s="166" t="s">
        <v>1530</v>
      </c>
      <c r="F153" s="167" t="s">
        <v>1531</v>
      </c>
      <c r="G153" s="168" t="s">
        <v>221</v>
      </c>
      <c r="H153" s="169">
        <v>590</v>
      </c>
      <c r="I153" s="170"/>
      <c r="J153" s="171">
        <f t="shared" ref="J153:J162" si="20">ROUND(I153*H153,2)</f>
        <v>0</v>
      </c>
      <c r="K153" s="167" t="s">
        <v>19</v>
      </c>
      <c r="L153" s="172"/>
      <c r="M153" s="173" t="s">
        <v>19</v>
      </c>
      <c r="N153" s="174" t="s">
        <v>49</v>
      </c>
      <c r="P153" s="136">
        <f t="shared" ref="P153:P162" si="21">O153*H153</f>
        <v>0</v>
      </c>
      <c r="Q153" s="136">
        <v>0</v>
      </c>
      <c r="R153" s="136">
        <f t="shared" ref="R153:R162" si="22">Q153*H153</f>
        <v>0</v>
      </c>
      <c r="S153" s="136">
        <v>0</v>
      </c>
      <c r="T153" s="137">
        <f t="shared" ref="T153:T162" si="23">S153*H153</f>
        <v>0</v>
      </c>
      <c r="AR153" s="138" t="s">
        <v>773</v>
      </c>
      <c r="AT153" s="138" t="s">
        <v>290</v>
      </c>
      <c r="AU153" s="138" t="s">
        <v>88</v>
      </c>
      <c r="AY153" s="17" t="s">
        <v>140</v>
      </c>
      <c r="BE153" s="139">
        <f t="shared" ref="BE153:BE162" si="24">IF(N153="základní",J153,0)</f>
        <v>0</v>
      </c>
      <c r="BF153" s="139">
        <f t="shared" ref="BF153:BF162" si="25">IF(N153="snížená",J153,0)</f>
        <v>0</v>
      </c>
      <c r="BG153" s="139">
        <f t="shared" ref="BG153:BG162" si="26">IF(N153="zákl. přenesená",J153,0)</f>
        <v>0</v>
      </c>
      <c r="BH153" s="139">
        <f t="shared" ref="BH153:BH162" si="27">IF(N153="sníž. přenesená",J153,0)</f>
        <v>0</v>
      </c>
      <c r="BI153" s="139">
        <f t="shared" ref="BI153:BI162" si="28">IF(N153="nulová",J153,0)</f>
        <v>0</v>
      </c>
      <c r="BJ153" s="17" t="s">
        <v>86</v>
      </c>
      <c r="BK153" s="139">
        <f t="shared" ref="BK153:BK162" si="29">ROUND(I153*H153,2)</f>
        <v>0</v>
      </c>
      <c r="BL153" s="17" t="s">
        <v>322</v>
      </c>
      <c r="BM153" s="138" t="s">
        <v>369</v>
      </c>
    </row>
    <row r="154" spans="2:65" s="1" customFormat="1" ht="16.5" customHeight="1">
      <c r="B154" s="32"/>
      <c r="C154" s="127" t="s">
        <v>263</v>
      </c>
      <c r="D154" s="127" t="s">
        <v>142</v>
      </c>
      <c r="E154" s="128" t="s">
        <v>1532</v>
      </c>
      <c r="F154" s="129" t="s">
        <v>1533</v>
      </c>
      <c r="G154" s="130" t="s">
        <v>1497</v>
      </c>
      <c r="H154" s="131">
        <v>17</v>
      </c>
      <c r="I154" s="132"/>
      <c r="J154" s="133">
        <f t="shared" si="20"/>
        <v>0</v>
      </c>
      <c r="K154" s="129" t="s">
        <v>19</v>
      </c>
      <c r="L154" s="32"/>
      <c r="M154" s="134" t="s">
        <v>19</v>
      </c>
      <c r="N154" s="135" t="s">
        <v>49</v>
      </c>
      <c r="P154" s="136">
        <f t="shared" si="21"/>
        <v>0</v>
      </c>
      <c r="Q154" s="136">
        <v>0</v>
      </c>
      <c r="R154" s="136">
        <f t="shared" si="22"/>
        <v>0</v>
      </c>
      <c r="S154" s="136">
        <v>0</v>
      </c>
      <c r="T154" s="137">
        <f t="shared" si="23"/>
        <v>0</v>
      </c>
      <c r="AR154" s="138" t="s">
        <v>322</v>
      </c>
      <c r="AT154" s="138" t="s">
        <v>142</v>
      </c>
      <c r="AU154" s="138" t="s">
        <v>88</v>
      </c>
      <c r="AY154" s="17" t="s">
        <v>140</v>
      </c>
      <c r="BE154" s="139">
        <f t="shared" si="24"/>
        <v>0</v>
      </c>
      <c r="BF154" s="139">
        <f t="shared" si="25"/>
        <v>0</v>
      </c>
      <c r="BG154" s="139">
        <f t="shared" si="26"/>
        <v>0</v>
      </c>
      <c r="BH154" s="139">
        <f t="shared" si="27"/>
        <v>0</v>
      </c>
      <c r="BI154" s="139">
        <f t="shared" si="28"/>
        <v>0</v>
      </c>
      <c r="BJ154" s="17" t="s">
        <v>86</v>
      </c>
      <c r="BK154" s="139">
        <f t="shared" si="29"/>
        <v>0</v>
      </c>
      <c r="BL154" s="17" t="s">
        <v>322</v>
      </c>
      <c r="BM154" s="138" t="s">
        <v>374</v>
      </c>
    </row>
    <row r="155" spans="2:65" s="1" customFormat="1" ht="16.5" customHeight="1">
      <c r="B155" s="32"/>
      <c r="C155" s="165" t="s">
        <v>377</v>
      </c>
      <c r="D155" s="165" t="s">
        <v>290</v>
      </c>
      <c r="E155" s="166" t="s">
        <v>1534</v>
      </c>
      <c r="F155" s="167" t="s">
        <v>1535</v>
      </c>
      <c r="G155" s="168" t="s">
        <v>619</v>
      </c>
      <c r="H155" s="169">
        <v>17</v>
      </c>
      <c r="I155" s="170"/>
      <c r="J155" s="171">
        <f t="shared" si="20"/>
        <v>0</v>
      </c>
      <c r="K155" s="167" t="s">
        <v>19</v>
      </c>
      <c r="L155" s="172"/>
      <c r="M155" s="173" t="s">
        <v>19</v>
      </c>
      <c r="N155" s="174" t="s">
        <v>49</v>
      </c>
      <c r="P155" s="136">
        <f t="shared" si="21"/>
        <v>0</v>
      </c>
      <c r="Q155" s="136">
        <v>0</v>
      </c>
      <c r="R155" s="136">
        <f t="shared" si="22"/>
        <v>0</v>
      </c>
      <c r="S155" s="136">
        <v>0</v>
      </c>
      <c r="T155" s="137">
        <f t="shared" si="23"/>
        <v>0</v>
      </c>
      <c r="AR155" s="138" t="s">
        <v>773</v>
      </c>
      <c r="AT155" s="138" t="s">
        <v>290</v>
      </c>
      <c r="AU155" s="138" t="s">
        <v>88</v>
      </c>
      <c r="AY155" s="17" t="s">
        <v>140</v>
      </c>
      <c r="BE155" s="139">
        <f t="shared" si="24"/>
        <v>0</v>
      </c>
      <c r="BF155" s="139">
        <f t="shared" si="25"/>
        <v>0</v>
      </c>
      <c r="BG155" s="139">
        <f t="shared" si="26"/>
        <v>0</v>
      </c>
      <c r="BH155" s="139">
        <f t="shared" si="27"/>
        <v>0</v>
      </c>
      <c r="BI155" s="139">
        <f t="shared" si="28"/>
        <v>0</v>
      </c>
      <c r="BJ155" s="17" t="s">
        <v>86</v>
      </c>
      <c r="BK155" s="139">
        <f t="shared" si="29"/>
        <v>0</v>
      </c>
      <c r="BL155" s="17" t="s">
        <v>322</v>
      </c>
      <c r="BM155" s="138" t="s">
        <v>380</v>
      </c>
    </row>
    <row r="156" spans="2:65" s="1" customFormat="1" ht="16.5" customHeight="1">
      <c r="B156" s="32"/>
      <c r="C156" s="127" t="s">
        <v>268</v>
      </c>
      <c r="D156" s="127" t="s">
        <v>142</v>
      </c>
      <c r="E156" s="128" t="s">
        <v>1536</v>
      </c>
      <c r="F156" s="129" t="s">
        <v>1537</v>
      </c>
      <c r="G156" s="130" t="s">
        <v>221</v>
      </c>
      <c r="H156" s="131">
        <v>27</v>
      </c>
      <c r="I156" s="132"/>
      <c r="J156" s="133">
        <f t="shared" si="20"/>
        <v>0</v>
      </c>
      <c r="K156" s="129" t="s">
        <v>19</v>
      </c>
      <c r="L156" s="32"/>
      <c r="M156" s="134" t="s">
        <v>19</v>
      </c>
      <c r="N156" s="135" t="s">
        <v>49</v>
      </c>
      <c r="P156" s="136">
        <f t="shared" si="21"/>
        <v>0</v>
      </c>
      <c r="Q156" s="136">
        <v>0</v>
      </c>
      <c r="R156" s="136">
        <f t="shared" si="22"/>
        <v>0</v>
      </c>
      <c r="S156" s="136">
        <v>0</v>
      </c>
      <c r="T156" s="137">
        <f t="shared" si="23"/>
        <v>0</v>
      </c>
      <c r="AR156" s="138" t="s">
        <v>322</v>
      </c>
      <c r="AT156" s="138" t="s">
        <v>142</v>
      </c>
      <c r="AU156" s="138" t="s">
        <v>88</v>
      </c>
      <c r="AY156" s="17" t="s">
        <v>140</v>
      </c>
      <c r="BE156" s="139">
        <f t="shared" si="24"/>
        <v>0</v>
      </c>
      <c r="BF156" s="139">
        <f t="shared" si="25"/>
        <v>0</v>
      </c>
      <c r="BG156" s="139">
        <f t="shared" si="26"/>
        <v>0</v>
      </c>
      <c r="BH156" s="139">
        <f t="shared" si="27"/>
        <v>0</v>
      </c>
      <c r="BI156" s="139">
        <f t="shared" si="28"/>
        <v>0</v>
      </c>
      <c r="BJ156" s="17" t="s">
        <v>86</v>
      </c>
      <c r="BK156" s="139">
        <f t="shared" si="29"/>
        <v>0</v>
      </c>
      <c r="BL156" s="17" t="s">
        <v>322</v>
      </c>
      <c r="BM156" s="138" t="s">
        <v>385</v>
      </c>
    </row>
    <row r="157" spans="2:65" s="1" customFormat="1" ht="16.5" customHeight="1">
      <c r="B157" s="32"/>
      <c r="C157" s="165" t="s">
        <v>388</v>
      </c>
      <c r="D157" s="165" t="s">
        <v>290</v>
      </c>
      <c r="E157" s="166" t="s">
        <v>1538</v>
      </c>
      <c r="F157" s="167" t="s">
        <v>1539</v>
      </c>
      <c r="G157" s="168" t="s">
        <v>619</v>
      </c>
      <c r="H157" s="169">
        <v>27</v>
      </c>
      <c r="I157" s="170"/>
      <c r="J157" s="171">
        <f t="shared" si="20"/>
        <v>0</v>
      </c>
      <c r="K157" s="167" t="s">
        <v>19</v>
      </c>
      <c r="L157" s="172"/>
      <c r="M157" s="173" t="s">
        <v>19</v>
      </c>
      <c r="N157" s="174" t="s">
        <v>49</v>
      </c>
      <c r="P157" s="136">
        <f t="shared" si="21"/>
        <v>0</v>
      </c>
      <c r="Q157" s="136">
        <v>0</v>
      </c>
      <c r="R157" s="136">
        <f t="shared" si="22"/>
        <v>0</v>
      </c>
      <c r="S157" s="136">
        <v>0</v>
      </c>
      <c r="T157" s="137">
        <f t="shared" si="23"/>
        <v>0</v>
      </c>
      <c r="AR157" s="138" t="s">
        <v>773</v>
      </c>
      <c r="AT157" s="138" t="s">
        <v>290</v>
      </c>
      <c r="AU157" s="138" t="s">
        <v>88</v>
      </c>
      <c r="AY157" s="17" t="s">
        <v>140</v>
      </c>
      <c r="BE157" s="139">
        <f t="shared" si="24"/>
        <v>0</v>
      </c>
      <c r="BF157" s="139">
        <f t="shared" si="25"/>
        <v>0</v>
      </c>
      <c r="BG157" s="139">
        <f t="shared" si="26"/>
        <v>0</v>
      </c>
      <c r="BH157" s="139">
        <f t="shared" si="27"/>
        <v>0</v>
      </c>
      <c r="BI157" s="139">
        <f t="shared" si="28"/>
        <v>0</v>
      </c>
      <c r="BJ157" s="17" t="s">
        <v>86</v>
      </c>
      <c r="BK157" s="139">
        <f t="shared" si="29"/>
        <v>0</v>
      </c>
      <c r="BL157" s="17" t="s">
        <v>322</v>
      </c>
      <c r="BM157" s="138" t="s">
        <v>391</v>
      </c>
    </row>
    <row r="158" spans="2:65" s="1" customFormat="1" ht="16.5" customHeight="1">
      <c r="B158" s="32"/>
      <c r="C158" s="127" t="s">
        <v>276</v>
      </c>
      <c r="D158" s="127" t="s">
        <v>142</v>
      </c>
      <c r="E158" s="128" t="s">
        <v>1540</v>
      </c>
      <c r="F158" s="129" t="s">
        <v>1541</v>
      </c>
      <c r="G158" s="130" t="s">
        <v>221</v>
      </c>
      <c r="H158" s="131">
        <v>45</v>
      </c>
      <c r="I158" s="132"/>
      <c r="J158" s="133">
        <f t="shared" si="20"/>
        <v>0</v>
      </c>
      <c r="K158" s="129" t="s">
        <v>19</v>
      </c>
      <c r="L158" s="32"/>
      <c r="M158" s="134" t="s">
        <v>19</v>
      </c>
      <c r="N158" s="135" t="s">
        <v>49</v>
      </c>
      <c r="P158" s="136">
        <f t="shared" si="21"/>
        <v>0</v>
      </c>
      <c r="Q158" s="136">
        <v>0</v>
      </c>
      <c r="R158" s="136">
        <f t="shared" si="22"/>
        <v>0</v>
      </c>
      <c r="S158" s="136">
        <v>0</v>
      </c>
      <c r="T158" s="137">
        <f t="shared" si="23"/>
        <v>0</v>
      </c>
      <c r="AR158" s="138" t="s">
        <v>322</v>
      </c>
      <c r="AT158" s="138" t="s">
        <v>142</v>
      </c>
      <c r="AU158" s="138" t="s">
        <v>88</v>
      </c>
      <c r="AY158" s="17" t="s">
        <v>140</v>
      </c>
      <c r="BE158" s="139">
        <f t="shared" si="24"/>
        <v>0</v>
      </c>
      <c r="BF158" s="139">
        <f t="shared" si="25"/>
        <v>0</v>
      </c>
      <c r="BG158" s="139">
        <f t="shared" si="26"/>
        <v>0</v>
      </c>
      <c r="BH158" s="139">
        <f t="shared" si="27"/>
        <v>0</v>
      </c>
      <c r="BI158" s="139">
        <f t="shared" si="28"/>
        <v>0</v>
      </c>
      <c r="BJ158" s="17" t="s">
        <v>86</v>
      </c>
      <c r="BK158" s="139">
        <f t="shared" si="29"/>
        <v>0</v>
      </c>
      <c r="BL158" s="17" t="s">
        <v>322</v>
      </c>
      <c r="BM158" s="138" t="s">
        <v>404</v>
      </c>
    </row>
    <row r="159" spans="2:65" s="1" customFormat="1" ht="16.5" customHeight="1">
      <c r="B159" s="32"/>
      <c r="C159" s="165" t="s">
        <v>406</v>
      </c>
      <c r="D159" s="165" t="s">
        <v>290</v>
      </c>
      <c r="E159" s="166" t="s">
        <v>1542</v>
      </c>
      <c r="F159" s="167" t="s">
        <v>1543</v>
      </c>
      <c r="G159" s="168" t="s">
        <v>221</v>
      </c>
      <c r="H159" s="169">
        <v>45</v>
      </c>
      <c r="I159" s="170"/>
      <c r="J159" s="171">
        <f t="shared" si="20"/>
        <v>0</v>
      </c>
      <c r="K159" s="167" t="s">
        <v>19</v>
      </c>
      <c r="L159" s="172"/>
      <c r="M159" s="173" t="s">
        <v>19</v>
      </c>
      <c r="N159" s="174" t="s">
        <v>49</v>
      </c>
      <c r="P159" s="136">
        <f t="shared" si="21"/>
        <v>0</v>
      </c>
      <c r="Q159" s="136">
        <v>0</v>
      </c>
      <c r="R159" s="136">
        <f t="shared" si="22"/>
        <v>0</v>
      </c>
      <c r="S159" s="136">
        <v>0</v>
      </c>
      <c r="T159" s="137">
        <f t="shared" si="23"/>
        <v>0</v>
      </c>
      <c r="AR159" s="138" t="s">
        <v>773</v>
      </c>
      <c r="AT159" s="138" t="s">
        <v>290</v>
      </c>
      <c r="AU159" s="138" t="s">
        <v>88</v>
      </c>
      <c r="AY159" s="17" t="s">
        <v>140</v>
      </c>
      <c r="BE159" s="139">
        <f t="shared" si="24"/>
        <v>0</v>
      </c>
      <c r="BF159" s="139">
        <f t="shared" si="25"/>
        <v>0</v>
      </c>
      <c r="BG159" s="139">
        <f t="shared" si="26"/>
        <v>0</v>
      </c>
      <c r="BH159" s="139">
        <f t="shared" si="27"/>
        <v>0</v>
      </c>
      <c r="BI159" s="139">
        <f t="shared" si="28"/>
        <v>0</v>
      </c>
      <c r="BJ159" s="17" t="s">
        <v>86</v>
      </c>
      <c r="BK159" s="139">
        <f t="shared" si="29"/>
        <v>0</v>
      </c>
      <c r="BL159" s="17" t="s">
        <v>322</v>
      </c>
      <c r="BM159" s="138" t="s">
        <v>409</v>
      </c>
    </row>
    <row r="160" spans="2:65" s="1" customFormat="1" ht="16.5" customHeight="1">
      <c r="B160" s="32"/>
      <c r="C160" s="127" t="s">
        <v>281</v>
      </c>
      <c r="D160" s="127" t="s">
        <v>142</v>
      </c>
      <c r="E160" s="128" t="s">
        <v>1544</v>
      </c>
      <c r="F160" s="129" t="s">
        <v>1545</v>
      </c>
      <c r="G160" s="130" t="s">
        <v>1497</v>
      </c>
      <c r="H160" s="131">
        <v>27</v>
      </c>
      <c r="I160" s="132"/>
      <c r="J160" s="133">
        <f t="shared" si="20"/>
        <v>0</v>
      </c>
      <c r="K160" s="129" t="s">
        <v>19</v>
      </c>
      <c r="L160" s="32"/>
      <c r="M160" s="134" t="s">
        <v>19</v>
      </c>
      <c r="N160" s="135" t="s">
        <v>49</v>
      </c>
      <c r="P160" s="136">
        <f t="shared" si="21"/>
        <v>0</v>
      </c>
      <c r="Q160" s="136">
        <v>0</v>
      </c>
      <c r="R160" s="136">
        <f t="shared" si="22"/>
        <v>0</v>
      </c>
      <c r="S160" s="136">
        <v>0</v>
      </c>
      <c r="T160" s="137">
        <f t="shared" si="23"/>
        <v>0</v>
      </c>
      <c r="AR160" s="138" t="s">
        <v>322</v>
      </c>
      <c r="AT160" s="138" t="s">
        <v>142</v>
      </c>
      <c r="AU160" s="138" t="s">
        <v>88</v>
      </c>
      <c r="AY160" s="17" t="s">
        <v>140</v>
      </c>
      <c r="BE160" s="139">
        <f t="shared" si="24"/>
        <v>0</v>
      </c>
      <c r="BF160" s="139">
        <f t="shared" si="25"/>
        <v>0</v>
      </c>
      <c r="BG160" s="139">
        <f t="shared" si="26"/>
        <v>0</v>
      </c>
      <c r="BH160" s="139">
        <f t="shared" si="27"/>
        <v>0</v>
      </c>
      <c r="BI160" s="139">
        <f t="shared" si="28"/>
        <v>0</v>
      </c>
      <c r="BJ160" s="17" t="s">
        <v>86</v>
      </c>
      <c r="BK160" s="139">
        <f t="shared" si="29"/>
        <v>0</v>
      </c>
      <c r="BL160" s="17" t="s">
        <v>322</v>
      </c>
      <c r="BM160" s="138" t="s">
        <v>414</v>
      </c>
    </row>
    <row r="161" spans="2:65" s="1" customFormat="1" ht="16.5" customHeight="1">
      <c r="B161" s="32"/>
      <c r="C161" s="165" t="s">
        <v>417</v>
      </c>
      <c r="D161" s="165" t="s">
        <v>290</v>
      </c>
      <c r="E161" s="166" t="s">
        <v>1546</v>
      </c>
      <c r="F161" s="167" t="s">
        <v>1547</v>
      </c>
      <c r="G161" s="168" t="s">
        <v>1497</v>
      </c>
      <c r="H161" s="169">
        <v>27</v>
      </c>
      <c r="I161" s="170"/>
      <c r="J161" s="171">
        <f t="shared" si="20"/>
        <v>0</v>
      </c>
      <c r="K161" s="167" t="s">
        <v>19</v>
      </c>
      <c r="L161" s="172"/>
      <c r="M161" s="173" t="s">
        <v>19</v>
      </c>
      <c r="N161" s="174" t="s">
        <v>49</v>
      </c>
      <c r="P161" s="136">
        <f t="shared" si="21"/>
        <v>0</v>
      </c>
      <c r="Q161" s="136">
        <v>0</v>
      </c>
      <c r="R161" s="136">
        <f t="shared" si="22"/>
        <v>0</v>
      </c>
      <c r="S161" s="136">
        <v>0</v>
      </c>
      <c r="T161" s="137">
        <f t="shared" si="23"/>
        <v>0</v>
      </c>
      <c r="AR161" s="138" t="s">
        <v>773</v>
      </c>
      <c r="AT161" s="138" t="s">
        <v>290</v>
      </c>
      <c r="AU161" s="138" t="s">
        <v>88</v>
      </c>
      <c r="AY161" s="17" t="s">
        <v>140</v>
      </c>
      <c r="BE161" s="139">
        <f t="shared" si="24"/>
        <v>0</v>
      </c>
      <c r="BF161" s="139">
        <f t="shared" si="25"/>
        <v>0</v>
      </c>
      <c r="BG161" s="139">
        <f t="shared" si="26"/>
        <v>0</v>
      </c>
      <c r="BH161" s="139">
        <f t="shared" si="27"/>
        <v>0</v>
      </c>
      <c r="BI161" s="139">
        <f t="shared" si="28"/>
        <v>0</v>
      </c>
      <c r="BJ161" s="17" t="s">
        <v>86</v>
      </c>
      <c r="BK161" s="139">
        <f t="shared" si="29"/>
        <v>0</v>
      </c>
      <c r="BL161" s="17" t="s">
        <v>322</v>
      </c>
      <c r="BM161" s="138" t="s">
        <v>420</v>
      </c>
    </row>
    <row r="162" spans="2:65" s="1" customFormat="1" ht="16.5" customHeight="1">
      <c r="B162" s="32"/>
      <c r="C162" s="127" t="s">
        <v>286</v>
      </c>
      <c r="D162" s="127" t="s">
        <v>142</v>
      </c>
      <c r="E162" s="128" t="s">
        <v>1548</v>
      </c>
      <c r="F162" s="129" t="s">
        <v>1549</v>
      </c>
      <c r="G162" s="130" t="s">
        <v>221</v>
      </c>
      <c r="H162" s="131">
        <v>510</v>
      </c>
      <c r="I162" s="132"/>
      <c r="J162" s="133">
        <f t="shared" si="20"/>
        <v>0</v>
      </c>
      <c r="K162" s="129" t="s">
        <v>19</v>
      </c>
      <c r="L162" s="32"/>
      <c r="M162" s="134" t="s">
        <v>19</v>
      </c>
      <c r="N162" s="135" t="s">
        <v>49</v>
      </c>
      <c r="P162" s="136">
        <f t="shared" si="21"/>
        <v>0</v>
      </c>
      <c r="Q162" s="136">
        <v>0</v>
      </c>
      <c r="R162" s="136">
        <f t="shared" si="22"/>
        <v>0</v>
      </c>
      <c r="S162" s="136">
        <v>0</v>
      </c>
      <c r="T162" s="137">
        <f t="shared" si="23"/>
        <v>0</v>
      </c>
      <c r="AR162" s="138" t="s">
        <v>322</v>
      </c>
      <c r="AT162" s="138" t="s">
        <v>142</v>
      </c>
      <c r="AU162" s="138" t="s">
        <v>88</v>
      </c>
      <c r="AY162" s="17" t="s">
        <v>140</v>
      </c>
      <c r="BE162" s="139">
        <f t="shared" si="24"/>
        <v>0</v>
      </c>
      <c r="BF162" s="139">
        <f t="shared" si="25"/>
        <v>0</v>
      </c>
      <c r="BG162" s="139">
        <f t="shared" si="26"/>
        <v>0</v>
      </c>
      <c r="BH162" s="139">
        <f t="shared" si="27"/>
        <v>0</v>
      </c>
      <c r="BI162" s="139">
        <f t="shared" si="28"/>
        <v>0</v>
      </c>
      <c r="BJ162" s="17" t="s">
        <v>86</v>
      </c>
      <c r="BK162" s="139">
        <f t="shared" si="29"/>
        <v>0</v>
      </c>
      <c r="BL162" s="17" t="s">
        <v>322</v>
      </c>
      <c r="BM162" s="138" t="s">
        <v>427</v>
      </c>
    </row>
    <row r="163" spans="2:65" s="12" customFormat="1">
      <c r="B163" s="144"/>
      <c r="D163" s="145" t="s">
        <v>150</v>
      </c>
      <c r="E163" s="146" t="s">
        <v>19</v>
      </c>
      <c r="F163" s="147" t="s">
        <v>1550</v>
      </c>
      <c r="H163" s="148">
        <v>510</v>
      </c>
      <c r="I163" s="149"/>
      <c r="L163" s="144"/>
      <c r="M163" s="150"/>
      <c r="T163" s="151"/>
      <c r="AT163" s="146" t="s">
        <v>150</v>
      </c>
      <c r="AU163" s="146" t="s">
        <v>88</v>
      </c>
      <c r="AV163" s="12" t="s">
        <v>88</v>
      </c>
      <c r="AW163" s="12" t="s">
        <v>37</v>
      </c>
      <c r="AX163" s="12" t="s">
        <v>78</v>
      </c>
      <c r="AY163" s="146" t="s">
        <v>140</v>
      </c>
    </row>
    <row r="164" spans="2:65" s="14" customFormat="1">
      <c r="B164" s="158"/>
      <c r="D164" s="145" t="s">
        <v>150</v>
      </c>
      <c r="E164" s="159" t="s">
        <v>19</v>
      </c>
      <c r="F164" s="160" t="s">
        <v>153</v>
      </c>
      <c r="H164" s="161">
        <v>510</v>
      </c>
      <c r="I164" s="162"/>
      <c r="L164" s="158"/>
      <c r="M164" s="163"/>
      <c r="T164" s="164"/>
      <c r="AT164" s="159" t="s">
        <v>150</v>
      </c>
      <c r="AU164" s="159" t="s">
        <v>88</v>
      </c>
      <c r="AV164" s="14" t="s">
        <v>147</v>
      </c>
      <c r="AW164" s="14" t="s">
        <v>37</v>
      </c>
      <c r="AX164" s="14" t="s">
        <v>86</v>
      </c>
      <c r="AY164" s="159" t="s">
        <v>140</v>
      </c>
    </row>
    <row r="165" spans="2:65" s="1" customFormat="1" ht="16.5" customHeight="1">
      <c r="B165" s="32"/>
      <c r="C165" s="165" t="s">
        <v>430</v>
      </c>
      <c r="D165" s="165" t="s">
        <v>290</v>
      </c>
      <c r="E165" s="166" t="s">
        <v>1551</v>
      </c>
      <c r="F165" s="167" t="s">
        <v>1552</v>
      </c>
      <c r="G165" s="168" t="s">
        <v>221</v>
      </c>
      <c r="H165" s="169">
        <v>510</v>
      </c>
      <c r="I165" s="170"/>
      <c r="J165" s="171">
        <f>ROUND(I165*H165,2)</f>
        <v>0</v>
      </c>
      <c r="K165" s="167" t="s">
        <v>19</v>
      </c>
      <c r="L165" s="172"/>
      <c r="M165" s="173" t="s">
        <v>19</v>
      </c>
      <c r="N165" s="174" t="s">
        <v>49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773</v>
      </c>
      <c r="AT165" s="138" t="s">
        <v>290</v>
      </c>
      <c r="AU165" s="138" t="s">
        <v>88</v>
      </c>
      <c r="AY165" s="17" t="s">
        <v>140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7" t="s">
        <v>86</v>
      </c>
      <c r="BK165" s="139">
        <f>ROUND(I165*H165,2)</f>
        <v>0</v>
      </c>
      <c r="BL165" s="17" t="s">
        <v>322</v>
      </c>
      <c r="BM165" s="138" t="s">
        <v>433</v>
      </c>
    </row>
    <row r="166" spans="2:65" s="1" customFormat="1" ht="16.5" customHeight="1">
      <c r="B166" s="32"/>
      <c r="C166" s="127" t="s">
        <v>294</v>
      </c>
      <c r="D166" s="127" t="s">
        <v>142</v>
      </c>
      <c r="E166" s="128" t="s">
        <v>1553</v>
      </c>
      <c r="F166" s="129" t="s">
        <v>1554</v>
      </c>
      <c r="G166" s="130" t="s">
        <v>1497</v>
      </c>
      <c r="H166" s="131">
        <v>1</v>
      </c>
      <c r="I166" s="132"/>
      <c r="J166" s="133">
        <f>ROUND(I166*H166,2)</f>
        <v>0</v>
      </c>
      <c r="K166" s="129" t="s">
        <v>19</v>
      </c>
      <c r="L166" s="32"/>
      <c r="M166" s="134" t="s">
        <v>19</v>
      </c>
      <c r="N166" s="135" t="s">
        <v>49</v>
      </c>
      <c r="P166" s="136">
        <f>O166*H166</f>
        <v>0</v>
      </c>
      <c r="Q166" s="136">
        <v>0</v>
      </c>
      <c r="R166" s="136">
        <f>Q166*H166</f>
        <v>0</v>
      </c>
      <c r="S166" s="136">
        <v>0</v>
      </c>
      <c r="T166" s="137">
        <f>S166*H166</f>
        <v>0</v>
      </c>
      <c r="AR166" s="138" t="s">
        <v>322</v>
      </c>
      <c r="AT166" s="138" t="s">
        <v>142</v>
      </c>
      <c r="AU166" s="138" t="s">
        <v>88</v>
      </c>
      <c r="AY166" s="17" t="s">
        <v>140</v>
      </c>
      <c r="BE166" s="139">
        <f>IF(N166="základní",J166,0)</f>
        <v>0</v>
      </c>
      <c r="BF166" s="139">
        <f>IF(N166="snížená",J166,0)</f>
        <v>0</v>
      </c>
      <c r="BG166" s="139">
        <f>IF(N166="zákl. přenesená",J166,0)</f>
        <v>0</v>
      </c>
      <c r="BH166" s="139">
        <f>IF(N166="sníž. přenesená",J166,0)</f>
        <v>0</v>
      </c>
      <c r="BI166" s="139">
        <f>IF(N166="nulová",J166,0)</f>
        <v>0</v>
      </c>
      <c r="BJ166" s="17" t="s">
        <v>86</v>
      </c>
      <c r="BK166" s="139">
        <f>ROUND(I166*H166,2)</f>
        <v>0</v>
      </c>
      <c r="BL166" s="17" t="s">
        <v>322</v>
      </c>
      <c r="BM166" s="138" t="s">
        <v>437</v>
      </c>
    </row>
    <row r="167" spans="2:65" s="1" customFormat="1" ht="16.5" customHeight="1">
      <c r="B167" s="32"/>
      <c r="C167" s="127" t="s">
        <v>440</v>
      </c>
      <c r="D167" s="127" t="s">
        <v>142</v>
      </c>
      <c r="E167" s="128" t="s">
        <v>1555</v>
      </c>
      <c r="F167" s="129" t="s">
        <v>1556</v>
      </c>
      <c r="G167" s="130" t="s">
        <v>1497</v>
      </c>
      <c r="H167" s="131">
        <v>1</v>
      </c>
      <c r="I167" s="132"/>
      <c r="J167" s="133">
        <f>ROUND(I167*H167,2)</f>
        <v>0</v>
      </c>
      <c r="K167" s="129" t="s">
        <v>19</v>
      </c>
      <c r="L167" s="32"/>
      <c r="M167" s="134" t="s">
        <v>19</v>
      </c>
      <c r="N167" s="135" t="s">
        <v>49</v>
      </c>
      <c r="P167" s="136">
        <f>O167*H167</f>
        <v>0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R167" s="138" t="s">
        <v>322</v>
      </c>
      <c r="AT167" s="138" t="s">
        <v>142</v>
      </c>
      <c r="AU167" s="138" t="s">
        <v>88</v>
      </c>
      <c r="AY167" s="17" t="s">
        <v>140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7" t="s">
        <v>86</v>
      </c>
      <c r="BK167" s="139">
        <f>ROUND(I167*H167,2)</f>
        <v>0</v>
      </c>
      <c r="BL167" s="17" t="s">
        <v>322</v>
      </c>
      <c r="BM167" s="138" t="s">
        <v>443</v>
      </c>
    </row>
    <row r="168" spans="2:65" s="11" customFormat="1" ht="22.8" customHeight="1">
      <c r="B168" s="115"/>
      <c r="D168" s="116" t="s">
        <v>77</v>
      </c>
      <c r="E168" s="125" t="s">
        <v>1557</v>
      </c>
      <c r="F168" s="125" t="s">
        <v>1558</v>
      </c>
      <c r="I168" s="118"/>
      <c r="J168" s="126">
        <f>BK168</f>
        <v>0</v>
      </c>
      <c r="L168" s="115"/>
      <c r="M168" s="120"/>
      <c r="P168" s="121">
        <f>SUM(P169:P173)</f>
        <v>0</v>
      </c>
      <c r="R168" s="121">
        <f>SUM(R169:R173)</f>
        <v>0</v>
      </c>
      <c r="T168" s="122">
        <f>SUM(T169:T173)</f>
        <v>0</v>
      </c>
      <c r="AR168" s="116" t="s">
        <v>157</v>
      </c>
      <c r="AT168" s="123" t="s">
        <v>77</v>
      </c>
      <c r="AU168" s="123" t="s">
        <v>86</v>
      </c>
      <c r="AY168" s="116" t="s">
        <v>140</v>
      </c>
      <c r="BK168" s="124">
        <f>SUM(BK169:BK173)</f>
        <v>0</v>
      </c>
    </row>
    <row r="169" spans="2:65" s="1" customFormat="1" ht="16.5" customHeight="1">
      <c r="B169" s="32"/>
      <c r="C169" s="127" t="s">
        <v>299</v>
      </c>
      <c r="D169" s="127" t="s">
        <v>142</v>
      </c>
      <c r="E169" s="128" t="s">
        <v>1559</v>
      </c>
      <c r="F169" s="129" t="s">
        <v>1560</v>
      </c>
      <c r="G169" s="130" t="s">
        <v>1561</v>
      </c>
      <c r="H169" s="131">
        <v>35</v>
      </c>
      <c r="I169" s="132"/>
      <c r="J169" s="133">
        <f>ROUND(I169*H169,2)</f>
        <v>0</v>
      </c>
      <c r="K169" s="129" t="s">
        <v>19</v>
      </c>
      <c r="L169" s="32"/>
      <c r="M169" s="134" t="s">
        <v>19</v>
      </c>
      <c r="N169" s="135" t="s">
        <v>49</v>
      </c>
      <c r="P169" s="136">
        <f>O169*H169</f>
        <v>0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322</v>
      </c>
      <c r="AT169" s="138" t="s">
        <v>142</v>
      </c>
      <c r="AU169" s="138" t="s">
        <v>88</v>
      </c>
      <c r="AY169" s="17" t="s">
        <v>140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7" t="s">
        <v>86</v>
      </c>
      <c r="BK169" s="139">
        <f>ROUND(I169*H169,2)</f>
        <v>0</v>
      </c>
      <c r="BL169" s="17" t="s">
        <v>322</v>
      </c>
      <c r="BM169" s="138" t="s">
        <v>447</v>
      </c>
    </row>
    <row r="170" spans="2:65" s="1" customFormat="1" ht="16.5" customHeight="1">
      <c r="B170" s="32"/>
      <c r="C170" s="127" t="s">
        <v>450</v>
      </c>
      <c r="D170" s="127" t="s">
        <v>142</v>
      </c>
      <c r="E170" s="128" t="s">
        <v>1562</v>
      </c>
      <c r="F170" s="129" t="s">
        <v>1563</v>
      </c>
      <c r="G170" s="130" t="s">
        <v>1497</v>
      </c>
      <c r="H170" s="131">
        <v>2</v>
      </c>
      <c r="I170" s="132"/>
      <c r="J170" s="133">
        <f>ROUND(I170*H170,2)</f>
        <v>0</v>
      </c>
      <c r="K170" s="129" t="s">
        <v>19</v>
      </c>
      <c r="L170" s="32"/>
      <c r="M170" s="134" t="s">
        <v>19</v>
      </c>
      <c r="N170" s="135" t="s">
        <v>49</v>
      </c>
      <c r="P170" s="136">
        <f>O170*H170</f>
        <v>0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322</v>
      </c>
      <c r="AT170" s="138" t="s">
        <v>142</v>
      </c>
      <c r="AU170" s="138" t="s">
        <v>88</v>
      </c>
      <c r="AY170" s="17" t="s">
        <v>140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86</v>
      </c>
      <c r="BK170" s="139">
        <f>ROUND(I170*H170,2)</f>
        <v>0</v>
      </c>
      <c r="BL170" s="17" t="s">
        <v>322</v>
      </c>
      <c r="BM170" s="138" t="s">
        <v>453</v>
      </c>
    </row>
    <row r="171" spans="2:65" s="1" customFormat="1" ht="16.5" customHeight="1">
      <c r="B171" s="32"/>
      <c r="C171" s="127" t="s">
        <v>304</v>
      </c>
      <c r="D171" s="127" t="s">
        <v>142</v>
      </c>
      <c r="E171" s="128" t="s">
        <v>1564</v>
      </c>
      <c r="F171" s="129" t="s">
        <v>1565</v>
      </c>
      <c r="G171" s="130" t="s">
        <v>1497</v>
      </c>
      <c r="H171" s="131">
        <v>63</v>
      </c>
      <c r="I171" s="132"/>
      <c r="J171" s="133">
        <f>ROUND(I171*H171,2)</f>
        <v>0</v>
      </c>
      <c r="K171" s="129" t="s">
        <v>19</v>
      </c>
      <c r="L171" s="32"/>
      <c r="M171" s="134" t="s">
        <v>19</v>
      </c>
      <c r="N171" s="135" t="s">
        <v>49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322</v>
      </c>
      <c r="AT171" s="138" t="s">
        <v>142</v>
      </c>
      <c r="AU171" s="138" t="s">
        <v>88</v>
      </c>
      <c r="AY171" s="17" t="s">
        <v>140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7" t="s">
        <v>86</v>
      </c>
      <c r="BK171" s="139">
        <f>ROUND(I171*H171,2)</f>
        <v>0</v>
      </c>
      <c r="BL171" s="17" t="s">
        <v>322</v>
      </c>
      <c r="BM171" s="138" t="s">
        <v>455</v>
      </c>
    </row>
    <row r="172" spans="2:65" s="1" customFormat="1" ht="16.5" customHeight="1">
      <c r="B172" s="32"/>
      <c r="C172" s="127" t="s">
        <v>458</v>
      </c>
      <c r="D172" s="127" t="s">
        <v>142</v>
      </c>
      <c r="E172" s="128" t="s">
        <v>1566</v>
      </c>
      <c r="F172" s="129" t="s">
        <v>1567</v>
      </c>
      <c r="G172" s="130" t="s">
        <v>1497</v>
      </c>
      <c r="H172" s="131">
        <v>51</v>
      </c>
      <c r="I172" s="132"/>
      <c r="J172" s="133">
        <f>ROUND(I172*H172,2)</f>
        <v>0</v>
      </c>
      <c r="K172" s="129" t="s">
        <v>19</v>
      </c>
      <c r="L172" s="32"/>
      <c r="M172" s="134" t="s">
        <v>19</v>
      </c>
      <c r="N172" s="135" t="s">
        <v>49</v>
      </c>
      <c r="P172" s="136">
        <f>O172*H172</f>
        <v>0</v>
      </c>
      <c r="Q172" s="136">
        <v>0</v>
      </c>
      <c r="R172" s="136">
        <f>Q172*H172</f>
        <v>0</v>
      </c>
      <c r="S172" s="136">
        <v>0</v>
      </c>
      <c r="T172" s="137">
        <f>S172*H172</f>
        <v>0</v>
      </c>
      <c r="AR172" s="138" t="s">
        <v>322</v>
      </c>
      <c r="AT172" s="138" t="s">
        <v>142</v>
      </c>
      <c r="AU172" s="138" t="s">
        <v>88</v>
      </c>
      <c r="AY172" s="17" t="s">
        <v>140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7" t="s">
        <v>86</v>
      </c>
      <c r="BK172" s="139">
        <f>ROUND(I172*H172,2)</f>
        <v>0</v>
      </c>
      <c r="BL172" s="17" t="s">
        <v>322</v>
      </c>
      <c r="BM172" s="138" t="s">
        <v>461</v>
      </c>
    </row>
    <row r="173" spans="2:65" s="1" customFormat="1" ht="16.5" customHeight="1">
      <c r="B173" s="32"/>
      <c r="C173" s="127" t="s">
        <v>310</v>
      </c>
      <c r="D173" s="127" t="s">
        <v>142</v>
      </c>
      <c r="E173" s="128" t="s">
        <v>1568</v>
      </c>
      <c r="F173" s="129" t="s">
        <v>1569</v>
      </c>
      <c r="G173" s="130" t="s">
        <v>221</v>
      </c>
      <c r="H173" s="131">
        <v>7.5</v>
      </c>
      <c r="I173" s="132"/>
      <c r="J173" s="133">
        <f>ROUND(I173*H173,2)</f>
        <v>0</v>
      </c>
      <c r="K173" s="129" t="s">
        <v>19</v>
      </c>
      <c r="L173" s="32"/>
      <c r="M173" s="134" t="s">
        <v>19</v>
      </c>
      <c r="N173" s="135" t="s">
        <v>49</v>
      </c>
      <c r="P173" s="136">
        <f>O173*H173</f>
        <v>0</v>
      </c>
      <c r="Q173" s="136">
        <v>0</v>
      </c>
      <c r="R173" s="136">
        <f>Q173*H173</f>
        <v>0</v>
      </c>
      <c r="S173" s="136">
        <v>0</v>
      </c>
      <c r="T173" s="137">
        <f>S173*H173</f>
        <v>0</v>
      </c>
      <c r="AR173" s="138" t="s">
        <v>322</v>
      </c>
      <c r="AT173" s="138" t="s">
        <v>142</v>
      </c>
      <c r="AU173" s="138" t="s">
        <v>88</v>
      </c>
      <c r="AY173" s="17" t="s">
        <v>140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7" t="s">
        <v>86</v>
      </c>
      <c r="BK173" s="139">
        <f>ROUND(I173*H173,2)</f>
        <v>0</v>
      </c>
      <c r="BL173" s="17" t="s">
        <v>322</v>
      </c>
      <c r="BM173" s="138" t="s">
        <v>462</v>
      </c>
    </row>
    <row r="174" spans="2:65" s="11" customFormat="1" ht="22.8" customHeight="1">
      <c r="B174" s="115"/>
      <c r="D174" s="116" t="s">
        <v>77</v>
      </c>
      <c r="E174" s="125" t="s">
        <v>1570</v>
      </c>
      <c r="F174" s="125" t="s">
        <v>1571</v>
      </c>
      <c r="I174" s="118"/>
      <c r="J174" s="126">
        <f>BK174</f>
        <v>0</v>
      </c>
      <c r="L174" s="115"/>
      <c r="M174" s="120"/>
      <c r="P174" s="121">
        <f>SUM(P175:P201)</f>
        <v>0</v>
      </c>
      <c r="R174" s="121">
        <f>SUM(R175:R201)</f>
        <v>0</v>
      </c>
      <c r="T174" s="122">
        <f>SUM(T175:T201)</f>
        <v>0</v>
      </c>
      <c r="AR174" s="116" t="s">
        <v>157</v>
      </c>
      <c r="AT174" s="123" t="s">
        <v>77</v>
      </c>
      <c r="AU174" s="123" t="s">
        <v>86</v>
      </c>
      <c r="AY174" s="116" t="s">
        <v>140</v>
      </c>
      <c r="BK174" s="124">
        <f>SUM(BK175:BK201)</f>
        <v>0</v>
      </c>
    </row>
    <row r="175" spans="2:65" s="1" customFormat="1" ht="16.5" customHeight="1">
      <c r="B175" s="32"/>
      <c r="C175" s="127" t="s">
        <v>464</v>
      </c>
      <c r="D175" s="127" t="s">
        <v>142</v>
      </c>
      <c r="E175" s="128" t="s">
        <v>1572</v>
      </c>
      <c r="F175" s="129" t="s">
        <v>1573</v>
      </c>
      <c r="G175" s="130" t="s">
        <v>1574</v>
      </c>
      <c r="H175" s="131">
        <v>0.53</v>
      </c>
      <c r="I175" s="132"/>
      <c r="J175" s="133">
        <f>ROUND(I175*H175,2)</f>
        <v>0</v>
      </c>
      <c r="K175" s="129" t="s">
        <v>146</v>
      </c>
      <c r="L175" s="32"/>
      <c r="M175" s="134" t="s">
        <v>19</v>
      </c>
      <c r="N175" s="135" t="s">
        <v>49</v>
      </c>
      <c r="P175" s="136">
        <f>O175*H175</f>
        <v>0</v>
      </c>
      <c r="Q175" s="136">
        <v>0</v>
      </c>
      <c r="R175" s="136">
        <f>Q175*H175</f>
        <v>0</v>
      </c>
      <c r="S175" s="136">
        <v>0</v>
      </c>
      <c r="T175" s="137">
        <f>S175*H175</f>
        <v>0</v>
      </c>
      <c r="AR175" s="138" t="s">
        <v>322</v>
      </c>
      <c r="AT175" s="138" t="s">
        <v>142</v>
      </c>
      <c r="AU175" s="138" t="s">
        <v>88</v>
      </c>
      <c r="AY175" s="17" t="s">
        <v>140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86</v>
      </c>
      <c r="BK175" s="139">
        <f>ROUND(I175*H175,2)</f>
        <v>0</v>
      </c>
      <c r="BL175" s="17" t="s">
        <v>322</v>
      </c>
      <c r="BM175" s="138" t="s">
        <v>467</v>
      </c>
    </row>
    <row r="176" spans="2:65" s="1" customFormat="1">
      <c r="B176" s="32"/>
      <c r="D176" s="140" t="s">
        <v>148</v>
      </c>
      <c r="F176" s="141" t="s">
        <v>1575</v>
      </c>
      <c r="I176" s="142"/>
      <c r="L176" s="32"/>
      <c r="M176" s="143"/>
      <c r="T176" s="53"/>
      <c r="AT176" s="17" t="s">
        <v>148</v>
      </c>
      <c r="AU176" s="17" t="s">
        <v>88</v>
      </c>
    </row>
    <row r="177" spans="2:65" s="1" customFormat="1" ht="16.5" customHeight="1">
      <c r="B177" s="32"/>
      <c r="C177" s="127" t="s">
        <v>316</v>
      </c>
      <c r="D177" s="127" t="s">
        <v>142</v>
      </c>
      <c r="E177" s="128" t="s">
        <v>1576</v>
      </c>
      <c r="F177" s="129" t="s">
        <v>1577</v>
      </c>
      <c r="G177" s="130" t="s">
        <v>233</v>
      </c>
      <c r="H177" s="131">
        <v>12</v>
      </c>
      <c r="I177" s="132"/>
      <c r="J177" s="133">
        <f t="shared" ref="J177:J186" si="30">ROUND(I177*H177,2)</f>
        <v>0</v>
      </c>
      <c r="K177" s="129" t="s">
        <v>19</v>
      </c>
      <c r="L177" s="32"/>
      <c r="M177" s="134" t="s">
        <v>19</v>
      </c>
      <c r="N177" s="135" t="s">
        <v>49</v>
      </c>
      <c r="P177" s="136">
        <f t="shared" ref="P177:P186" si="31">O177*H177</f>
        <v>0</v>
      </c>
      <c r="Q177" s="136">
        <v>0</v>
      </c>
      <c r="R177" s="136">
        <f t="shared" ref="R177:R186" si="32">Q177*H177</f>
        <v>0</v>
      </c>
      <c r="S177" s="136">
        <v>0</v>
      </c>
      <c r="T177" s="137">
        <f t="shared" ref="T177:T186" si="33">S177*H177</f>
        <v>0</v>
      </c>
      <c r="AR177" s="138" t="s">
        <v>322</v>
      </c>
      <c r="AT177" s="138" t="s">
        <v>142</v>
      </c>
      <c r="AU177" s="138" t="s">
        <v>88</v>
      </c>
      <c r="AY177" s="17" t="s">
        <v>140</v>
      </c>
      <c r="BE177" s="139">
        <f t="shared" ref="BE177:BE186" si="34">IF(N177="základní",J177,0)</f>
        <v>0</v>
      </c>
      <c r="BF177" s="139">
        <f t="shared" ref="BF177:BF186" si="35">IF(N177="snížená",J177,0)</f>
        <v>0</v>
      </c>
      <c r="BG177" s="139">
        <f t="shared" ref="BG177:BG186" si="36">IF(N177="zákl. přenesená",J177,0)</f>
        <v>0</v>
      </c>
      <c r="BH177" s="139">
        <f t="shared" ref="BH177:BH186" si="37">IF(N177="sníž. přenesená",J177,0)</f>
        <v>0</v>
      </c>
      <c r="BI177" s="139">
        <f t="shared" ref="BI177:BI186" si="38">IF(N177="nulová",J177,0)</f>
        <v>0</v>
      </c>
      <c r="BJ177" s="17" t="s">
        <v>86</v>
      </c>
      <c r="BK177" s="139">
        <f t="shared" ref="BK177:BK186" si="39">ROUND(I177*H177,2)</f>
        <v>0</v>
      </c>
      <c r="BL177" s="17" t="s">
        <v>322</v>
      </c>
      <c r="BM177" s="138" t="s">
        <v>472</v>
      </c>
    </row>
    <row r="178" spans="2:65" s="1" customFormat="1" ht="16.5" customHeight="1">
      <c r="B178" s="32"/>
      <c r="C178" s="127" t="s">
        <v>475</v>
      </c>
      <c r="D178" s="127" t="s">
        <v>142</v>
      </c>
      <c r="E178" s="128" t="s">
        <v>1578</v>
      </c>
      <c r="F178" s="129" t="s">
        <v>1579</v>
      </c>
      <c r="G178" s="130" t="s">
        <v>1497</v>
      </c>
      <c r="H178" s="131">
        <v>12</v>
      </c>
      <c r="I178" s="132"/>
      <c r="J178" s="133">
        <f t="shared" si="30"/>
        <v>0</v>
      </c>
      <c r="K178" s="129" t="s">
        <v>19</v>
      </c>
      <c r="L178" s="32"/>
      <c r="M178" s="134" t="s">
        <v>19</v>
      </c>
      <c r="N178" s="135" t="s">
        <v>49</v>
      </c>
      <c r="P178" s="136">
        <f t="shared" si="31"/>
        <v>0</v>
      </c>
      <c r="Q178" s="136">
        <v>0</v>
      </c>
      <c r="R178" s="136">
        <f t="shared" si="32"/>
        <v>0</v>
      </c>
      <c r="S178" s="136">
        <v>0</v>
      </c>
      <c r="T178" s="137">
        <f t="shared" si="33"/>
        <v>0</v>
      </c>
      <c r="AR178" s="138" t="s">
        <v>322</v>
      </c>
      <c r="AT178" s="138" t="s">
        <v>142</v>
      </c>
      <c r="AU178" s="138" t="s">
        <v>88</v>
      </c>
      <c r="AY178" s="17" t="s">
        <v>140</v>
      </c>
      <c r="BE178" s="139">
        <f t="shared" si="34"/>
        <v>0</v>
      </c>
      <c r="BF178" s="139">
        <f t="shared" si="35"/>
        <v>0</v>
      </c>
      <c r="BG178" s="139">
        <f t="shared" si="36"/>
        <v>0</v>
      </c>
      <c r="BH178" s="139">
        <f t="shared" si="37"/>
        <v>0</v>
      </c>
      <c r="BI178" s="139">
        <f t="shared" si="38"/>
        <v>0</v>
      </c>
      <c r="BJ178" s="17" t="s">
        <v>86</v>
      </c>
      <c r="BK178" s="139">
        <f t="shared" si="39"/>
        <v>0</v>
      </c>
      <c r="BL178" s="17" t="s">
        <v>322</v>
      </c>
      <c r="BM178" s="138" t="s">
        <v>476</v>
      </c>
    </row>
    <row r="179" spans="2:65" s="1" customFormat="1" ht="16.5" customHeight="1">
      <c r="B179" s="32"/>
      <c r="C179" s="127" t="s">
        <v>319</v>
      </c>
      <c r="D179" s="127" t="s">
        <v>142</v>
      </c>
      <c r="E179" s="128" t="s">
        <v>1580</v>
      </c>
      <c r="F179" s="129" t="s">
        <v>1581</v>
      </c>
      <c r="G179" s="130" t="s">
        <v>1497</v>
      </c>
      <c r="H179" s="131">
        <v>19</v>
      </c>
      <c r="I179" s="132"/>
      <c r="J179" s="133">
        <f t="shared" si="30"/>
        <v>0</v>
      </c>
      <c r="K179" s="129" t="s">
        <v>19</v>
      </c>
      <c r="L179" s="32"/>
      <c r="M179" s="134" t="s">
        <v>19</v>
      </c>
      <c r="N179" s="135" t="s">
        <v>49</v>
      </c>
      <c r="P179" s="136">
        <f t="shared" si="31"/>
        <v>0</v>
      </c>
      <c r="Q179" s="136">
        <v>0</v>
      </c>
      <c r="R179" s="136">
        <f t="shared" si="32"/>
        <v>0</v>
      </c>
      <c r="S179" s="136">
        <v>0</v>
      </c>
      <c r="T179" s="137">
        <f t="shared" si="33"/>
        <v>0</v>
      </c>
      <c r="AR179" s="138" t="s">
        <v>322</v>
      </c>
      <c r="AT179" s="138" t="s">
        <v>142</v>
      </c>
      <c r="AU179" s="138" t="s">
        <v>88</v>
      </c>
      <c r="AY179" s="17" t="s">
        <v>140</v>
      </c>
      <c r="BE179" s="139">
        <f t="shared" si="34"/>
        <v>0</v>
      </c>
      <c r="BF179" s="139">
        <f t="shared" si="35"/>
        <v>0</v>
      </c>
      <c r="BG179" s="139">
        <f t="shared" si="36"/>
        <v>0</v>
      </c>
      <c r="BH179" s="139">
        <f t="shared" si="37"/>
        <v>0</v>
      </c>
      <c r="BI179" s="139">
        <f t="shared" si="38"/>
        <v>0</v>
      </c>
      <c r="BJ179" s="17" t="s">
        <v>86</v>
      </c>
      <c r="BK179" s="139">
        <f t="shared" si="39"/>
        <v>0</v>
      </c>
      <c r="BL179" s="17" t="s">
        <v>322</v>
      </c>
      <c r="BM179" s="138" t="s">
        <v>479</v>
      </c>
    </row>
    <row r="180" spans="2:65" s="1" customFormat="1" ht="16.5" customHeight="1">
      <c r="B180" s="32"/>
      <c r="C180" s="165" t="s">
        <v>482</v>
      </c>
      <c r="D180" s="165" t="s">
        <v>290</v>
      </c>
      <c r="E180" s="166" t="s">
        <v>1582</v>
      </c>
      <c r="F180" s="167" t="s">
        <v>1583</v>
      </c>
      <c r="G180" s="168" t="s">
        <v>1497</v>
      </c>
      <c r="H180" s="169">
        <v>19</v>
      </c>
      <c r="I180" s="170"/>
      <c r="J180" s="171">
        <f t="shared" si="30"/>
        <v>0</v>
      </c>
      <c r="K180" s="167" t="s">
        <v>19</v>
      </c>
      <c r="L180" s="172"/>
      <c r="M180" s="173" t="s">
        <v>19</v>
      </c>
      <c r="N180" s="174" t="s">
        <v>49</v>
      </c>
      <c r="P180" s="136">
        <f t="shared" si="31"/>
        <v>0</v>
      </c>
      <c r="Q180" s="136">
        <v>0</v>
      </c>
      <c r="R180" s="136">
        <f t="shared" si="32"/>
        <v>0</v>
      </c>
      <c r="S180" s="136">
        <v>0</v>
      </c>
      <c r="T180" s="137">
        <f t="shared" si="33"/>
        <v>0</v>
      </c>
      <c r="AR180" s="138" t="s">
        <v>773</v>
      </c>
      <c r="AT180" s="138" t="s">
        <v>290</v>
      </c>
      <c r="AU180" s="138" t="s">
        <v>88</v>
      </c>
      <c r="AY180" s="17" t="s">
        <v>140</v>
      </c>
      <c r="BE180" s="139">
        <f t="shared" si="34"/>
        <v>0</v>
      </c>
      <c r="BF180" s="139">
        <f t="shared" si="35"/>
        <v>0</v>
      </c>
      <c r="BG180" s="139">
        <f t="shared" si="36"/>
        <v>0</v>
      </c>
      <c r="BH180" s="139">
        <f t="shared" si="37"/>
        <v>0</v>
      </c>
      <c r="BI180" s="139">
        <f t="shared" si="38"/>
        <v>0</v>
      </c>
      <c r="BJ180" s="17" t="s">
        <v>86</v>
      </c>
      <c r="BK180" s="139">
        <f t="shared" si="39"/>
        <v>0</v>
      </c>
      <c r="BL180" s="17" t="s">
        <v>322</v>
      </c>
      <c r="BM180" s="138" t="s">
        <v>485</v>
      </c>
    </row>
    <row r="181" spans="2:65" s="1" customFormat="1" ht="16.5" customHeight="1">
      <c r="B181" s="32"/>
      <c r="C181" s="127" t="s">
        <v>322</v>
      </c>
      <c r="D181" s="127" t="s">
        <v>142</v>
      </c>
      <c r="E181" s="128" t="s">
        <v>1584</v>
      </c>
      <c r="F181" s="129" t="s">
        <v>1585</v>
      </c>
      <c r="G181" s="130" t="s">
        <v>1497</v>
      </c>
      <c r="H181" s="131">
        <v>12</v>
      </c>
      <c r="I181" s="132"/>
      <c r="J181" s="133">
        <f t="shared" si="30"/>
        <v>0</v>
      </c>
      <c r="K181" s="129" t="s">
        <v>19</v>
      </c>
      <c r="L181" s="32"/>
      <c r="M181" s="134" t="s">
        <v>19</v>
      </c>
      <c r="N181" s="135" t="s">
        <v>49</v>
      </c>
      <c r="P181" s="136">
        <f t="shared" si="31"/>
        <v>0</v>
      </c>
      <c r="Q181" s="136">
        <v>0</v>
      </c>
      <c r="R181" s="136">
        <f t="shared" si="32"/>
        <v>0</v>
      </c>
      <c r="S181" s="136">
        <v>0</v>
      </c>
      <c r="T181" s="137">
        <f t="shared" si="33"/>
        <v>0</v>
      </c>
      <c r="AR181" s="138" t="s">
        <v>322</v>
      </c>
      <c r="AT181" s="138" t="s">
        <v>142</v>
      </c>
      <c r="AU181" s="138" t="s">
        <v>88</v>
      </c>
      <c r="AY181" s="17" t="s">
        <v>140</v>
      </c>
      <c r="BE181" s="139">
        <f t="shared" si="34"/>
        <v>0</v>
      </c>
      <c r="BF181" s="139">
        <f t="shared" si="35"/>
        <v>0</v>
      </c>
      <c r="BG181" s="139">
        <f t="shared" si="36"/>
        <v>0</v>
      </c>
      <c r="BH181" s="139">
        <f t="shared" si="37"/>
        <v>0</v>
      </c>
      <c r="BI181" s="139">
        <f t="shared" si="38"/>
        <v>0</v>
      </c>
      <c r="BJ181" s="17" t="s">
        <v>86</v>
      </c>
      <c r="BK181" s="139">
        <f t="shared" si="39"/>
        <v>0</v>
      </c>
      <c r="BL181" s="17" t="s">
        <v>322</v>
      </c>
      <c r="BM181" s="138" t="s">
        <v>489</v>
      </c>
    </row>
    <row r="182" spans="2:65" s="1" customFormat="1" ht="16.5" customHeight="1">
      <c r="B182" s="32"/>
      <c r="C182" s="127" t="s">
        <v>491</v>
      </c>
      <c r="D182" s="127" t="s">
        <v>142</v>
      </c>
      <c r="E182" s="128" t="s">
        <v>1586</v>
      </c>
      <c r="F182" s="129" t="s">
        <v>1587</v>
      </c>
      <c r="G182" s="130" t="s">
        <v>1497</v>
      </c>
      <c r="H182" s="131">
        <v>12</v>
      </c>
      <c r="I182" s="132"/>
      <c r="J182" s="133">
        <f t="shared" si="30"/>
        <v>0</v>
      </c>
      <c r="K182" s="129" t="s">
        <v>19</v>
      </c>
      <c r="L182" s="32"/>
      <c r="M182" s="134" t="s">
        <v>19</v>
      </c>
      <c r="N182" s="135" t="s">
        <v>49</v>
      </c>
      <c r="P182" s="136">
        <f t="shared" si="31"/>
        <v>0</v>
      </c>
      <c r="Q182" s="136">
        <v>0</v>
      </c>
      <c r="R182" s="136">
        <f t="shared" si="32"/>
        <v>0</v>
      </c>
      <c r="S182" s="136">
        <v>0</v>
      </c>
      <c r="T182" s="137">
        <f t="shared" si="33"/>
        <v>0</v>
      </c>
      <c r="AR182" s="138" t="s">
        <v>322</v>
      </c>
      <c r="AT182" s="138" t="s">
        <v>142</v>
      </c>
      <c r="AU182" s="138" t="s">
        <v>88</v>
      </c>
      <c r="AY182" s="17" t="s">
        <v>140</v>
      </c>
      <c r="BE182" s="139">
        <f t="shared" si="34"/>
        <v>0</v>
      </c>
      <c r="BF182" s="139">
        <f t="shared" si="35"/>
        <v>0</v>
      </c>
      <c r="BG182" s="139">
        <f t="shared" si="36"/>
        <v>0</v>
      </c>
      <c r="BH182" s="139">
        <f t="shared" si="37"/>
        <v>0</v>
      </c>
      <c r="BI182" s="139">
        <f t="shared" si="38"/>
        <v>0</v>
      </c>
      <c r="BJ182" s="17" t="s">
        <v>86</v>
      </c>
      <c r="BK182" s="139">
        <f t="shared" si="39"/>
        <v>0</v>
      </c>
      <c r="BL182" s="17" t="s">
        <v>322</v>
      </c>
      <c r="BM182" s="138" t="s">
        <v>494</v>
      </c>
    </row>
    <row r="183" spans="2:65" s="1" customFormat="1" ht="16.5" customHeight="1">
      <c r="B183" s="32"/>
      <c r="C183" s="127" t="s">
        <v>327</v>
      </c>
      <c r="D183" s="127" t="s">
        <v>142</v>
      </c>
      <c r="E183" s="128" t="s">
        <v>1588</v>
      </c>
      <c r="F183" s="129" t="s">
        <v>1589</v>
      </c>
      <c r="G183" s="130" t="s">
        <v>233</v>
      </c>
      <c r="H183" s="131">
        <v>2</v>
      </c>
      <c r="I183" s="132"/>
      <c r="J183" s="133">
        <f t="shared" si="30"/>
        <v>0</v>
      </c>
      <c r="K183" s="129" t="s">
        <v>19</v>
      </c>
      <c r="L183" s="32"/>
      <c r="M183" s="134" t="s">
        <v>19</v>
      </c>
      <c r="N183" s="135" t="s">
        <v>49</v>
      </c>
      <c r="P183" s="136">
        <f t="shared" si="31"/>
        <v>0</v>
      </c>
      <c r="Q183" s="136">
        <v>0</v>
      </c>
      <c r="R183" s="136">
        <f t="shared" si="32"/>
        <v>0</v>
      </c>
      <c r="S183" s="136">
        <v>0</v>
      </c>
      <c r="T183" s="137">
        <f t="shared" si="33"/>
        <v>0</v>
      </c>
      <c r="AR183" s="138" t="s">
        <v>322</v>
      </c>
      <c r="AT183" s="138" t="s">
        <v>142</v>
      </c>
      <c r="AU183" s="138" t="s">
        <v>88</v>
      </c>
      <c r="AY183" s="17" t="s">
        <v>140</v>
      </c>
      <c r="BE183" s="139">
        <f t="shared" si="34"/>
        <v>0</v>
      </c>
      <c r="BF183" s="139">
        <f t="shared" si="35"/>
        <v>0</v>
      </c>
      <c r="BG183" s="139">
        <f t="shared" si="36"/>
        <v>0</v>
      </c>
      <c r="BH183" s="139">
        <f t="shared" si="37"/>
        <v>0</v>
      </c>
      <c r="BI183" s="139">
        <f t="shared" si="38"/>
        <v>0</v>
      </c>
      <c r="BJ183" s="17" t="s">
        <v>86</v>
      </c>
      <c r="BK183" s="139">
        <f t="shared" si="39"/>
        <v>0</v>
      </c>
      <c r="BL183" s="17" t="s">
        <v>322</v>
      </c>
      <c r="BM183" s="138" t="s">
        <v>496</v>
      </c>
    </row>
    <row r="184" spans="2:65" s="1" customFormat="1" ht="16.5" customHeight="1">
      <c r="B184" s="32"/>
      <c r="C184" s="165" t="s">
        <v>497</v>
      </c>
      <c r="D184" s="165" t="s">
        <v>290</v>
      </c>
      <c r="E184" s="166" t="s">
        <v>1590</v>
      </c>
      <c r="F184" s="167" t="s">
        <v>1591</v>
      </c>
      <c r="G184" s="168" t="s">
        <v>293</v>
      </c>
      <c r="H184" s="169">
        <v>0.4</v>
      </c>
      <c r="I184" s="170"/>
      <c r="J184" s="171">
        <f t="shared" si="30"/>
        <v>0</v>
      </c>
      <c r="K184" s="167" t="s">
        <v>19</v>
      </c>
      <c r="L184" s="172"/>
      <c r="M184" s="173" t="s">
        <v>19</v>
      </c>
      <c r="N184" s="174" t="s">
        <v>49</v>
      </c>
      <c r="P184" s="136">
        <f t="shared" si="31"/>
        <v>0</v>
      </c>
      <c r="Q184" s="136">
        <v>0</v>
      </c>
      <c r="R184" s="136">
        <f t="shared" si="32"/>
        <v>0</v>
      </c>
      <c r="S184" s="136">
        <v>0</v>
      </c>
      <c r="T184" s="137">
        <f t="shared" si="33"/>
        <v>0</v>
      </c>
      <c r="AR184" s="138" t="s">
        <v>773</v>
      </c>
      <c r="AT184" s="138" t="s">
        <v>290</v>
      </c>
      <c r="AU184" s="138" t="s">
        <v>88</v>
      </c>
      <c r="AY184" s="17" t="s">
        <v>140</v>
      </c>
      <c r="BE184" s="139">
        <f t="shared" si="34"/>
        <v>0</v>
      </c>
      <c r="BF184" s="139">
        <f t="shared" si="35"/>
        <v>0</v>
      </c>
      <c r="BG184" s="139">
        <f t="shared" si="36"/>
        <v>0</v>
      </c>
      <c r="BH184" s="139">
        <f t="shared" si="37"/>
        <v>0</v>
      </c>
      <c r="BI184" s="139">
        <f t="shared" si="38"/>
        <v>0</v>
      </c>
      <c r="BJ184" s="17" t="s">
        <v>86</v>
      </c>
      <c r="BK184" s="139">
        <f t="shared" si="39"/>
        <v>0</v>
      </c>
      <c r="BL184" s="17" t="s">
        <v>322</v>
      </c>
      <c r="BM184" s="138" t="s">
        <v>500</v>
      </c>
    </row>
    <row r="185" spans="2:65" s="1" customFormat="1" ht="16.5" customHeight="1">
      <c r="B185" s="32"/>
      <c r="C185" s="127" t="s">
        <v>330</v>
      </c>
      <c r="D185" s="127" t="s">
        <v>142</v>
      </c>
      <c r="E185" s="128" t="s">
        <v>1592</v>
      </c>
      <c r="F185" s="129" t="s">
        <v>1593</v>
      </c>
      <c r="G185" s="130" t="s">
        <v>233</v>
      </c>
      <c r="H185" s="131">
        <v>4</v>
      </c>
      <c r="I185" s="132"/>
      <c r="J185" s="133">
        <f t="shared" si="30"/>
        <v>0</v>
      </c>
      <c r="K185" s="129" t="s">
        <v>19</v>
      </c>
      <c r="L185" s="32"/>
      <c r="M185" s="134" t="s">
        <v>19</v>
      </c>
      <c r="N185" s="135" t="s">
        <v>49</v>
      </c>
      <c r="P185" s="136">
        <f t="shared" si="31"/>
        <v>0</v>
      </c>
      <c r="Q185" s="136">
        <v>0</v>
      </c>
      <c r="R185" s="136">
        <f t="shared" si="32"/>
        <v>0</v>
      </c>
      <c r="S185" s="136">
        <v>0</v>
      </c>
      <c r="T185" s="137">
        <f t="shared" si="33"/>
        <v>0</v>
      </c>
      <c r="AR185" s="138" t="s">
        <v>322</v>
      </c>
      <c r="AT185" s="138" t="s">
        <v>142</v>
      </c>
      <c r="AU185" s="138" t="s">
        <v>88</v>
      </c>
      <c r="AY185" s="17" t="s">
        <v>140</v>
      </c>
      <c r="BE185" s="139">
        <f t="shared" si="34"/>
        <v>0</v>
      </c>
      <c r="BF185" s="139">
        <f t="shared" si="35"/>
        <v>0</v>
      </c>
      <c r="BG185" s="139">
        <f t="shared" si="36"/>
        <v>0</v>
      </c>
      <c r="BH185" s="139">
        <f t="shared" si="37"/>
        <v>0</v>
      </c>
      <c r="BI185" s="139">
        <f t="shared" si="38"/>
        <v>0</v>
      </c>
      <c r="BJ185" s="17" t="s">
        <v>86</v>
      </c>
      <c r="BK185" s="139">
        <f t="shared" si="39"/>
        <v>0</v>
      </c>
      <c r="BL185" s="17" t="s">
        <v>322</v>
      </c>
      <c r="BM185" s="138" t="s">
        <v>814</v>
      </c>
    </row>
    <row r="186" spans="2:65" s="1" customFormat="1" ht="33" customHeight="1">
      <c r="B186" s="32"/>
      <c r="C186" s="127" t="s">
        <v>507</v>
      </c>
      <c r="D186" s="127" t="s">
        <v>142</v>
      </c>
      <c r="E186" s="128" t="s">
        <v>1594</v>
      </c>
      <c r="F186" s="129" t="s">
        <v>1595</v>
      </c>
      <c r="G186" s="130" t="s">
        <v>221</v>
      </c>
      <c r="H186" s="131">
        <v>440</v>
      </c>
      <c r="I186" s="132"/>
      <c r="J186" s="133">
        <f t="shared" si="30"/>
        <v>0</v>
      </c>
      <c r="K186" s="129" t="s">
        <v>146</v>
      </c>
      <c r="L186" s="32"/>
      <c r="M186" s="134" t="s">
        <v>19</v>
      </c>
      <c r="N186" s="135" t="s">
        <v>49</v>
      </c>
      <c r="P186" s="136">
        <f t="shared" si="31"/>
        <v>0</v>
      </c>
      <c r="Q186" s="136">
        <v>0</v>
      </c>
      <c r="R186" s="136">
        <f t="shared" si="32"/>
        <v>0</v>
      </c>
      <c r="S186" s="136">
        <v>0</v>
      </c>
      <c r="T186" s="137">
        <f t="shared" si="33"/>
        <v>0</v>
      </c>
      <c r="AR186" s="138" t="s">
        <v>322</v>
      </c>
      <c r="AT186" s="138" t="s">
        <v>142</v>
      </c>
      <c r="AU186" s="138" t="s">
        <v>88</v>
      </c>
      <c r="AY186" s="17" t="s">
        <v>140</v>
      </c>
      <c r="BE186" s="139">
        <f t="shared" si="34"/>
        <v>0</v>
      </c>
      <c r="BF186" s="139">
        <f t="shared" si="35"/>
        <v>0</v>
      </c>
      <c r="BG186" s="139">
        <f t="shared" si="36"/>
        <v>0</v>
      </c>
      <c r="BH186" s="139">
        <f t="shared" si="37"/>
        <v>0</v>
      </c>
      <c r="BI186" s="139">
        <f t="shared" si="38"/>
        <v>0</v>
      </c>
      <c r="BJ186" s="17" t="s">
        <v>86</v>
      </c>
      <c r="BK186" s="139">
        <f t="shared" si="39"/>
        <v>0</v>
      </c>
      <c r="BL186" s="17" t="s">
        <v>322</v>
      </c>
      <c r="BM186" s="138" t="s">
        <v>510</v>
      </c>
    </row>
    <row r="187" spans="2:65" s="1" customFormat="1">
      <c r="B187" s="32"/>
      <c r="D187" s="140" t="s">
        <v>148</v>
      </c>
      <c r="F187" s="141" t="s">
        <v>1596</v>
      </c>
      <c r="I187" s="142"/>
      <c r="L187" s="32"/>
      <c r="M187" s="143"/>
      <c r="T187" s="53"/>
      <c r="AT187" s="17" t="s">
        <v>148</v>
      </c>
      <c r="AU187" s="17" t="s">
        <v>88</v>
      </c>
    </row>
    <row r="188" spans="2:65" s="1" customFormat="1" ht="33" customHeight="1">
      <c r="B188" s="32"/>
      <c r="C188" s="127" t="s">
        <v>335</v>
      </c>
      <c r="D188" s="127" t="s">
        <v>142</v>
      </c>
      <c r="E188" s="128" t="s">
        <v>1597</v>
      </c>
      <c r="F188" s="129" t="s">
        <v>1598</v>
      </c>
      <c r="G188" s="130" t="s">
        <v>221</v>
      </c>
      <c r="H188" s="131">
        <v>60</v>
      </c>
      <c r="I188" s="132"/>
      <c r="J188" s="133">
        <f>ROUND(I188*H188,2)</f>
        <v>0</v>
      </c>
      <c r="K188" s="129" t="s">
        <v>146</v>
      </c>
      <c r="L188" s="32"/>
      <c r="M188" s="134" t="s">
        <v>19</v>
      </c>
      <c r="N188" s="135" t="s">
        <v>49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322</v>
      </c>
      <c r="AT188" s="138" t="s">
        <v>142</v>
      </c>
      <c r="AU188" s="138" t="s">
        <v>88</v>
      </c>
      <c r="AY188" s="17" t="s">
        <v>140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7" t="s">
        <v>86</v>
      </c>
      <c r="BK188" s="139">
        <f>ROUND(I188*H188,2)</f>
        <v>0</v>
      </c>
      <c r="BL188" s="17" t="s">
        <v>322</v>
      </c>
      <c r="BM188" s="138" t="s">
        <v>511</v>
      </c>
    </row>
    <row r="189" spans="2:65" s="1" customFormat="1">
      <c r="B189" s="32"/>
      <c r="D189" s="140" t="s">
        <v>148</v>
      </c>
      <c r="F189" s="141" t="s">
        <v>1599</v>
      </c>
      <c r="I189" s="142"/>
      <c r="L189" s="32"/>
      <c r="M189" s="143"/>
      <c r="T189" s="53"/>
      <c r="AT189" s="17" t="s">
        <v>148</v>
      </c>
      <c r="AU189" s="17" t="s">
        <v>88</v>
      </c>
    </row>
    <row r="190" spans="2:65" s="1" customFormat="1" ht="33" customHeight="1">
      <c r="B190" s="32"/>
      <c r="C190" s="127" t="s">
        <v>512</v>
      </c>
      <c r="D190" s="127" t="s">
        <v>142</v>
      </c>
      <c r="E190" s="128" t="s">
        <v>1600</v>
      </c>
      <c r="F190" s="129" t="s">
        <v>1601</v>
      </c>
      <c r="G190" s="130" t="s">
        <v>221</v>
      </c>
      <c r="H190" s="131">
        <v>440</v>
      </c>
      <c r="I190" s="132"/>
      <c r="J190" s="133">
        <f>ROUND(I190*H190,2)</f>
        <v>0</v>
      </c>
      <c r="K190" s="129" t="s">
        <v>146</v>
      </c>
      <c r="L190" s="32"/>
      <c r="M190" s="134" t="s">
        <v>19</v>
      </c>
      <c r="N190" s="135" t="s">
        <v>49</v>
      </c>
      <c r="P190" s="136">
        <f>O190*H190</f>
        <v>0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R190" s="138" t="s">
        <v>322</v>
      </c>
      <c r="AT190" s="138" t="s">
        <v>142</v>
      </c>
      <c r="AU190" s="138" t="s">
        <v>88</v>
      </c>
      <c r="AY190" s="17" t="s">
        <v>140</v>
      </c>
      <c r="BE190" s="139">
        <f>IF(N190="základní",J190,0)</f>
        <v>0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7" t="s">
        <v>86</v>
      </c>
      <c r="BK190" s="139">
        <f>ROUND(I190*H190,2)</f>
        <v>0</v>
      </c>
      <c r="BL190" s="17" t="s">
        <v>322</v>
      </c>
      <c r="BM190" s="138" t="s">
        <v>515</v>
      </c>
    </row>
    <row r="191" spans="2:65" s="1" customFormat="1">
      <c r="B191" s="32"/>
      <c r="D191" s="140" t="s">
        <v>148</v>
      </c>
      <c r="F191" s="141" t="s">
        <v>1602</v>
      </c>
      <c r="I191" s="142"/>
      <c r="L191" s="32"/>
      <c r="M191" s="143"/>
      <c r="T191" s="53"/>
      <c r="AT191" s="17" t="s">
        <v>148</v>
      </c>
      <c r="AU191" s="17" t="s">
        <v>88</v>
      </c>
    </row>
    <row r="192" spans="2:65" s="1" customFormat="1" ht="33" customHeight="1">
      <c r="B192" s="32"/>
      <c r="C192" s="127" t="s">
        <v>340</v>
      </c>
      <c r="D192" s="127" t="s">
        <v>142</v>
      </c>
      <c r="E192" s="128" t="s">
        <v>1603</v>
      </c>
      <c r="F192" s="129" t="s">
        <v>1604</v>
      </c>
      <c r="G192" s="130" t="s">
        <v>221</v>
      </c>
      <c r="H192" s="131">
        <v>60</v>
      </c>
      <c r="I192" s="132"/>
      <c r="J192" s="133">
        <f>ROUND(I192*H192,2)</f>
        <v>0</v>
      </c>
      <c r="K192" s="129" t="s">
        <v>146</v>
      </c>
      <c r="L192" s="32"/>
      <c r="M192" s="134" t="s">
        <v>19</v>
      </c>
      <c r="N192" s="135" t="s">
        <v>49</v>
      </c>
      <c r="P192" s="136">
        <f>O192*H192</f>
        <v>0</v>
      </c>
      <c r="Q192" s="136">
        <v>0</v>
      </c>
      <c r="R192" s="136">
        <f>Q192*H192</f>
        <v>0</v>
      </c>
      <c r="S192" s="136">
        <v>0</v>
      </c>
      <c r="T192" s="137">
        <f>S192*H192</f>
        <v>0</v>
      </c>
      <c r="AR192" s="138" t="s">
        <v>322</v>
      </c>
      <c r="AT192" s="138" t="s">
        <v>142</v>
      </c>
      <c r="AU192" s="138" t="s">
        <v>88</v>
      </c>
      <c r="AY192" s="17" t="s">
        <v>140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86</v>
      </c>
      <c r="BK192" s="139">
        <f>ROUND(I192*H192,2)</f>
        <v>0</v>
      </c>
      <c r="BL192" s="17" t="s">
        <v>322</v>
      </c>
      <c r="BM192" s="138" t="s">
        <v>519</v>
      </c>
    </row>
    <row r="193" spans="2:65" s="1" customFormat="1">
      <c r="B193" s="32"/>
      <c r="D193" s="140" t="s">
        <v>148</v>
      </c>
      <c r="F193" s="141" t="s">
        <v>1605</v>
      </c>
      <c r="I193" s="142"/>
      <c r="L193" s="32"/>
      <c r="M193" s="143"/>
      <c r="T193" s="53"/>
      <c r="AT193" s="17" t="s">
        <v>148</v>
      </c>
      <c r="AU193" s="17" t="s">
        <v>88</v>
      </c>
    </row>
    <row r="194" spans="2:65" s="1" customFormat="1" ht="16.5" customHeight="1">
      <c r="B194" s="32"/>
      <c r="C194" s="127" t="s">
        <v>521</v>
      </c>
      <c r="D194" s="127" t="s">
        <v>142</v>
      </c>
      <c r="E194" s="128" t="s">
        <v>1606</v>
      </c>
      <c r="F194" s="129" t="s">
        <v>1607</v>
      </c>
      <c r="G194" s="130" t="s">
        <v>1497</v>
      </c>
      <c r="H194" s="131">
        <v>12</v>
      </c>
      <c r="I194" s="132"/>
      <c r="J194" s="133">
        <f t="shared" ref="J194:J201" si="40">ROUND(I194*H194,2)</f>
        <v>0</v>
      </c>
      <c r="K194" s="129" t="s">
        <v>19</v>
      </c>
      <c r="L194" s="32"/>
      <c r="M194" s="134" t="s">
        <v>19</v>
      </c>
      <c r="N194" s="135" t="s">
        <v>49</v>
      </c>
      <c r="P194" s="136">
        <f t="shared" ref="P194:P201" si="41">O194*H194</f>
        <v>0</v>
      </c>
      <c r="Q194" s="136">
        <v>0</v>
      </c>
      <c r="R194" s="136">
        <f t="shared" ref="R194:R201" si="42">Q194*H194</f>
        <v>0</v>
      </c>
      <c r="S194" s="136">
        <v>0</v>
      </c>
      <c r="T194" s="137">
        <f t="shared" ref="T194:T201" si="43">S194*H194</f>
        <v>0</v>
      </c>
      <c r="AR194" s="138" t="s">
        <v>322</v>
      </c>
      <c r="AT194" s="138" t="s">
        <v>142</v>
      </c>
      <c r="AU194" s="138" t="s">
        <v>88</v>
      </c>
      <c r="AY194" s="17" t="s">
        <v>140</v>
      </c>
      <c r="BE194" s="139">
        <f t="shared" ref="BE194:BE201" si="44">IF(N194="základní",J194,0)</f>
        <v>0</v>
      </c>
      <c r="BF194" s="139">
        <f t="shared" ref="BF194:BF201" si="45">IF(N194="snížená",J194,0)</f>
        <v>0</v>
      </c>
      <c r="BG194" s="139">
        <f t="shared" ref="BG194:BG201" si="46">IF(N194="zákl. přenesená",J194,0)</f>
        <v>0</v>
      </c>
      <c r="BH194" s="139">
        <f t="shared" ref="BH194:BH201" si="47">IF(N194="sníž. přenesená",J194,0)</f>
        <v>0</v>
      </c>
      <c r="BI194" s="139">
        <f t="shared" ref="BI194:BI201" si="48">IF(N194="nulová",J194,0)</f>
        <v>0</v>
      </c>
      <c r="BJ194" s="17" t="s">
        <v>86</v>
      </c>
      <c r="BK194" s="139">
        <f t="shared" ref="BK194:BK201" si="49">ROUND(I194*H194,2)</f>
        <v>0</v>
      </c>
      <c r="BL194" s="17" t="s">
        <v>322</v>
      </c>
      <c r="BM194" s="138" t="s">
        <v>524</v>
      </c>
    </row>
    <row r="195" spans="2:65" s="1" customFormat="1" ht="16.5" customHeight="1">
      <c r="B195" s="32"/>
      <c r="C195" s="127" t="s">
        <v>344</v>
      </c>
      <c r="D195" s="127" t="s">
        <v>142</v>
      </c>
      <c r="E195" s="128" t="s">
        <v>1608</v>
      </c>
      <c r="F195" s="129" t="s">
        <v>1609</v>
      </c>
      <c r="G195" s="130" t="s">
        <v>145</v>
      </c>
      <c r="H195" s="131">
        <v>2</v>
      </c>
      <c r="I195" s="132"/>
      <c r="J195" s="133">
        <f t="shared" si="40"/>
        <v>0</v>
      </c>
      <c r="K195" s="129" t="s">
        <v>19</v>
      </c>
      <c r="L195" s="32"/>
      <c r="M195" s="134" t="s">
        <v>19</v>
      </c>
      <c r="N195" s="135" t="s">
        <v>49</v>
      </c>
      <c r="P195" s="136">
        <f t="shared" si="41"/>
        <v>0</v>
      </c>
      <c r="Q195" s="136">
        <v>0</v>
      </c>
      <c r="R195" s="136">
        <f t="shared" si="42"/>
        <v>0</v>
      </c>
      <c r="S195" s="136">
        <v>0</v>
      </c>
      <c r="T195" s="137">
        <f t="shared" si="43"/>
        <v>0</v>
      </c>
      <c r="AR195" s="138" t="s">
        <v>322</v>
      </c>
      <c r="AT195" s="138" t="s">
        <v>142</v>
      </c>
      <c r="AU195" s="138" t="s">
        <v>88</v>
      </c>
      <c r="AY195" s="17" t="s">
        <v>140</v>
      </c>
      <c r="BE195" s="139">
        <f t="shared" si="44"/>
        <v>0</v>
      </c>
      <c r="BF195" s="139">
        <f t="shared" si="45"/>
        <v>0</v>
      </c>
      <c r="BG195" s="139">
        <f t="shared" si="46"/>
        <v>0</v>
      </c>
      <c r="BH195" s="139">
        <f t="shared" si="47"/>
        <v>0</v>
      </c>
      <c r="BI195" s="139">
        <f t="shared" si="48"/>
        <v>0</v>
      </c>
      <c r="BJ195" s="17" t="s">
        <v>86</v>
      </c>
      <c r="BK195" s="139">
        <f t="shared" si="49"/>
        <v>0</v>
      </c>
      <c r="BL195" s="17" t="s">
        <v>322</v>
      </c>
      <c r="BM195" s="138" t="s">
        <v>527</v>
      </c>
    </row>
    <row r="196" spans="2:65" s="1" customFormat="1" ht="16.5" customHeight="1">
      <c r="B196" s="32"/>
      <c r="C196" s="127" t="s">
        <v>530</v>
      </c>
      <c r="D196" s="127" t="s">
        <v>142</v>
      </c>
      <c r="E196" s="128" t="s">
        <v>1610</v>
      </c>
      <c r="F196" s="129" t="s">
        <v>1611</v>
      </c>
      <c r="G196" s="130" t="s">
        <v>221</v>
      </c>
      <c r="H196" s="131">
        <v>5</v>
      </c>
      <c r="I196" s="132"/>
      <c r="J196" s="133">
        <f t="shared" si="40"/>
        <v>0</v>
      </c>
      <c r="K196" s="129" t="s">
        <v>19</v>
      </c>
      <c r="L196" s="32"/>
      <c r="M196" s="134" t="s">
        <v>19</v>
      </c>
      <c r="N196" s="135" t="s">
        <v>49</v>
      </c>
      <c r="P196" s="136">
        <f t="shared" si="41"/>
        <v>0</v>
      </c>
      <c r="Q196" s="136">
        <v>0</v>
      </c>
      <c r="R196" s="136">
        <f t="shared" si="42"/>
        <v>0</v>
      </c>
      <c r="S196" s="136">
        <v>0</v>
      </c>
      <c r="T196" s="137">
        <f t="shared" si="43"/>
        <v>0</v>
      </c>
      <c r="AR196" s="138" t="s">
        <v>322</v>
      </c>
      <c r="AT196" s="138" t="s">
        <v>142</v>
      </c>
      <c r="AU196" s="138" t="s">
        <v>88</v>
      </c>
      <c r="AY196" s="17" t="s">
        <v>140</v>
      </c>
      <c r="BE196" s="139">
        <f t="shared" si="44"/>
        <v>0</v>
      </c>
      <c r="BF196" s="139">
        <f t="shared" si="45"/>
        <v>0</v>
      </c>
      <c r="BG196" s="139">
        <f t="shared" si="46"/>
        <v>0</v>
      </c>
      <c r="BH196" s="139">
        <f t="shared" si="47"/>
        <v>0</v>
      </c>
      <c r="BI196" s="139">
        <f t="shared" si="48"/>
        <v>0</v>
      </c>
      <c r="BJ196" s="17" t="s">
        <v>86</v>
      </c>
      <c r="BK196" s="139">
        <f t="shared" si="49"/>
        <v>0</v>
      </c>
      <c r="BL196" s="17" t="s">
        <v>322</v>
      </c>
      <c r="BM196" s="138" t="s">
        <v>533</v>
      </c>
    </row>
    <row r="197" spans="2:65" s="1" customFormat="1" ht="16.5" customHeight="1">
      <c r="B197" s="32"/>
      <c r="C197" s="127" t="s">
        <v>349</v>
      </c>
      <c r="D197" s="127" t="s">
        <v>142</v>
      </c>
      <c r="E197" s="128" t="s">
        <v>1612</v>
      </c>
      <c r="F197" s="129" t="s">
        <v>1613</v>
      </c>
      <c r="G197" s="130" t="s">
        <v>145</v>
      </c>
      <c r="H197" s="131">
        <v>2</v>
      </c>
      <c r="I197" s="132"/>
      <c r="J197" s="133">
        <f t="shared" si="40"/>
        <v>0</v>
      </c>
      <c r="K197" s="129" t="s">
        <v>19</v>
      </c>
      <c r="L197" s="32"/>
      <c r="M197" s="134" t="s">
        <v>19</v>
      </c>
      <c r="N197" s="135" t="s">
        <v>49</v>
      </c>
      <c r="P197" s="136">
        <f t="shared" si="41"/>
        <v>0</v>
      </c>
      <c r="Q197" s="136">
        <v>0</v>
      </c>
      <c r="R197" s="136">
        <f t="shared" si="42"/>
        <v>0</v>
      </c>
      <c r="S197" s="136">
        <v>0</v>
      </c>
      <c r="T197" s="137">
        <f t="shared" si="43"/>
        <v>0</v>
      </c>
      <c r="AR197" s="138" t="s">
        <v>322</v>
      </c>
      <c r="AT197" s="138" t="s">
        <v>142</v>
      </c>
      <c r="AU197" s="138" t="s">
        <v>88</v>
      </c>
      <c r="AY197" s="17" t="s">
        <v>140</v>
      </c>
      <c r="BE197" s="139">
        <f t="shared" si="44"/>
        <v>0</v>
      </c>
      <c r="BF197" s="139">
        <f t="shared" si="45"/>
        <v>0</v>
      </c>
      <c r="BG197" s="139">
        <f t="shared" si="46"/>
        <v>0</v>
      </c>
      <c r="BH197" s="139">
        <f t="shared" si="47"/>
        <v>0</v>
      </c>
      <c r="BI197" s="139">
        <f t="shared" si="48"/>
        <v>0</v>
      </c>
      <c r="BJ197" s="17" t="s">
        <v>86</v>
      </c>
      <c r="BK197" s="139">
        <f t="shared" si="49"/>
        <v>0</v>
      </c>
      <c r="BL197" s="17" t="s">
        <v>322</v>
      </c>
      <c r="BM197" s="138" t="s">
        <v>540</v>
      </c>
    </row>
    <row r="198" spans="2:65" s="1" customFormat="1" ht="16.5" customHeight="1">
      <c r="B198" s="32"/>
      <c r="C198" s="127" t="s">
        <v>544</v>
      </c>
      <c r="D198" s="127" t="s">
        <v>142</v>
      </c>
      <c r="E198" s="128" t="s">
        <v>1614</v>
      </c>
      <c r="F198" s="129" t="s">
        <v>1615</v>
      </c>
      <c r="G198" s="130" t="s">
        <v>145</v>
      </c>
      <c r="H198" s="131">
        <v>140</v>
      </c>
      <c r="I198" s="132"/>
      <c r="J198" s="133">
        <f t="shared" si="40"/>
        <v>0</v>
      </c>
      <c r="K198" s="129" t="s">
        <v>19</v>
      </c>
      <c r="L198" s="32"/>
      <c r="M198" s="134" t="s">
        <v>19</v>
      </c>
      <c r="N198" s="135" t="s">
        <v>49</v>
      </c>
      <c r="P198" s="136">
        <f t="shared" si="41"/>
        <v>0</v>
      </c>
      <c r="Q198" s="136">
        <v>0</v>
      </c>
      <c r="R198" s="136">
        <f t="shared" si="42"/>
        <v>0</v>
      </c>
      <c r="S198" s="136">
        <v>0</v>
      </c>
      <c r="T198" s="137">
        <f t="shared" si="43"/>
        <v>0</v>
      </c>
      <c r="AR198" s="138" t="s">
        <v>322</v>
      </c>
      <c r="AT198" s="138" t="s">
        <v>142</v>
      </c>
      <c r="AU198" s="138" t="s">
        <v>88</v>
      </c>
      <c r="AY198" s="17" t="s">
        <v>140</v>
      </c>
      <c r="BE198" s="139">
        <f t="shared" si="44"/>
        <v>0</v>
      </c>
      <c r="BF198" s="139">
        <f t="shared" si="45"/>
        <v>0</v>
      </c>
      <c r="BG198" s="139">
        <f t="shared" si="46"/>
        <v>0</v>
      </c>
      <c r="BH198" s="139">
        <f t="shared" si="47"/>
        <v>0</v>
      </c>
      <c r="BI198" s="139">
        <f t="shared" si="48"/>
        <v>0</v>
      </c>
      <c r="BJ198" s="17" t="s">
        <v>86</v>
      </c>
      <c r="BK198" s="139">
        <f t="shared" si="49"/>
        <v>0</v>
      </c>
      <c r="BL198" s="17" t="s">
        <v>322</v>
      </c>
      <c r="BM198" s="138" t="s">
        <v>547</v>
      </c>
    </row>
    <row r="199" spans="2:65" s="1" customFormat="1" ht="16.5" customHeight="1">
      <c r="B199" s="32"/>
      <c r="C199" s="127" t="s">
        <v>354</v>
      </c>
      <c r="D199" s="127" t="s">
        <v>142</v>
      </c>
      <c r="E199" s="128" t="s">
        <v>1616</v>
      </c>
      <c r="F199" s="129" t="s">
        <v>1617</v>
      </c>
      <c r="G199" s="130" t="s">
        <v>145</v>
      </c>
      <c r="H199" s="131">
        <v>30</v>
      </c>
      <c r="I199" s="132"/>
      <c r="J199" s="133">
        <f t="shared" si="40"/>
        <v>0</v>
      </c>
      <c r="K199" s="129" t="s">
        <v>19</v>
      </c>
      <c r="L199" s="32"/>
      <c r="M199" s="134" t="s">
        <v>19</v>
      </c>
      <c r="N199" s="135" t="s">
        <v>49</v>
      </c>
      <c r="P199" s="136">
        <f t="shared" si="41"/>
        <v>0</v>
      </c>
      <c r="Q199" s="136">
        <v>0</v>
      </c>
      <c r="R199" s="136">
        <f t="shared" si="42"/>
        <v>0</v>
      </c>
      <c r="S199" s="136">
        <v>0</v>
      </c>
      <c r="T199" s="137">
        <f t="shared" si="43"/>
        <v>0</v>
      </c>
      <c r="AR199" s="138" t="s">
        <v>322</v>
      </c>
      <c r="AT199" s="138" t="s">
        <v>142</v>
      </c>
      <c r="AU199" s="138" t="s">
        <v>88</v>
      </c>
      <c r="AY199" s="17" t="s">
        <v>140</v>
      </c>
      <c r="BE199" s="139">
        <f t="shared" si="44"/>
        <v>0</v>
      </c>
      <c r="BF199" s="139">
        <f t="shared" si="45"/>
        <v>0</v>
      </c>
      <c r="BG199" s="139">
        <f t="shared" si="46"/>
        <v>0</v>
      </c>
      <c r="BH199" s="139">
        <f t="shared" si="47"/>
        <v>0</v>
      </c>
      <c r="BI199" s="139">
        <f t="shared" si="48"/>
        <v>0</v>
      </c>
      <c r="BJ199" s="17" t="s">
        <v>86</v>
      </c>
      <c r="BK199" s="139">
        <f t="shared" si="49"/>
        <v>0</v>
      </c>
      <c r="BL199" s="17" t="s">
        <v>322</v>
      </c>
      <c r="BM199" s="138" t="s">
        <v>551</v>
      </c>
    </row>
    <row r="200" spans="2:65" s="1" customFormat="1" ht="16.5" customHeight="1">
      <c r="B200" s="32"/>
      <c r="C200" s="127" t="s">
        <v>555</v>
      </c>
      <c r="D200" s="127" t="s">
        <v>142</v>
      </c>
      <c r="E200" s="128" t="s">
        <v>1618</v>
      </c>
      <c r="F200" s="129" t="s">
        <v>1619</v>
      </c>
      <c r="G200" s="130" t="s">
        <v>293</v>
      </c>
      <c r="H200" s="131">
        <v>0.8</v>
      </c>
      <c r="I200" s="132"/>
      <c r="J200" s="133">
        <f t="shared" si="40"/>
        <v>0</v>
      </c>
      <c r="K200" s="129" t="s">
        <v>19</v>
      </c>
      <c r="L200" s="32"/>
      <c r="M200" s="134" t="s">
        <v>19</v>
      </c>
      <c r="N200" s="135" t="s">
        <v>49</v>
      </c>
      <c r="P200" s="136">
        <f t="shared" si="41"/>
        <v>0</v>
      </c>
      <c r="Q200" s="136">
        <v>0</v>
      </c>
      <c r="R200" s="136">
        <f t="shared" si="42"/>
        <v>0</v>
      </c>
      <c r="S200" s="136">
        <v>0</v>
      </c>
      <c r="T200" s="137">
        <f t="shared" si="43"/>
        <v>0</v>
      </c>
      <c r="AR200" s="138" t="s">
        <v>322</v>
      </c>
      <c r="AT200" s="138" t="s">
        <v>142</v>
      </c>
      <c r="AU200" s="138" t="s">
        <v>88</v>
      </c>
      <c r="AY200" s="17" t="s">
        <v>140</v>
      </c>
      <c r="BE200" s="139">
        <f t="shared" si="44"/>
        <v>0</v>
      </c>
      <c r="BF200" s="139">
        <f t="shared" si="45"/>
        <v>0</v>
      </c>
      <c r="BG200" s="139">
        <f t="shared" si="46"/>
        <v>0</v>
      </c>
      <c r="BH200" s="139">
        <f t="shared" si="47"/>
        <v>0</v>
      </c>
      <c r="BI200" s="139">
        <f t="shared" si="48"/>
        <v>0</v>
      </c>
      <c r="BJ200" s="17" t="s">
        <v>86</v>
      </c>
      <c r="BK200" s="139">
        <f t="shared" si="49"/>
        <v>0</v>
      </c>
      <c r="BL200" s="17" t="s">
        <v>322</v>
      </c>
      <c r="BM200" s="138" t="s">
        <v>558</v>
      </c>
    </row>
    <row r="201" spans="2:65" s="1" customFormat="1" ht="16.5" customHeight="1">
      <c r="B201" s="32"/>
      <c r="C201" s="127" t="s">
        <v>359</v>
      </c>
      <c r="D201" s="127" t="s">
        <v>142</v>
      </c>
      <c r="E201" s="128" t="s">
        <v>1620</v>
      </c>
      <c r="F201" s="129" t="s">
        <v>1621</v>
      </c>
      <c r="G201" s="130" t="s">
        <v>1574</v>
      </c>
      <c r="H201" s="131">
        <v>300</v>
      </c>
      <c r="I201" s="132"/>
      <c r="J201" s="133">
        <f t="shared" si="40"/>
        <v>0</v>
      </c>
      <c r="K201" s="129" t="s">
        <v>19</v>
      </c>
      <c r="L201" s="32"/>
      <c r="M201" s="134" t="s">
        <v>19</v>
      </c>
      <c r="N201" s="135" t="s">
        <v>49</v>
      </c>
      <c r="P201" s="136">
        <f t="shared" si="41"/>
        <v>0</v>
      </c>
      <c r="Q201" s="136">
        <v>0</v>
      </c>
      <c r="R201" s="136">
        <f t="shared" si="42"/>
        <v>0</v>
      </c>
      <c r="S201" s="136">
        <v>0</v>
      </c>
      <c r="T201" s="137">
        <f t="shared" si="43"/>
        <v>0</v>
      </c>
      <c r="AR201" s="138" t="s">
        <v>322</v>
      </c>
      <c r="AT201" s="138" t="s">
        <v>142</v>
      </c>
      <c r="AU201" s="138" t="s">
        <v>88</v>
      </c>
      <c r="AY201" s="17" t="s">
        <v>140</v>
      </c>
      <c r="BE201" s="139">
        <f t="shared" si="44"/>
        <v>0</v>
      </c>
      <c r="BF201" s="139">
        <f t="shared" si="45"/>
        <v>0</v>
      </c>
      <c r="BG201" s="139">
        <f t="shared" si="46"/>
        <v>0</v>
      </c>
      <c r="BH201" s="139">
        <f t="shared" si="47"/>
        <v>0</v>
      </c>
      <c r="BI201" s="139">
        <f t="shared" si="48"/>
        <v>0</v>
      </c>
      <c r="BJ201" s="17" t="s">
        <v>86</v>
      </c>
      <c r="BK201" s="139">
        <f t="shared" si="49"/>
        <v>0</v>
      </c>
      <c r="BL201" s="17" t="s">
        <v>322</v>
      </c>
      <c r="BM201" s="138" t="s">
        <v>562</v>
      </c>
    </row>
    <row r="202" spans="2:65" s="11" customFormat="1" ht="22.8" customHeight="1">
      <c r="B202" s="115"/>
      <c r="D202" s="116" t="s">
        <v>77</v>
      </c>
      <c r="E202" s="125" t="s">
        <v>1622</v>
      </c>
      <c r="F202" s="125" t="s">
        <v>1623</v>
      </c>
      <c r="I202" s="118"/>
      <c r="J202" s="126">
        <f>BK202</f>
        <v>0</v>
      </c>
      <c r="L202" s="115"/>
      <c r="M202" s="120"/>
      <c r="P202" s="121">
        <f>SUM(P203:P212)</f>
        <v>0</v>
      </c>
      <c r="R202" s="121">
        <f>SUM(R203:R212)</f>
        <v>0</v>
      </c>
      <c r="T202" s="122">
        <f>SUM(T203:T212)</f>
        <v>0</v>
      </c>
      <c r="AR202" s="116" t="s">
        <v>157</v>
      </c>
      <c r="AT202" s="123" t="s">
        <v>77</v>
      </c>
      <c r="AU202" s="123" t="s">
        <v>86</v>
      </c>
      <c r="AY202" s="116" t="s">
        <v>140</v>
      </c>
      <c r="BK202" s="124">
        <f>SUM(BK203:BK212)</f>
        <v>0</v>
      </c>
    </row>
    <row r="203" spans="2:65" s="1" customFormat="1" ht="16.5" customHeight="1">
      <c r="B203" s="32"/>
      <c r="C203" s="127" t="s">
        <v>566</v>
      </c>
      <c r="D203" s="127" t="s">
        <v>142</v>
      </c>
      <c r="E203" s="128" t="s">
        <v>1624</v>
      </c>
      <c r="F203" s="129" t="s">
        <v>1625</v>
      </c>
      <c r="G203" s="130" t="s">
        <v>1011</v>
      </c>
      <c r="H203" s="131">
        <v>25</v>
      </c>
      <c r="I203" s="132"/>
      <c r="J203" s="133">
        <f t="shared" ref="J203:J212" si="50">ROUND(I203*H203,2)</f>
        <v>0</v>
      </c>
      <c r="K203" s="129" t="s">
        <v>19</v>
      </c>
      <c r="L203" s="32"/>
      <c r="M203" s="134" t="s">
        <v>19</v>
      </c>
      <c r="N203" s="135" t="s">
        <v>49</v>
      </c>
      <c r="P203" s="136">
        <f t="shared" ref="P203:P212" si="51">O203*H203</f>
        <v>0</v>
      </c>
      <c r="Q203" s="136">
        <v>0</v>
      </c>
      <c r="R203" s="136">
        <f t="shared" ref="R203:R212" si="52">Q203*H203</f>
        <v>0</v>
      </c>
      <c r="S203" s="136">
        <v>0</v>
      </c>
      <c r="T203" s="137">
        <f t="shared" ref="T203:T212" si="53">S203*H203</f>
        <v>0</v>
      </c>
      <c r="AR203" s="138" t="s">
        <v>322</v>
      </c>
      <c r="AT203" s="138" t="s">
        <v>142</v>
      </c>
      <c r="AU203" s="138" t="s">
        <v>88</v>
      </c>
      <c r="AY203" s="17" t="s">
        <v>140</v>
      </c>
      <c r="BE203" s="139">
        <f t="shared" ref="BE203:BE212" si="54">IF(N203="základní",J203,0)</f>
        <v>0</v>
      </c>
      <c r="BF203" s="139">
        <f t="shared" ref="BF203:BF212" si="55">IF(N203="snížená",J203,0)</f>
        <v>0</v>
      </c>
      <c r="BG203" s="139">
        <f t="shared" ref="BG203:BG212" si="56">IF(N203="zákl. přenesená",J203,0)</f>
        <v>0</v>
      </c>
      <c r="BH203" s="139">
        <f t="shared" ref="BH203:BH212" si="57">IF(N203="sníž. přenesená",J203,0)</f>
        <v>0</v>
      </c>
      <c r="BI203" s="139">
        <f t="shared" ref="BI203:BI212" si="58">IF(N203="nulová",J203,0)</f>
        <v>0</v>
      </c>
      <c r="BJ203" s="17" t="s">
        <v>86</v>
      </c>
      <c r="BK203" s="139">
        <f t="shared" ref="BK203:BK212" si="59">ROUND(I203*H203,2)</f>
        <v>0</v>
      </c>
      <c r="BL203" s="17" t="s">
        <v>322</v>
      </c>
      <c r="BM203" s="138" t="s">
        <v>569</v>
      </c>
    </row>
    <row r="204" spans="2:65" s="1" customFormat="1" ht="16.5" customHeight="1">
      <c r="B204" s="32"/>
      <c r="C204" s="127" t="s">
        <v>369</v>
      </c>
      <c r="D204" s="127" t="s">
        <v>142</v>
      </c>
      <c r="E204" s="128" t="s">
        <v>1626</v>
      </c>
      <c r="F204" s="129" t="s">
        <v>1627</v>
      </c>
      <c r="G204" s="130" t="s">
        <v>1011</v>
      </c>
      <c r="H204" s="131">
        <v>25</v>
      </c>
      <c r="I204" s="132"/>
      <c r="J204" s="133">
        <f t="shared" si="50"/>
        <v>0</v>
      </c>
      <c r="K204" s="129" t="s">
        <v>19</v>
      </c>
      <c r="L204" s="32"/>
      <c r="M204" s="134" t="s">
        <v>19</v>
      </c>
      <c r="N204" s="135" t="s">
        <v>49</v>
      </c>
      <c r="P204" s="136">
        <f t="shared" si="51"/>
        <v>0</v>
      </c>
      <c r="Q204" s="136">
        <v>0</v>
      </c>
      <c r="R204" s="136">
        <f t="shared" si="52"/>
        <v>0</v>
      </c>
      <c r="S204" s="136">
        <v>0</v>
      </c>
      <c r="T204" s="137">
        <f t="shared" si="53"/>
        <v>0</v>
      </c>
      <c r="AR204" s="138" t="s">
        <v>322</v>
      </c>
      <c r="AT204" s="138" t="s">
        <v>142</v>
      </c>
      <c r="AU204" s="138" t="s">
        <v>88</v>
      </c>
      <c r="AY204" s="17" t="s">
        <v>140</v>
      </c>
      <c r="BE204" s="139">
        <f t="shared" si="54"/>
        <v>0</v>
      </c>
      <c r="BF204" s="139">
        <f t="shared" si="55"/>
        <v>0</v>
      </c>
      <c r="BG204" s="139">
        <f t="shared" si="56"/>
        <v>0</v>
      </c>
      <c r="BH204" s="139">
        <f t="shared" si="57"/>
        <v>0</v>
      </c>
      <c r="BI204" s="139">
        <f t="shared" si="58"/>
        <v>0</v>
      </c>
      <c r="BJ204" s="17" t="s">
        <v>86</v>
      </c>
      <c r="BK204" s="139">
        <f t="shared" si="59"/>
        <v>0</v>
      </c>
      <c r="BL204" s="17" t="s">
        <v>322</v>
      </c>
      <c r="BM204" s="138" t="s">
        <v>575</v>
      </c>
    </row>
    <row r="205" spans="2:65" s="1" customFormat="1" ht="16.5" customHeight="1">
      <c r="B205" s="32"/>
      <c r="C205" s="127" t="s">
        <v>579</v>
      </c>
      <c r="D205" s="127" t="s">
        <v>142</v>
      </c>
      <c r="E205" s="128" t="s">
        <v>1628</v>
      </c>
      <c r="F205" s="129" t="s">
        <v>1629</v>
      </c>
      <c r="G205" s="130" t="s">
        <v>1011</v>
      </c>
      <c r="H205" s="131">
        <v>35</v>
      </c>
      <c r="I205" s="132"/>
      <c r="J205" s="133">
        <f t="shared" si="50"/>
        <v>0</v>
      </c>
      <c r="K205" s="129" t="s">
        <v>19</v>
      </c>
      <c r="L205" s="32"/>
      <c r="M205" s="134" t="s">
        <v>19</v>
      </c>
      <c r="N205" s="135" t="s">
        <v>49</v>
      </c>
      <c r="P205" s="136">
        <f t="shared" si="51"/>
        <v>0</v>
      </c>
      <c r="Q205" s="136">
        <v>0</v>
      </c>
      <c r="R205" s="136">
        <f t="shared" si="52"/>
        <v>0</v>
      </c>
      <c r="S205" s="136">
        <v>0</v>
      </c>
      <c r="T205" s="137">
        <f t="shared" si="53"/>
        <v>0</v>
      </c>
      <c r="AR205" s="138" t="s">
        <v>322</v>
      </c>
      <c r="AT205" s="138" t="s">
        <v>142</v>
      </c>
      <c r="AU205" s="138" t="s">
        <v>88</v>
      </c>
      <c r="AY205" s="17" t="s">
        <v>140</v>
      </c>
      <c r="BE205" s="139">
        <f t="shared" si="54"/>
        <v>0</v>
      </c>
      <c r="BF205" s="139">
        <f t="shared" si="55"/>
        <v>0</v>
      </c>
      <c r="BG205" s="139">
        <f t="shared" si="56"/>
        <v>0</v>
      </c>
      <c r="BH205" s="139">
        <f t="shared" si="57"/>
        <v>0</v>
      </c>
      <c r="BI205" s="139">
        <f t="shared" si="58"/>
        <v>0</v>
      </c>
      <c r="BJ205" s="17" t="s">
        <v>86</v>
      </c>
      <c r="BK205" s="139">
        <f t="shared" si="59"/>
        <v>0</v>
      </c>
      <c r="BL205" s="17" t="s">
        <v>322</v>
      </c>
      <c r="BM205" s="138" t="s">
        <v>582</v>
      </c>
    </row>
    <row r="206" spans="2:65" s="1" customFormat="1" ht="16.5" customHeight="1">
      <c r="B206" s="32"/>
      <c r="C206" s="127" t="s">
        <v>374</v>
      </c>
      <c r="D206" s="127" t="s">
        <v>142</v>
      </c>
      <c r="E206" s="128" t="s">
        <v>1630</v>
      </c>
      <c r="F206" s="129" t="s">
        <v>1631</v>
      </c>
      <c r="G206" s="130" t="s">
        <v>1011</v>
      </c>
      <c r="H206" s="131">
        <v>15</v>
      </c>
      <c r="I206" s="132"/>
      <c r="J206" s="133">
        <f t="shared" si="50"/>
        <v>0</v>
      </c>
      <c r="K206" s="129" t="s">
        <v>19</v>
      </c>
      <c r="L206" s="32"/>
      <c r="M206" s="134" t="s">
        <v>19</v>
      </c>
      <c r="N206" s="135" t="s">
        <v>49</v>
      </c>
      <c r="P206" s="136">
        <f t="shared" si="51"/>
        <v>0</v>
      </c>
      <c r="Q206" s="136">
        <v>0</v>
      </c>
      <c r="R206" s="136">
        <f t="shared" si="52"/>
        <v>0</v>
      </c>
      <c r="S206" s="136">
        <v>0</v>
      </c>
      <c r="T206" s="137">
        <f t="shared" si="53"/>
        <v>0</v>
      </c>
      <c r="AR206" s="138" t="s">
        <v>322</v>
      </c>
      <c r="AT206" s="138" t="s">
        <v>142</v>
      </c>
      <c r="AU206" s="138" t="s">
        <v>88</v>
      </c>
      <c r="AY206" s="17" t="s">
        <v>140</v>
      </c>
      <c r="BE206" s="139">
        <f t="shared" si="54"/>
        <v>0</v>
      </c>
      <c r="BF206" s="139">
        <f t="shared" si="55"/>
        <v>0</v>
      </c>
      <c r="BG206" s="139">
        <f t="shared" si="56"/>
        <v>0</v>
      </c>
      <c r="BH206" s="139">
        <f t="shared" si="57"/>
        <v>0</v>
      </c>
      <c r="BI206" s="139">
        <f t="shared" si="58"/>
        <v>0</v>
      </c>
      <c r="BJ206" s="17" t="s">
        <v>86</v>
      </c>
      <c r="BK206" s="139">
        <f t="shared" si="59"/>
        <v>0</v>
      </c>
      <c r="BL206" s="17" t="s">
        <v>322</v>
      </c>
      <c r="BM206" s="138" t="s">
        <v>587</v>
      </c>
    </row>
    <row r="207" spans="2:65" s="1" customFormat="1" ht="16.5" customHeight="1">
      <c r="B207" s="32"/>
      <c r="C207" s="127" t="s">
        <v>590</v>
      </c>
      <c r="D207" s="127" t="s">
        <v>142</v>
      </c>
      <c r="E207" s="128" t="s">
        <v>1632</v>
      </c>
      <c r="F207" s="129" t="s">
        <v>1633</v>
      </c>
      <c r="G207" s="130" t="s">
        <v>1497</v>
      </c>
      <c r="H207" s="131">
        <v>5</v>
      </c>
      <c r="I207" s="132"/>
      <c r="J207" s="133">
        <f t="shared" si="50"/>
        <v>0</v>
      </c>
      <c r="K207" s="129" t="s">
        <v>19</v>
      </c>
      <c r="L207" s="32"/>
      <c r="M207" s="134" t="s">
        <v>19</v>
      </c>
      <c r="N207" s="135" t="s">
        <v>49</v>
      </c>
      <c r="P207" s="136">
        <f t="shared" si="51"/>
        <v>0</v>
      </c>
      <c r="Q207" s="136">
        <v>0</v>
      </c>
      <c r="R207" s="136">
        <f t="shared" si="52"/>
        <v>0</v>
      </c>
      <c r="S207" s="136">
        <v>0</v>
      </c>
      <c r="T207" s="137">
        <f t="shared" si="53"/>
        <v>0</v>
      </c>
      <c r="AR207" s="138" t="s">
        <v>322</v>
      </c>
      <c r="AT207" s="138" t="s">
        <v>142</v>
      </c>
      <c r="AU207" s="138" t="s">
        <v>88</v>
      </c>
      <c r="AY207" s="17" t="s">
        <v>140</v>
      </c>
      <c r="BE207" s="139">
        <f t="shared" si="54"/>
        <v>0</v>
      </c>
      <c r="BF207" s="139">
        <f t="shared" si="55"/>
        <v>0</v>
      </c>
      <c r="BG207" s="139">
        <f t="shared" si="56"/>
        <v>0</v>
      </c>
      <c r="BH207" s="139">
        <f t="shared" si="57"/>
        <v>0</v>
      </c>
      <c r="BI207" s="139">
        <f t="shared" si="58"/>
        <v>0</v>
      </c>
      <c r="BJ207" s="17" t="s">
        <v>86</v>
      </c>
      <c r="BK207" s="139">
        <f t="shared" si="59"/>
        <v>0</v>
      </c>
      <c r="BL207" s="17" t="s">
        <v>322</v>
      </c>
      <c r="BM207" s="138" t="s">
        <v>593</v>
      </c>
    </row>
    <row r="208" spans="2:65" s="1" customFormat="1" ht="16.5" customHeight="1">
      <c r="B208" s="32"/>
      <c r="C208" s="127" t="s">
        <v>380</v>
      </c>
      <c r="D208" s="127" t="s">
        <v>142</v>
      </c>
      <c r="E208" s="128" t="s">
        <v>1634</v>
      </c>
      <c r="F208" s="129" t="s">
        <v>1635</v>
      </c>
      <c r="G208" s="130" t="s">
        <v>1497</v>
      </c>
      <c r="H208" s="131">
        <v>16</v>
      </c>
      <c r="I208" s="132"/>
      <c r="J208" s="133">
        <f t="shared" si="50"/>
        <v>0</v>
      </c>
      <c r="K208" s="129" t="s">
        <v>19</v>
      </c>
      <c r="L208" s="32"/>
      <c r="M208" s="134" t="s">
        <v>19</v>
      </c>
      <c r="N208" s="135" t="s">
        <v>49</v>
      </c>
      <c r="P208" s="136">
        <f t="shared" si="51"/>
        <v>0</v>
      </c>
      <c r="Q208" s="136">
        <v>0</v>
      </c>
      <c r="R208" s="136">
        <f t="shared" si="52"/>
        <v>0</v>
      </c>
      <c r="S208" s="136">
        <v>0</v>
      </c>
      <c r="T208" s="137">
        <f t="shared" si="53"/>
        <v>0</v>
      </c>
      <c r="AR208" s="138" t="s">
        <v>322</v>
      </c>
      <c r="AT208" s="138" t="s">
        <v>142</v>
      </c>
      <c r="AU208" s="138" t="s">
        <v>88</v>
      </c>
      <c r="AY208" s="17" t="s">
        <v>140</v>
      </c>
      <c r="BE208" s="139">
        <f t="shared" si="54"/>
        <v>0</v>
      </c>
      <c r="BF208" s="139">
        <f t="shared" si="55"/>
        <v>0</v>
      </c>
      <c r="BG208" s="139">
        <f t="shared" si="56"/>
        <v>0</v>
      </c>
      <c r="BH208" s="139">
        <f t="shared" si="57"/>
        <v>0</v>
      </c>
      <c r="BI208" s="139">
        <f t="shared" si="58"/>
        <v>0</v>
      </c>
      <c r="BJ208" s="17" t="s">
        <v>86</v>
      </c>
      <c r="BK208" s="139">
        <f t="shared" si="59"/>
        <v>0</v>
      </c>
      <c r="BL208" s="17" t="s">
        <v>322</v>
      </c>
      <c r="BM208" s="138" t="s">
        <v>597</v>
      </c>
    </row>
    <row r="209" spans="2:65" s="1" customFormat="1" ht="16.5" customHeight="1">
      <c r="B209" s="32"/>
      <c r="C209" s="127" t="s">
        <v>600</v>
      </c>
      <c r="D209" s="127" t="s">
        <v>142</v>
      </c>
      <c r="E209" s="128" t="s">
        <v>1636</v>
      </c>
      <c r="F209" s="129" t="s">
        <v>1637</v>
      </c>
      <c r="G209" s="130" t="s">
        <v>1497</v>
      </c>
      <c r="H209" s="131">
        <v>16</v>
      </c>
      <c r="I209" s="132"/>
      <c r="J209" s="133">
        <f t="shared" si="50"/>
        <v>0</v>
      </c>
      <c r="K209" s="129" t="s">
        <v>19</v>
      </c>
      <c r="L209" s="32"/>
      <c r="M209" s="134" t="s">
        <v>19</v>
      </c>
      <c r="N209" s="135" t="s">
        <v>49</v>
      </c>
      <c r="P209" s="136">
        <f t="shared" si="51"/>
        <v>0</v>
      </c>
      <c r="Q209" s="136">
        <v>0</v>
      </c>
      <c r="R209" s="136">
        <f t="shared" si="52"/>
        <v>0</v>
      </c>
      <c r="S209" s="136">
        <v>0</v>
      </c>
      <c r="T209" s="137">
        <f t="shared" si="53"/>
        <v>0</v>
      </c>
      <c r="AR209" s="138" t="s">
        <v>322</v>
      </c>
      <c r="AT209" s="138" t="s">
        <v>142</v>
      </c>
      <c r="AU209" s="138" t="s">
        <v>88</v>
      </c>
      <c r="AY209" s="17" t="s">
        <v>140</v>
      </c>
      <c r="BE209" s="139">
        <f t="shared" si="54"/>
        <v>0</v>
      </c>
      <c r="BF209" s="139">
        <f t="shared" si="55"/>
        <v>0</v>
      </c>
      <c r="BG209" s="139">
        <f t="shared" si="56"/>
        <v>0</v>
      </c>
      <c r="BH209" s="139">
        <f t="shared" si="57"/>
        <v>0</v>
      </c>
      <c r="BI209" s="139">
        <f t="shared" si="58"/>
        <v>0</v>
      </c>
      <c r="BJ209" s="17" t="s">
        <v>86</v>
      </c>
      <c r="BK209" s="139">
        <f t="shared" si="59"/>
        <v>0</v>
      </c>
      <c r="BL209" s="17" t="s">
        <v>322</v>
      </c>
      <c r="BM209" s="138" t="s">
        <v>603</v>
      </c>
    </row>
    <row r="210" spans="2:65" s="1" customFormat="1" ht="16.5" customHeight="1">
      <c r="B210" s="32"/>
      <c r="C210" s="127" t="s">
        <v>385</v>
      </c>
      <c r="D210" s="127" t="s">
        <v>142</v>
      </c>
      <c r="E210" s="128" t="s">
        <v>1638</v>
      </c>
      <c r="F210" s="129" t="s">
        <v>1639</v>
      </c>
      <c r="G210" s="130" t="s">
        <v>1497</v>
      </c>
      <c r="H210" s="131">
        <v>32</v>
      </c>
      <c r="I210" s="132"/>
      <c r="J210" s="133">
        <f t="shared" si="50"/>
        <v>0</v>
      </c>
      <c r="K210" s="129" t="s">
        <v>19</v>
      </c>
      <c r="L210" s="32"/>
      <c r="M210" s="134" t="s">
        <v>19</v>
      </c>
      <c r="N210" s="135" t="s">
        <v>49</v>
      </c>
      <c r="P210" s="136">
        <f t="shared" si="51"/>
        <v>0</v>
      </c>
      <c r="Q210" s="136">
        <v>0</v>
      </c>
      <c r="R210" s="136">
        <f t="shared" si="52"/>
        <v>0</v>
      </c>
      <c r="S210" s="136">
        <v>0</v>
      </c>
      <c r="T210" s="137">
        <f t="shared" si="53"/>
        <v>0</v>
      </c>
      <c r="AR210" s="138" t="s">
        <v>322</v>
      </c>
      <c r="AT210" s="138" t="s">
        <v>142</v>
      </c>
      <c r="AU210" s="138" t="s">
        <v>88</v>
      </c>
      <c r="AY210" s="17" t="s">
        <v>140</v>
      </c>
      <c r="BE210" s="139">
        <f t="shared" si="54"/>
        <v>0</v>
      </c>
      <c r="BF210" s="139">
        <f t="shared" si="55"/>
        <v>0</v>
      </c>
      <c r="BG210" s="139">
        <f t="shared" si="56"/>
        <v>0</v>
      </c>
      <c r="BH210" s="139">
        <f t="shared" si="57"/>
        <v>0</v>
      </c>
      <c r="BI210" s="139">
        <f t="shared" si="58"/>
        <v>0</v>
      </c>
      <c r="BJ210" s="17" t="s">
        <v>86</v>
      </c>
      <c r="BK210" s="139">
        <f t="shared" si="59"/>
        <v>0</v>
      </c>
      <c r="BL210" s="17" t="s">
        <v>322</v>
      </c>
      <c r="BM210" s="138" t="s">
        <v>608</v>
      </c>
    </row>
    <row r="211" spans="2:65" s="1" customFormat="1" ht="16.5" customHeight="1">
      <c r="B211" s="32"/>
      <c r="C211" s="127" t="s">
        <v>612</v>
      </c>
      <c r="D211" s="127" t="s">
        <v>142</v>
      </c>
      <c r="E211" s="128" t="s">
        <v>1640</v>
      </c>
      <c r="F211" s="129" t="s">
        <v>1641</v>
      </c>
      <c r="G211" s="130" t="s">
        <v>1497</v>
      </c>
      <c r="H211" s="131">
        <v>16</v>
      </c>
      <c r="I211" s="132"/>
      <c r="J211" s="133">
        <f t="shared" si="50"/>
        <v>0</v>
      </c>
      <c r="K211" s="129" t="s">
        <v>19</v>
      </c>
      <c r="L211" s="32"/>
      <c r="M211" s="134" t="s">
        <v>19</v>
      </c>
      <c r="N211" s="135" t="s">
        <v>49</v>
      </c>
      <c r="P211" s="136">
        <f t="shared" si="51"/>
        <v>0</v>
      </c>
      <c r="Q211" s="136">
        <v>0</v>
      </c>
      <c r="R211" s="136">
        <f t="shared" si="52"/>
        <v>0</v>
      </c>
      <c r="S211" s="136">
        <v>0</v>
      </c>
      <c r="T211" s="137">
        <f t="shared" si="53"/>
        <v>0</v>
      </c>
      <c r="AR211" s="138" t="s">
        <v>322</v>
      </c>
      <c r="AT211" s="138" t="s">
        <v>142</v>
      </c>
      <c r="AU211" s="138" t="s">
        <v>88</v>
      </c>
      <c r="AY211" s="17" t="s">
        <v>140</v>
      </c>
      <c r="BE211" s="139">
        <f t="shared" si="54"/>
        <v>0</v>
      </c>
      <c r="BF211" s="139">
        <f t="shared" si="55"/>
        <v>0</v>
      </c>
      <c r="BG211" s="139">
        <f t="shared" si="56"/>
        <v>0</v>
      </c>
      <c r="BH211" s="139">
        <f t="shared" si="57"/>
        <v>0</v>
      </c>
      <c r="BI211" s="139">
        <f t="shared" si="58"/>
        <v>0</v>
      </c>
      <c r="BJ211" s="17" t="s">
        <v>86</v>
      </c>
      <c r="BK211" s="139">
        <f t="shared" si="59"/>
        <v>0</v>
      </c>
      <c r="BL211" s="17" t="s">
        <v>322</v>
      </c>
      <c r="BM211" s="138" t="s">
        <v>615</v>
      </c>
    </row>
    <row r="212" spans="2:65" s="1" customFormat="1" ht="16.5" customHeight="1">
      <c r="B212" s="32"/>
      <c r="C212" s="127" t="s">
        <v>391</v>
      </c>
      <c r="D212" s="127" t="s">
        <v>142</v>
      </c>
      <c r="E212" s="128" t="s">
        <v>1642</v>
      </c>
      <c r="F212" s="129" t="s">
        <v>1643</v>
      </c>
      <c r="G212" s="130" t="s">
        <v>1497</v>
      </c>
      <c r="H212" s="131">
        <v>11</v>
      </c>
      <c r="I212" s="132"/>
      <c r="J212" s="133">
        <f t="shared" si="50"/>
        <v>0</v>
      </c>
      <c r="K212" s="129" t="s">
        <v>19</v>
      </c>
      <c r="L212" s="32"/>
      <c r="M212" s="178" t="s">
        <v>19</v>
      </c>
      <c r="N212" s="179" t="s">
        <v>49</v>
      </c>
      <c r="O212" s="176"/>
      <c r="P212" s="180">
        <f t="shared" si="51"/>
        <v>0</v>
      </c>
      <c r="Q212" s="180">
        <v>0</v>
      </c>
      <c r="R212" s="180">
        <f t="shared" si="52"/>
        <v>0</v>
      </c>
      <c r="S212" s="180">
        <v>0</v>
      </c>
      <c r="T212" s="181">
        <f t="shared" si="53"/>
        <v>0</v>
      </c>
      <c r="AR212" s="138" t="s">
        <v>322</v>
      </c>
      <c r="AT212" s="138" t="s">
        <v>142</v>
      </c>
      <c r="AU212" s="138" t="s">
        <v>88</v>
      </c>
      <c r="AY212" s="17" t="s">
        <v>140</v>
      </c>
      <c r="BE212" s="139">
        <f t="shared" si="54"/>
        <v>0</v>
      </c>
      <c r="BF212" s="139">
        <f t="shared" si="55"/>
        <v>0</v>
      </c>
      <c r="BG212" s="139">
        <f t="shared" si="56"/>
        <v>0</v>
      </c>
      <c r="BH212" s="139">
        <f t="shared" si="57"/>
        <v>0</v>
      </c>
      <c r="BI212" s="139">
        <f t="shared" si="58"/>
        <v>0</v>
      </c>
      <c r="BJ212" s="17" t="s">
        <v>86</v>
      </c>
      <c r="BK212" s="139">
        <f t="shared" si="59"/>
        <v>0</v>
      </c>
      <c r="BL212" s="17" t="s">
        <v>322</v>
      </c>
      <c r="BM212" s="138" t="s">
        <v>620</v>
      </c>
    </row>
    <row r="213" spans="2:65" s="1" customFormat="1" ht="6.9" customHeight="1">
      <c r="B213" s="41"/>
      <c r="C213" s="42"/>
      <c r="D213" s="42"/>
      <c r="E213" s="42"/>
      <c r="F213" s="42"/>
      <c r="G213" s="42"/>
      <c r="H213" s="42"/>
      <c r="I213" s="42"/>
      <c r="J213" s="42"/>
      <c r="K213" s="42"/>
      <c r="L213" s="32"/>
    </row>
  </sheetData>
  <sheetProtection algorithmName="SHA-512" hashValue="xuNfDf/xOlMcNwm6zMtFHLa7tkJ8tn/CfPNU2HWVBmSf7Ew2fDyK7H103221wHLYCLFQEuvxToKxLf1GmH7Gdw==" saltValue="W7wr8/2qQxOUomyOturxF5s7dAlH6oWZgSnhYdjMk9IND1n7+7QSQdsL7Vd2cG80OBTtX4C5O+V3LnogqqChxg==" spinCount="100000" sheet="1" objects="1" scenarios="1" formatColumns="0" formatRows="0" autoFilter="0"/>
  <autoFilter ref="C83:K212" xr:uid="{00000000-0009-0000-0000-000004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97" r:id="rId1" xr:uid="{00000000-0004-0000-0400-000000000000}"/>
    <hyperlink ref="F102" r:id="rId2" xr:uid="{00000000-0004-0000-0400-000001000000}"/>
    <hyperlink ref="F176" r:id="rId3" xr:uid="{00000000-0004-0000-0400-000002000000}"/>
    <hyperlink ref="F187" r:id="rId4" xr:uid="{00000000-0004-0000-0400-000003000000}"/>
    <hyperlink ref="F189" r:id="rId5" xr:uid="{00000000-0004-0000-0400-000004000000}"/>
    <hyperlink ref="F191" r:id="rId6" xr:uid="{00000000-0004-0000-0400-000005000000}"/>
    <hyperlink ref="F193" r:id="rId7" xr:uid="{00000000-0004-0000-0400-000006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17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AT2" s="17" t="s">
        <v>100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107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Mariánské Lázně - rekonstrukce ulice Hlavní , -světelná křižovatka - Česká pošta , 2. etapa</v>
      </c>
      <c r="F7" s="306"/>
      <c r="G7" s="306"/>
      <c r="H7" s="306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85" t="s">
        <v>1644</v>
      </c>
      <c r="F9" s="304"/>
      <c r="G9" s="304"/>
      <c r="H9" s="304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23. 4. 2025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7" t="str">
        <f>'Rekapitulace stavby'!E14</f>
        <v>Vyplň údaj</v>
      </c>
      <c r="F18" s="299"/>
      <c r="G18" s="299"/>
      <c r="H18" s="299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39</v>
      </c>
      <c r="L23" s="32"/>
    </row>
    <row r="24" spans="2:12" s="1" customFormat="1" ht="18" customHeight="1">
      <c r="B24" s="32"/>
      <c r="E24" s="25" t="s">
        <v>40</v>
      </c>
      <c r="I24" s="27" t="s">
        <v>29</v>
      </c>
      <c r="J24" s="25" t="s">
        <v>41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42</v>
      </c>
      <c r="L26" s="32"/>
    </row>
    <row r="27" spans="2:12" s="7" customFormat="1" ht="16.5" customHeight="1">
      <c r="B27" s="86"/>
      <c r="E27" s="303" t="s">
        <v>19</v>
      </c>
      <c r="F27" s="303"/>
      <c r="G27" s="303"/>
      <c r="H27" s="303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44</v>
      </c>
      <c r="J30" s="63">
        <f>ROUND(J86,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46</v>
      </c>
      <c r="I32" s="35" t="s">
        <v>45</v>
      </c>
      <c r="J32" s="35" t="s">
        <v>47</v>
      </c>
      <c r="L32" s="32"/>
    </row>
    <row r="33" spans="2:12" s="1" customFormat="1" ht="14.4" customHeight="1">
      <c r="B33" s="32"/>
      <c r="D33" s="52" t="s">
        <v>48</v>
      </c>
      <c r="E33" s="27" t="s">
        <v>49</v>
      </c>
      <c r="F33" s="88">
        <f>ROUND((SUM(BE86:BE216)),  2)</f>
        <v>0</v>
      </c>
      <c r="I33" s="89">
        <v>0.21</v>
      </c>
      <c r="J33" s="88">
        <f>ROUND(((SUM(BE86:BE216))*I33),  2)</f>
        <v>0</v>
      </c>
      <c r="L33" s="32"/>
    </row>
    <row r="34" spans="2:12" s="1" customFormat="1" ht="14.4" customHeight="1">
      <c r="B34" s="32"/>
      <c r="E34" s="27" t="s">
        <v>50</v>
      </c>
      <c r="F34" s="88">
        <f>ROUND((SUM(BF86:BF216)),  2)</f>
        <v>0</v>
      </c>
      <c r="I34" s="89">
        <v>0.12</v>
      </c>
      <c r="J34" s="88">
        <f>ROUND(((SUM(BF86:BF216))*I34),  2)</f>
        <v>0</v>
      </c>
      <c r="L34" s="32"/>
    </row>
    <row r="35" spans="2:12" s="1" customFormat="1" ht="14.4" hidden="1" customHeight="1">
      <c r="B35" s="32"/>
      <c r="E35" s="27" t="s">
        <v>51</v>
      </c>
      <c r="F35" s="88">
        <f>ROUND((SUM(BG86:BG216)),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52</v>
      </c>
      <c r="F36" s="88">
        <f>ROUND((SUM(BH86:BH216)),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53</v>
      </c>
      <c r="F37" s="88">
        <f>ROUND((SUM(BI86:BI216)),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54</v>
      </c>
      <c r="E39" s="54"/>
      <c r="F39" s="54"/>
      <c r="G39" s="92" t="s">
        <v>55</v>
      </c>
      <c r="H39" s="93" t="s">
        <v>56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110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Mariánské Lázně - rekonstrukce ulice Hlavní , -světelná křižovatka - Česká pošta , 2. etapa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108</v>
      </c>
      <c r="L49" s="32"/>
    </row>
    <row r="50" spans="2:47" s="1" customFormat="1" ht="16.5" customHeight="1">
      <c r="B50" s="32"/>
      <c r="E50" s="285" t="str">
        <f>E9</f>
        <v>SKB3205 - SO 402 Rozvody elektro</v>
      </c>
      <c r="F50" s="304"/>
      <c r="G50" s="304"/>
      <c r="H50" s="304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23. 4. 2025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 xml:space="preserve">Město Mariánské Lázně </v>
      </c>
      <c r="I54" s="27" t="s">
        <v>33</v>
      </c>
      <c r="J54" s="30" t="str">
        <f>E21</f>
        <v>Projekční kancelář Ing.Škubalová</v>
      </c>
      <c r="L54" s="32"/>
    </row>
    <row r="55" spans="2:47" s="1" customFormat="1" ht="15.15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Straka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111</v>
      </c>
      <c r="D57" s="90"/>
      <c r="E57" s="90"/>
      <c r="F57" s="90"/>
      <c r="G57" s="90"/>
      <c r="H57" s="90"/>
      <c r="I57" s="90"/>
      <c r="J57" s="97" t="s">
        <v>112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76</v>
      </c>
      <c r="J59" s="63">
        <f>J86</f>
        <v>0</v>
      </c>
      <c r="L59" s="32"/>
      <c r="AU59" s="17" t="s">
        <v>113</v>
      </c>
    </row>
    <row r="60" spans="2:47" s="8" customFormat="1" ht="24.9" customHeight="1">
      <c r="B60" s="99"/>
      <c r="D60" s="100" t="s">
        <v>123</v>
      </c>
      <c r="E60" s="101"/>
      <c r="F60" s="101"/>
      <c r="G60" s="101"/>
      <c r="H60" s="101"/>
      <c r="I60" s="101"/>
      <c r="J60" s="102">
        <f>J87</f>
        <v>0</v>
      </c>
      <c r="L60" s="99"/>
    </row>
    <row r="61" spans="2:47" s="9" customFormat="1" ht="19.95" customHeight="1">
      <c r="B61" s="103"/>
      <c r="D61" s="104" t="s">
        <v>1645</v>
      </c>
      <c r="E61" s="105"/>
      <c r="F61" s="105"/>
      <c r="G61" s="105"/>
      <c r="H61" s="105"/>
      <c r="I61" s="105"/>
      <c r="J61" s="106">
        <f>J88</f>
        <v>0</v>
      </c>
      <c r="L61" s="103"/>
    </row>
    <row r="62" spans="2:47" s="8" customFormat="1" ht="24.9" customHeight="1">
      <c r="B62" s="99"/>
      <c r="D62" s="100" t="s">
        <v>1441</v>
      </c>
      <c r="E62" s="101"/>
      <c r="F62" s="101"/>
      <c r="G62" s="101"/>
      <c r="H62" s="101"/>
      <c r="I62" s="101"/>
      <c r="J62" s="102">
        <f>J94</f>
        <v>0</v>
      </c>
      <c r="L62" s="99"/>
    </row>
    <row r="63" spans="2:47" s="9" customFormat="1" ht="19.95" customHeight="1">
      <c r="B63" s="103"/>
      <c r="D63" s="104" t="s">
        <v>1442</v>
      </c>
      <c r="E63" s="105"/>
      <c r="F63" s="105"/>
      <c r="G63" s="105"/>
      <c r="H63" s="105"/>
      <c r="I63" s="105"/>
      <c r="J63" s="106">
        <f>J95</f>
        <v>0</v>
      </c>
      <c r="L63" s="103"/>
    </row>
    <row r="64" spans="2:47" s="9" customFormat="1" ht="19.95" customHeight="1">
      <c r="B64" s="103"/>
      <c r="D64" s="104" t="s">
        <v>1443</v>
      </c>
      <c r="E64" s="105"/>
      <c r="F64" s="105"/>
      <c r="G64" s="105"/>
      <c r="H64" s="105"/>
      <c r="I64" s="105"/>
      <c r="J64" s="106">
        <f>J172</f>
        <v>0</v>
      </c>
      <c r="L64" s="103"/>
    </row>
    <row r="65" spans="2:12" s="9" customFormat="1" ht="19.95" customHeight="1">
      <c r="B65" s="103"/>
      <c r="D65" s="104" t="s">
        <v>1444</v>
      </c>
      <c r="E65" s="105"/>
      <c r="F65" s="105"/>
      <c r="G65" s="105"/>
      <c r="H65" s="105"/>
      <c r="I65" s="105"/>
      <c r="J65" s="106">
        <f>J178</f>
        <v>0</v>
      </c>
      <c r="L65" s="103"/>
    </row>
    <row r="66" spans="2:12" s="9" customFormat="1" ht="19.95" customHeight="1">
      <c r="B66" s="103"/>
      <c r="D66" s="104" t="s">
        <v>1445</v>
      </c>
      <c r="E66" s="105"/>
      <c r="F66" s="105"/>
      <c r="G66" s="105"/>
      <c r="H66" s="105"/>
      <c r="I66" s="105"/>
      <c r="J66" s="106">
        <f>J206</f>
        <v>0</v>
      </c>
      <c r="L66" s="103"/>
    </row>
    <row r="67" spans="2:12" s="1" customFormat="1" ht="21.75" customHeight="1">
      <c r="B67" s="32"/>
      <c r="L67" s="32"/>
    </row>
    <row r="68" spans="2:12" s="1" customFormat="1" ht="6.9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32"/>
    </row>
    <row r="72" spans="2:12" s="1" customFormat="1" ht="6.9" customHeight="1"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32"/>
    </row>
    <row r="73" spans="2:12" s="1" customFormat="1" ht="24.9" customHeight="1">
      <c r="B73" s="32"/>
      <c r="C73" s="21" t="s">
        <v>125</v>
      </c>
      <c r="L73" s="32"/>
    </row>
    <row r="74" spans="2:12" s="1" customFormat="1" ht="6.9" customHeight="1">
      <c r="B74" s="32"/>
      <c r="L74" s="32"/>
    </row>
    <row r="75" spans="2:12" s="1" customFormat="1" ht="12" customHeight="1">
      <c r="B75" s="32"/>
      <c r="C75" s="27" t="s">
        <v>16</v>
      </c>
      <c r="L75" s="32"/>
    </row>
    <row r="76" spans="2:12" s="1" customFormat="1" ht="16.5" customHeight="1">
      <c r="B76" s="32"/>
      <c r="E76" s="305" t="str">
        <f>E7</f>
        <v>Mariánské Lázně - rekonstrukce ulice Hlavní , -světelná křižovatka - Česká pošta , 2. etapa</v>
      </c>
      <c r="F76" s="306"/>
      <c r="G76" s="306"/>
      <c r="H76" s="306"/>
      <c r="L76" s="32"/>
    </row>
    <row r="77" spans="2:12" s="1" customFormat="1" ht="12" customHeight="1">
      <c r="B77" s="32"/>
      <c r="C77" s="27" t="s">
        <v>108</v>
      </c>
      <c r="L77" s="32"/>
    </row>
    <row r="78" spans="2:12" s="1" customFormat="1" ht="16.5" customHeight="1">
      <c r="B78" s="32"/>
      <c r="E78" s="285" t="str">
        <f>E9</f>
        <v>SKB3205 - SO 402 Rozvody elektro</v>
      </c>
      <c r="F78" s="304"/>
      <c r="G78" s="304"/>
      <c r="H78" s="304"/>
      <c r="L78" s="32"/>
    </row>
    <row r="79" spans="2:12" s="1" customFormat="1" ht="6.9" customHeight="1">
      <c r="B79" s="32"/>
      <c r="L79" s="32"/>
    </row>
    <row r="80" spans="2:12" s="1" customFormat="1" ht="12" customHeight="1">
      <c r="B80" s="32"/>
      <c r="C80" s="27" t="s">
        <v>21</v>
      </c>
      <c r="F80" s="25" t="str">
        <f>F12</f>
        <v xml:space="preserve"> </v>
      </c>
      <c r="I80" s="27" t="s">
        <v>23</v>
      </c>
      <c r="J80" s="49" t="str">
        <f>IF(J12="","",J12)</f>
        <v>23. 4. 2025</v>
      </c>
      <c r="L80" s="32"/>
    </row>
    <row r="81" spans="2:65" s="1" customFormat="1" ht="6.9" customHeight="1">
      <c r="B81" s="32"/>
      <c r="L81" s="32"/>
    </row>
    <row r="82" spans="2:65" s="1" customFormat="1" ht="25.65" customHeight="1">
      <c r="B82" s="32"/>
      <c r="C82" s="27" t="s">
        <v>25</v>
      </c>
      <c r="F82" s="25" t="str">
        <f>E15</f>
        <v xml:space="preserve">Město Mariánské Lázně </v>
      </c>
      <c r="I82" s="27" t="s">
        <v>33</v>
      </c>
      <c r="J82" s="30" t="str">
        <f>E21</f>
        <v>Projekční kancelář Ing.Škubalová</v>
      </c>
      <c r="L82" s="32"/>
    </row>
    <row r="83" spans="2:65" s="1" customFormat="1" ht="15.15" customHeight="1">
      <c r="B83" s="32"/>
      <c r="C83" s="27" t="s">
        <v>31</v>
      </c>
      <c r="F83" s="25" t="str">
        <f>IF(E18="","",E18)</f>
        <v>Vyplň údaj</v>
      </c>
      <c r="I83" s="27" t="s">
        <v>38</v>
      </c>
      <c r="J83" s="30" t="str">
        <f>E24</f>
        <v>Straka</v>
      </c>
      <c r="L83" s="32"/>
    </row>
    <row r="84" spans="2:65" s="1" customFormat="1" ht="10.35" customHeight="1">
      <c r="B84" s="32"/>
      <c r="L84" s="32"/>
    </row>
    <row r="85" spans="2:65" s="10" customFormat="1" ht="29.25" customHeight="1">
      <c r="B85" s="107"/>
      <c r="C85" s="108" t="s">
        <v>126</v>
      </c>
      <c r="D85" s="109" t="s">
        <v>63</v>
      </c>
      <c r="E85" s="109" t="s">
        <v>59</v>
      </c>
      <c r="F85" s="109" t="s">
        <v>60</v>
      </c>
      <c r="G85" s="109" t="s">
        <v>127</v>
      </c>
      <c r="H85" s="109" t="s">
        <v>128</v>
      </c>
      <c r="I85" s="109" t="s">
        <v>129</v>
      </c>
      <c r="J85" s="109" t="s">
        <v>112</v>
      </c>
      <c r="K85" s="110" t="s">
        <v>130</v>
      </c>
      <c r="L85" s="107"/>
      <c r="M85" s="56" t="s">
        <v>19</v>
      </c>
      <c r="N85" s="57" t="s">
        <v>48</v>
      </c>
      <c r="O85" s="57" t="s">
        <v>131</v>
      </c>
      <c r="P85" s="57" t="s">
        <v>132</v>
      </c>
      <c r="Q85" s="57" t="s">
        <v>133</v>
      </c>
      <c r="R85" s="57" t="s">
        <v>134</v>
      </c>
      <c r="S85" s="57" t="s">
        <v>135</v>
      </c>
      <c r="T85" s="58" t="s">
        <v>136</v>
      </c>
    </row>
    <row r="86" spans="2:65" s="1" customFormat="1" ht="22.8" customHeight="1">
      <c r="B86" s="32"/>
      <c r="C86" s="61" t="s">
        <v>137</v>
      </c>
      <c r="J86" s="111">
        <f>BK86</f>
        <v>0</v>
      </c>
      <c r="L86" s="32"/>
      <c r="M86" s="59"/>
      <c r="N86" s="50"/>
      <c r="O86" s="50"/>
      <c r="P86" s="112">
        <f>P87+P94</f>
        <v>0</v>
      </c>
      <c r="Q86" s="50"/>
      <c r="R86" s="112">
        <f>R87+R94</f>
        <v>0</v>
      </c>
      <c r="S86" s="50"/>
      <c r="T86" s="113">
        <f>T87+T94</f>
        <v>0</v>
      </c>
      <c r="AT86" s="17" t="s">
        <v>77</v>
      </c>
      <c r="AU86" s="17" t="s">
        <v>113</v>
      </c>
      <c r="BK86" s="114">
        <f>BK87+BK94</f>
        <v>0</v>
      </c>
    </row>
    <row r="87" spans="2:65" s="11" customFormat="1" ht="25.95" customHeight="1">
      <c r="B87" s="115"/>
      <c r="D87" s="116" t="s">
        <v>77</v>
      </c>
      <c r="E87" s="117" t="s">
        <v>986</v>
      </c>
      <c r="F87" s="117" t="s">
        <v>987</v>
      </c>
      <c r="I87" s="118"/>
      <c r="J87" s="119">
        <f>BK87</f>
        <v>0</v>
      </c>
      <c r="L87" s="115"/>
      <c r="M87" s="120"/>
      <c r="P87" s="121">
        <f>P88</f>
        <v>0</v>
      </c>
      <c r="R87" s="121">
        <f>R88</f>
        <v>0</v>
      </c>
      <c r="T87" s="122">
        <f>T88</f>
        <v>0</v>
      </c>
      <c r="AR87" s="116" t="s">
        <v>88</v>
      </c>
      <c r="AT87" s="123" t="s">
        <v>77</v>
      </c>
      <c r="AU87" s="123" t="s">
        <v>78</v>
      </c>
      <c r="AY87" s="116" t="s">
        <v>140</v>
      </c>
      <c r="BK87" s="124">
        <f>BK88</f>
        <v>0</v>
      </c>
    </row>
    <row r="88" spans="2:65" s="11" customFormat="1" ht="22.8" customHeight="1">
      <c r="B88" s="115"/>
      <c r="D88" s="116" t="s">
        <v>77</v>
      </c>
      <c r="E88" s="125" t="s">
        <v>1646</v>
      </c>
      <c r="F88" s="125" t="s">
        <v>1647</v>
      </c>
      <c r="I88" s="118"/>
      <c r="J88" s="126">
        <f>BK88</f>
        <v>0</v>
      </c>
      <c r="L88" s="115"/>
      <c r="M88" s="120"/>
      <c r="P88" s="121">
        <f>SUM(P89:P93)</f>
        <v>0</v>
      </c>
      <c r="R88" s="121">
        <f>SUM(R89:R93)</f>
        <v>0</v>
      </c>
      <c r="T88" s="122">
        <f>SUM(T89:T93)</f>
        <v>0</v>
      </c>
      <c r="AR88" s="116" t="s">
        <v>88</v>
      </c>
      <c r="AT88" s="123" t="s">
        <v>77</v>
      </c>
      <c r="AU88" s="123" t="s">
        <v>86</v>
      </c>
      <c r="AY88" s="116" t="s">
        <v>140</v>
      </c>
      <c r="BK88" s="124">
        <f>SUM(BK89:BK93)</f>
        <v>0</v>
      </c>
    </row>
    <row r="89" spans="2:65" s="1" customFormat="1" ht="16.5" customHeight="1">
      <c r="B89" s="32"/>
      <c r="C89" s="127" t="s">
        <v>86</v>
      </c>
      <c r="D89" s="127" t="s">
        <v>142</v>
      </c>
      <c r="E89" s="128" t="s">
        <v>1648</v>
      </c>
      <c r="F89" s="129" t="s">
        <v>1649</v>
      </c>
      <c r="G89" s="130" t="s">
        <v>619</v>
      </c>
      <c r="H89" s="131">
        <v>1</v>
      </c>
      <c r="I89" s="132"/>
      <c r="J89" s="133">
        <f>ROUND(I89*H89,2)</f>
        <v>0</v>
      </c>
      <c r="K89" s="129" t="s">
        <v>19</v>
      </c>
      <c r="L89" s="32"/>
      <c r="M89" s="134" t="s">
        <v>19</v>
      </c>
      <c r="N89" s="135" t="s">
        <v>49</v>
      </c>
      <c r="P89" s="136">
        <f>O89*H89</f>
        <v>0</v>
      </c>
      <c r="Q89" s="136">
        <v>0</v>
      </c>
      <c r="R89" s="136">
        <f>Q89*H89</f>
        <v>0</v>
      </c>
      <c r="S89" s="136">
        <v>0</v>
      </c>
      <c r="T89" s="137">
        <f>S89*H89</f>
        <v>0</v>
      </c>
      <c r="AR89" s="138" t="s">
        <v>184</v>
      </c>
      <c r="AT89" s="138" t="s">
        <v>142</v>
      </c>
      <c r="AU89" s="138" t="s">
        <v>88</v>
      </c>
      <c r="AY89" s="17" t="s">
        <v>140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86</v>
      </c>
      <c r="BK89" s="139">
        <f>ROUND(I89*H89,2)</f>
        <v>0</v>
      </c>
      <c r="BL89" s="17" t="s">
        <v>184</v>
      </c>
      <c r="BM89" s="138" t="s">
        <v>88</v>
      </c>
    </row>
    <row r="90" spans="2:65" s="1" customFormat="1" ht="16.5" customHeight="1">
      <c r="B90" s="32"/>
      <c r="C90" s="127" t="s">
        <v>88</v>
      </c>
      <c r="D90" s="127" t="s">
        <v>142</v>
      </c>
      <c r="E90" s="128" t="s">
        <v>1650</v>
      </c>
      <c r="F90" s="129" t="s">
        <v>1651</v>
      </c>
      <c r="G90" s="130" t="s">
        <v>619</v>
      </c>
      <c r="H90" s="131">
        <v>1</v>
      </c>
      <c r="I90" s="132"/>
      <c r="J90" s="133">
        <f>ROUND(I90*H90,2)</f>
        <v>0</v>
      </c>
      <c r="K90" s="129" t="s">
        <v>19</v>
      </c>
      <c r="L90" s="32"/>
      <c r="M90" s="134" t="s">
        <v>19</v>
      </c>
      <c r="N90" s="135" t="s">
        <v>49</v>
      </c>
      <c r="P90" s="136">
        <f>O90*H90</f>
        <v>0</v>
      </c>
      <c r="Q90" s="136">
        <v>0</v>
      </c>
      <c r="R90" s="136">
        <f>Q90*H90</f>
        <v>0</v>
      </c>
      <c r="S90" s="136">
        <v>0</v>
      </c>
      <c r="T90" s="137">
        <f>S90*H90</f>
        <v>0</v>
      </c>
      <c r="AR90" s="138" t="s">
        <v>184</v>
      </c>
      <c r="AT90" s="138" t="s">
        <v>142</v>
      </c>
      <c r="AU90" s="138" t="s">
        <v>88</v>
      </c>
      <c r="AY90" s="17" t="s">
        <v>140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86</v>
      </c>
      <c r="BK90" s="139">
        <f>ROUND(I90*H90,2)</f>
        <v>0</v>
      </c>
      <c r="BL90" s="17" t="s">
        <v>184</v>
      </c>
      <c r="BM90" s="138" t="s">
        <v>147</v>
      </c>
    </row>
    <row r="91" spans="2:65" s="1" customFormat="1" ht="24.15" customHeight="1">
      <c r="B91" s="32"/>
      <c r="C91" s="127" t="s">
        <v>157</v>
      </c>
      <c r="D91" s="127" t="s">
        <v>142</v>
      </c>
      <c r="E91" s="128" t="s">
        <v>1652</v>
      </c>
      <c r="F91" s="129" t="s">
        <v>1653</v>
      </c>
      <c r="G91" s="130" t="s">
        <v>619</v>
      </c>
      <c r="H91" s="131">
        <v>6</v>
      </c>
      <c r="I91" s="132"/>
      <c r="J91" s="133">
        <f>ROUND(I91*H91,2)</f>
        <v>0</v>
      </c>
      <c r="K91" s="129" t="s">
        <v>19</v>
      </c>
      <c r="L91" s="32"/>
      <c r="M91" s="134" t="s">
        <v>19</v>
      </c>
      <c r="N91" s="135" t="s">
        <v>49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184</v>
      </c>
      <c r="AT91" s="138" t="s">
        <v>142</v>
      </c>
      <c r="AU91" s="138" t="s">
        <v>88</v>
      </c>
      <c r="AY91" s="17" t="s">
        <v>140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86</v>
      </c>
      <c r="BK91" s="139">
        <f>ROUND(I91*H91,2)</f>
        <v>0</v>
      </c>
      <c r="BL91" s="17" t="s">
        <v>184</v>
      </c>
      <c r="BM91" s="138" t="s">
        <v>160</v>
      </c>
    </row>
    <row r="92" spans="2:65" s="1" customFormat="1" ht="33" customHeight="1">
      <c r="B92" s="32"/>
      <c r="C92" s="127" t="s">
        <v>147</v>
      </c>
      <c r="D92" s="127" t="s">
        <v>142</v>
      </c>
      <c r="E92" s="128" t="s">
        <v>1654</v>
      </c>
      <c r="F92" s="129" t="s">
        <v>1655</v>
      </c>
      <c r="G92" s="130" t="s">
        <v>619</v>
      </c>
      <c r="H92" s="131">
        <v>6</v>
      </c>
      <c r="I92" s="132"/>
      <c r="J92" s="133">
        <f>ROUND(I92*H92,2)</f>
        <v>0</v>
      </c>
      <c r="K92" s="129" t="s">
        <v>19</v>
      </c>
      <c r="L92" s="32"/>
      <c r="M92" s="134" t="s">
        <v>19</v>
      </c>
      <c r="N92" s="135" t="s">
        <v>49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184</v>
      </c>
      <c r="AT92" s="138" t="s">
        <v>142</v>
      </c>
      <c r="AU92" s="138" t="s">
        <v>88</v>
      </c>
      <c r="AY92" s="17" t="s">
        <v>140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86</v>
      </c>
      <c r="BK92" s="139">
        <f>ROUND(I92*H92,2)</f>
        <v>0</v>
      </c>
      <c r="BL92" s="17" t="s">
        <v>184</v>
      </c>
      <c r="BM92" s="138" t="s">
        <v>164</v>
      </c>
    </row>
    <row r="93" spans="2:65" s="1" customFormat="1" ht="16.5" customHeight="1">
      <c r="B93" s="32"/>
      <c r="C93" s="127" t="s">
        <v>168</v>
      </c>
      <c r="D93" s="127" t="s">
        <v>142</v>
      </c>
      <c r="E93" s="128" t="s">
        <v>1656</v>
      </c>
      <c r="F93" s="129" t="s">
        <v>1657</v>
      </c>
      <c r="G93" s="130" t="s">
        <v>619</v>
      </c>
      <c r="H93" s="131">
        <v>1</v>
      </c>
      <c r="I93" s="132"/>
      <c r="J93" s="133">
        <f>ROUND(I93*H93,2)</f>
        <v>0</v>
      </c>
      <c r="K93" s="129" t="s">
        <v>19</v>
      </c>
      <c r="L93" s="32"/>
      <c r="M93" s="134" t="s">
        <v>19</v>
      </c>
      <c r="N93" s="135" t="s">
        <v>49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184</v>
      </c>
      <c r="AT93" s="138" t="s">
        <v>142</v>
      </c>
      <c r="AU93" s="138" t="s">
        <v>88</v>
      </c>
      <c r="AY93" s="17" t="s">
        <v>140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86</v>
      </c>
      <c r="BK93" s="139">
        <f>ROUND(I93*H93,2)</f>
        <v>0</v>
      </c>
      <c r="BL93" s="17" t="s">
        <v>184</v>
      </c>
      <c r="BM93" s="138" t="s">
        <v>171</v>
      </c>
    </row>
    <row r="94" spans="2:65" s="11" customFormat="1" ht="25.95" customHeight="1">
      <c r="B94" s="115"/>
      <c r="D94" s="116" t="s">
        <v>77</v>
      </c>
      <c r="E94" s="117" t="s">
        <v>290</v>
      </c>
      <c r="F94" s="117" t="s">
        <v>1446</v>
      </c>
      <c r="I94" s="118"/>
      <c r="J94" s="119">
        <f>BK94</f>
        <v>0</v>
      </c>
      <c r="L94" s="115"/>
      <c r="M94" s="120"/>
      <c r="P94" s="121">
        <f>P95+P172+P178+P206</f>
        <v>0</v>
      </c>
      <c r="R94" s="121">
        <f>R95+R172+R178+R206</f>
        <v>0</v>
      </c>
      <c r="T94" s="122">
        <f>T95+T172+T178+T206</f>
        <v>0</v>
      </c>
      <c r="AR94" s="116" t="s">
        <v>157</v>
      </c>
      <c r="AT94" s="123" t="s">
        <v>77</v>
      </c>
      <c r="AU94" s="123" t="s">
        <v>78</v>
      </c>
      <c r="AY94" s="116" t="s">
        <v>140</v>
      </c>
      <c r="BK94" s="124">
        <f>BK95+BK172+BK178+BK206</f>
        <v>0</v>
      </c>
    </row>
    <row r="95" spans="2:65" s="11" customFormat="1" ht="22.8" customHeight="1">
      <c r="B95" s="115"/>
      <c r="D95" s="116" t="s">
        <v>77</v>
      </c>
      <c r="E95" s="125" t="s">
        <v>1447</v>
      </c>
      <c r="F95" s="125" t="s">
        <v>1448</v>
      </c>
      <c r="I95" s="118"/>
      <c r="J95" s="126">
        <f>BK95</f>
        <v>0</v>
      </c>
      <c r="L95" s="115"/>
      <c r="M95" s="120"/>
      <c r="P95" s="121">
        <f>SUM(P96:P171)</f>
        <v>0</v>
      </c>
      <c r="R95" s="121">
        <f>SUM(R96:R171)</f>
        <v>0</v>
      </c>
      <c r="T95" s="122">
        <f>SUM(T96:T171)</f>
        <v>0</v>
      </c>
      <c r="AR95" s="116" t="s">
        <v>157</v>
      </c>
      <c r="AT95" s="123" t="s">
        <v>77</v>
      </c>
      <c r="AU95" s="123" t="s">
        <v>86</v>
      </c>
      <c r="AY95" s="116" t="s">
        <v>140</v>
      </c>
      <c r="BK95" s="124">
        <f>SUM(BK96:BK171)</f>
        <v>0</v>
      </c>
    </row>
    <row r="96" spans="2:65" s="1" customFormat="1" ht="16.5" customHeight="1">
      <c r="B96" s="32"/>
      <c r="C96" s="127" t="s">
        <v>160</v>
      </c>
      <c r="D96" s="127" t="s">
        <v>142</v>
      </c>
      <c r="E96" s="128" t="s">
        <v>1449</v>
      </c>
      <c r="F96" s="129" t="s">
        <v>1450</v>
      </c>
      <c r="G96" s="130" t="s">
        <v>619</v>
      </c>
      <c r="H96" s="131">
        <v>18</v>
      </c>
      <c r="I96" s="132"/>
      <c r="J96" s="133">
        <f>ROUND(I96*H96,2)</f>
        <v>0</v>
      </c>
      <c r="K96" s="129" t="s">
        <v>19</v>
      </c>
      <c r="L96" s="32"/>
      <c r="M96" s="134" t="s">
        <v>19</v>
      </c>
      <c r="N96" s="135" t="s">
        <v>49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322</v>
      </c>
      <c r="AT96" s="138" t="s">
        <v>142</v>
      </c>
      <c r="AU96" s="138" t="s">
        <v>88</v>
      </c>
      <c r="AY96" s="17" t="s">
        <v>140</v>
      </c>
      <c r="BE96" s="139">
        <f>IF(N96="základní",J96,0)</f>
        <v>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86</v>
      </c>
      <c r="BK96" s="139">
        <f>ROUND(I96*H96,2)</f>
        <v>0</v>
      </c>
      <c r="BL96" s="17" t="s">
        <v>322</v>
      </c>
      <c r="BM96" s="138" t="s">
        <v>8</v>
      </c>
    </row>
    <row r="97" spans="2:65" s="1" customFormat="1" ht="16.5" customHeight="1">
      <c r="B97" s="32"/>
      <c r="C97" s="127" t="s">
        <v>177</v>
      </c>
      <c r="D97" s="127" t="s">
        <v>142</v>
      </c>
      <c r="E97" s="128" t="s">
        <v>1453</v>
      </c>
      <c r="F97" s="129" t="s">
        <v>1454</v>
      </c>
      <c r="G97" s="130" t="s">
        <v>619</v>
      </c>
      <c r="H97" s="131">
        <v>6</v>
      </c>
      <c r="I97" s="132"/>
      <c r="J97" s="133">
        <f>ROUND(I97*H97,2)</f>
        <v>0</v>
      </c>
      <c r="K97" s="129" t="s">
        <v>19</v>
      </c>
      <c r="L97" s="32"/>
      <c r="M97" s="134" t="s">
        <v>19</v>
      </c>
      <c r="N97" s="135" t="s">
        <v>49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322</v>
      </c>
      <c r="AT97" s="138" t="s">
        <v>142</v>
      </c>
      <c r="AU97" s="138" t="s">
        <v>88</v>
      </c>
      <c r="AY97" s="17" t="s">
        <v>140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86</v>
      </c>
      <c r="BK97" s="139">
        <f>ROUND(I97*H97,2)</f>
        <v>0</v>
      </c>
      <c r="BL97" s="17" t="s">
        <v>322</v>
      </c>
      <c r="BM97" s="138" t="s">
        <v>180</v>
      </c>
    </row>
    <row r="98" spans="2:65" s="1" customFormat="1" ht="16.5" customHeight="1">
      <c r="B98" s="32"/>
      <c r="C98" s="127" t="s">
        <v>164</v>
      </c>
      <c r="D98" s="127" t="s">
        <v>142</v>
      </c>
      <c r="E98" s="128" t="s">
        <v>1457</v>
      </c>
      <c r="F98" s="129" t="s">
        <v>1458</v>
      </c>
      <c r="G98" s="130" t="s">
        <v>619</v>
      </c>
      <c r="H98" s="131">
        <v>2</v>
      </c>
      <c r="I98" s="132"/>
      <c r="J98" s="133">
        <f>ROUND(I98*H98,2)</f>
        <v>0</v>
      </c>
      <c r="K98" s="129" t="s">
        <v>19</v>
      </c>
      <c r="L98" s="32"/>
      <c r="M98" s="134" t="s">
        <v>19</v>
      </c>
      <c r="N98" s="135" t="s">
        <v>49</v>
      </c>
      <c r="P98" s="136">
        <f>O98*H98</f>
        <v>0</v>
      </c>
      <c r="Q98" s="136">
        <v>0</v>
      </c>
      <c r="R98" s="136">
        <f>Q98*H98</f>
        <v>0</v>
      </c>
      <c r="S98" s="136">
        <v>0</v>
      </c>
      <c r="T98" s="137">
        <f>S98*H98</f>
        <v>0</v>
      </c>
      <c r="AR98" s="138" t="s">
        <v>322</v>
      </c>
      <c r="AT98" s="138" t="s">
        <v>142</v>
      </c>
      <c r="AU98" s="138" t="s">
        <v>88</v>
      </c>
      <c r="AY98" s="17" t="s">
        <v>140</v>
      </c>
      <c r="BE98" s="139">
        <f>IF(N98="základní",J98,0)</f>
        <v>0</v>
      </c>
      <c r="BF98" s="139">
        <f>IF(N98="snížená",J98,0)</f>
        <v>0</v>
      </c>
      <c r="BG98" s="139">
        <f>IF(N98="zákl. přenesená",J98,0)</f>
        <v>0</v>
      </c>
      <c r="BH98" s="139">
        <f>IF(N98="sníž. přenesená",J98,0)</f>
        <v>0</v>
      </c>
      <c r="BI98" s="139">
        <f>IF(N98="nulová",J98,0)</f>
        <v>0</v>
      </c>
      <c r="BJ98" s="17" t="s">
        <v>86</v>
      </c>
      <c r="BK98" s="139">
        <f>ROUND(I98*H98,2)</f>
        <v>0</v>
      </c>
      <c r="BL98" s="17" t="s">
        <v>322</v>
      </c>
      <c r="BM98" s="138" t="s">
        <v>184</v>
      </c>
    </row>
    <row r="99" spans="2:65" s="1" customFormat="1" ht="16.5" customHeight="1">
      <c r="B99" s="32"/>
      <c r="C99" s="127" t="s">
        <v>188</v>
      </c>
      <c r="D99" s="127" t="s">
        <v>142</v>
      </c>
      <c r="E99" s="128" t="s">
        <v>1461</v>
      </c>
      <c r="F99" s="129" t="s">
        <v>1462</v>
      </c>
      <c r="G99" s="130" t="s">
        <v>619</v>
      </c>
      <c r="H99" s="131">
        <v>2</v>
      </c>
      <c r="I99" s="132"/>
      <c r="J99" s="133">
        <f>ROUND(I99*H99,2)</f>
        <v>0</v>
      </c>
      <c r="K99" s="129" t="s">
        <v>19</v>
      </c>
      <c r="L99" s="32"/>
      <c r="M99" s="134" t="s">
        <v>19</v>
      </c>
      <c r="N99" s="135" t="s">
        <v>49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322</v>
      </c>
      <c r="AT99" s="138" t="s">
        <v>142</v>
      </c>
      <c r="AU99" s="138" t="s">
        <v>88</v>
      </c>
      <c r="AY99" s="17" t="s">
        <v>140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86</v>
      </c>
      <c r="BK99" s="139">
        <f>ROUND(I99*H99,2)</f>
        <v>0</v>
      </c>
      <c r="BL99" s="17" t="s">
        <v>322</v>
      </c>
      <c r="BM99" s="138" t="s">
        <v>191</v>
      </c>
    </row>
    <row r="100" spans="2:65" s="1" customFormat="1" ht="24.15" customHeight="1">
      <c r="B100" s="32"/>
      <c r="C100" s="127" t="s">
        <v>171</v>
      </c>
      <c r="D100" s="127" t="s">
        <v>142</v>
      </c>
      <c r="E100" s="128" t="s">
        <v>1467</v>
      </c>
      <c r="F100" s="129" t="s">
        <v>1468</v>
      </c>
      <c r="G100" s="130" t="s">
        <v>221</v>
      </c>
      <c r="H100" s="131">
        <v>410</v>
      </c>
      <c r="I100" s="132"/>
      <c r="J100" s="133">
        <f>ROUND(I100*H100,2)</f>
        <v>0</v>
      </c>
      <c r="K100" s="129" t="s">
        <v>146</v>
      </c>
      <c r="L100" s="32"/>
      <c r="M100" s="134" t="s">
        <v>19</v>
      </c>
      <c r="N100" s="135" t="s">
        <v>49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322</v>
      </c>
      <c r="AT100" s="138" t="s">
        <v>142</v>
      </c>
      <c r="AU100" s="138" t="s">
        <v>88</v>
      </c>
      <c r="AY100" s="17" t="s">
        <v>140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86</v>
      </c>
      <c r="BK100" s="139">
        <f>ROUND(I100*H100,2)</f>
        <v>0</v>
      </c>
      <c r="BL100" s="17" t="s">
        <v>322</v>
      </c>
      <c r="BM100" s="138" t="s">
        <v>198</v>
      </c>
    </row>
    <row r="101" spans="2:65" s="1" customFormat="1">
      <c r="B101" s="32"/>
      <c r="D101" s="140" t="s">
        <v>148</v>
      </c>
      <c r="F101" s="141" t="s">
        <v>1469</v>
      </c>
      <c r="I101" s="142"/>
      <c r="L101" s="32"/>
      <c r="M101" s="143"/>
      <c r="T101" s="53"/>
      <c r="AT101" s="17" t="s">
        <v>148</v>
      </c>
      <c r="AU101" s="17" t="s">
        <v>88</v>
      </c>
    </row>
    <row r="102" spans="2:65" s="1" customFormat="1" ht="16.5" customHeight="1">
      <c r="B102" s="32"/>
      <c r="C102" s="165" t="s">
        <v>202</v>
      </c>
      <c r="D102" s="165" t="s">
        <v>290</v>
      </c>
      <c r="E102" s="166" t="s">
        <v>1470</v>
      </c>
      <c r="F102" s="167" t="s">
        <v>1471</v>
      </c>
      <c r="G102" s="168" t="s">
        <v>221</v>
      </c>
      <c r="H102" s="169">
        <v>471.5</v>
      </c>
      <c r="I102" s="170"/>
      <c r="J102" s="171">
        <f>ROUND(I102*H102,2)</f>
        <v>0</v>
      </c>
      <c r="K102" s="167" t="s">
        <v>146</v>
      </c>
      <c r="L102" s="172"/>
      <c r="M102" s="173" t="s">
        <v>19</v>
      </c>
      <c r="N102" s="174" t="s">
        <v>49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773</v>
      </c>
      <c r="AT102" s="138" t="s">
        <v>290</v>
      </c>
      <c r="AU102" s="138" t="s">
        <v>88</v>
      </c>
      <c r="AY102" s="17" t="s">
        <v>140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86</v>
      </c>
      <c r="BK102" s="139">
        <f>ROUND(I102*H102,2)</f>
        <v>0</v>
      </c>
      <c r="BL102" s="17" t="s">
        <v>322</v>
      </c>
      <c r="BM102" s="138" t="s">
        <v>205</v>
      </c>
    </row>
    <row r="103" spans="2:65" s="12" customFormat="1">
      <c r="B103" s="144"/>
      <c r="D103" s="145" t="s">
        <v>150</v>
      </c>
      <c r="E103" s="146" t="s">
        <v>19</v>
      </c>
      <c r="F103" s="147" t="s">
        <v>1472</v>
      </c>
      <c r="H103" s="148">
        <v>471.5</v>
      </c>
      <c r="I103" s="149"/>
      <c r="L103" s="144"/>
      <c r="M103" s="150"/>
      <c r="T103" s="151"/>
      <c r="AT103" s="146" t="s">
        <v>150</v>
      </c>
      <c r="AU103" s="146" t="s">
        <v>88</v>
      </c>
      <c r="AV103" s="12" t="s">
        <v>88</v>
      </c>
      <c r="AW103" s="12" t="s">
        <v>37</v>
      </c>
      <c r="AX103" s="12" t="s">
        <v>78</v>
      </c>
      <c r="AY103" s="146" t="s">
        <v>140</v>
      </c>
    </row>
    <row r="104" spans="2:65" s="14" customFormat="1">
      <c r="B104" s="158"/>
      <c r="D104" s="145" t="s">
        <v>150</v>
      </c>
      <c r="E104" s="159" t="s">
        <v>19</v>
      </c>
      <c r="F104" s="160" t="s">
        <v>153</v>
      </c>
      <c r="H104" s="161">
        <v>471.5</v>
      </c>
      <c r="I104" s="162"/>
      <c r="L104" s="158"/>
      <c r="M104" s="163"/>
      <c r="T104" s="164"/>
      <c r="AT104" s="159" t="s">
        <v>150</v>
      </c>
      <c r="AU104" s="159" t="s">
        <v>88</v>
      </c>
      <c r="AV104" s="14" t="s">
        <v>147</v>
      </c>
      <c r="AW104" s="14" t="s">
        <v>37</v>
      </c>
      <c r="AX104" s="14" t="s">
        <v>86</v>
      </c>
      <c r="AY104" s="159" t="s">
        <v>140</v>
      </c>
    </row>
    <row r="105" spans="2:65" s="1" customFormat="1" ht="24.15" customHeight="1">
      <c r="B105" s="32"/>
      <c r="C105" s="127" t="s">
        <v>8</v>
      </c>
      <c r="D105" s="127" t="s">
        <v>142</v>
      </c>
      <c r="E105" s="128" t="s">
        <v>1473</v>
      </c>
      <c r="F105" s="129" t="s">
        <v>1474</v>
      </c>
      <c r="G105" s="130" t="s">
        <v>221</v>
      </c>
      <c r="H105" s="131">
        <v>998</v>
      </c>
      <c r="I105" s="132"/>
      <c r="J105" s="133">
        <f>ROUND(I105*H105,2)</f>
        <v>0</v>
      </c>
      <c r="K105" s="129" t="s">
        <v>146</v>
      </c>
      <c r="L105" s="32"/>
      <c r="M105" s="134" t="s">
        <v>19</v>
      </c>
      <c r="N105" s="135" t="s">
        <v>49</v>
      </c>
      <c r="P105" s="136">
        <f>O105*H105</f>
        <v>0</v>
      </c>
      <c r="Q105" s="136">
        <v>0</v>
      </c>
      <c r="R105" s="136">
        <f>Q105*H105</f>
        <v>0</v>
      </c>
      <c r="S105" s="136">
        <v>0</v>
      </c>
      <c r="T105" s="137">
        <f>S105*H105</f>
        <v>0</v>
      </c>
      <c r="AR105" s="138" t="s">
        <v>322</v>
      </c>
      <c r="AT105" s="138" t="s">
        <v>142</v>
      </c>
      <c r="AU105" s="138" t="s">
        <v>88</v>
      </c>
      <c r="AY105" s="17" t="s">
        <v>140</v>
      </c>
      <c r="BE105" s="139">
        <f>IF(N105="základní",J105,0)</f>
        <v>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86</v>
      </c>
      <c r="BK105" s="139">
        <f>ROUND(I105*H105,2)</f>
        <v>0</v>
      </c>
      <c r="BL105" s="17" t="s">
        <v>322</v>
      </c>
      <c r="BM105" s="138" t="s">
        <v>210</v>
      </c>
    </row>
    <row r="106" spans="2:65" s="1" customFormat="1">
      <c r="B106" s="32"/>
      <c r="D106" s="140" t="s">
        <v>148</v>
      </c>
      <c r="F106" s="141" t="s">
        <v>1475</v>
      </c>
      <c r="I106" s="142"/>
      <c r="L106" s="32"/>
      <c r="M106" s="143"/>
      <c r="T106" s="53"/>
      <c r="AT106" s="17" t="s">
        <v>148</v>
      </c>
      <c r="AU106" s="17" t="s">
        <v>88</v>
      </c>
    </row>
    <row r="107" spans="2:65" s="1" customFormat="1" ht="16.5" customHeight="1">
      <c r="B107" s="32"/>
      <c r="C107" s="165" t="s">
        <v>213</v>
      </c>
      <c r="D107" s="165" t="s">
        <v>290</v>
      </c>
      <c r="E107" s="166" t="s">
        <v>1477</v>
      </c>
      <c r="F107" s="167" t="s">
        <v>1478</v>
      </c>
      <c r="G107" s="168" t="s">
        <v>221</v>
      </c>
      <c r="H107" s="169">
        <v>1147.7</v>
      </c>
      <c r="I107" s="170"/>
      <c r="J107" s="171">
        <f>ROUND(I107*H107,2)</f>
        <v>0</v>
      </c>
      <c r="K107" s="167" t="s">
        <v>146</v>
      </c>
      <c r="L107" s="172"/>
      <c r="M107" s="173" t="s">
        <v>19</v>
      </c>
      <c r="N107" s="174" t="s">
        <v>49</v>
      </c>
      <c r="P107" s="136">
        <f>O107*H107</f>
        <v>0</v>
      </c>
      <c r="Q107" s="136">
        <v>0</v>
      </c>
      <c r="R107" s="136">
        <f>Q107*H107</f>
        <v>0</v>
      </c>
      <c r="S107" s="136">
        <v>0</v>
      </c>
      <c r="T107" s="137">
        <f>S107*H107</f>
        <v>0</v>
      </c>
      <c r="AR107" s="138" t="s">
        <v>773</v>
      </c>
      <c r="AT107" s="138" t="s">
        <v>290</v>
      </c>
      <c r="AU107" s="138" t="s">
        <v>88</v>
      </c>
      <c r="AY107" s="17" t="s">
        <v>140</v>
      </c>
      <c r="BE107" s="139">
        <f>IF(N107="základní",J107,0)</f>
        <v>0</v>
      </c>
      <c r="BF107" s="139">
        <f>IF(N107="snížená",J107,0)</f>
        <v>0</v>
      </c>
      <c r="BG107" s="139">
        <f>IF(N107="zákl. přenesená",J107,0)</f>
        <v>0</v>
      </c>
      <c r="BH107" s="139">
        <f>IF(N107="sníž. přenesená",J107,0)</f>
        <v>0</v>
      </c>
      <c r="BI107" s="139">
        <f>IF(N107="nulová",J107,0)</f>
        <v>0</v>
      </c>
      <c r="BJ107" s="17" t="s">
        <v>86</v>
      </c>
      <c r="BK107" s="139">
        <f>ROUND(I107*H107,2)</f>
        <v>0</v>
      </c>
      <c r="BL107" s="17" t="s">
        <v>322</v>
      </c>
      <c r="BM107" s="138" t="s">
        <v>216</v>
      </c>
    </row>
    <row r="108" spans="2:65" s="12" customFormat="1">
      <c r="B108" s="144"/>
      <c r="D108" s="145" t="s">
        <v>150</v>
      </c>
      <c r="E108" s="146" t="s">
        <v>19</v>
      </c>
      <c r="F108" s="147" t="s">
        <v>1658</v>
      </c>
      <c r="H108" s="148">
        <v>1147.7</v>
      </c>
      <c r="I108" s="149"/>
      <c r="L108" s="144"/>
      <c r="M108" s="150"/>
      <c r="T108" s="151"/>
      <c r="AT108" s="146" t="s">
        <v>150</v>
      </c>
      <c r="AU108" s="146" t="s">
        <v>88</v>
      </c>
      <c r="AV108" s="12" t="s">
        <v>88</v>
      </c>
      <c r="AW108" s="12" t="s">
        <v>37</v>
      </c>
      <c r="AX108" s="12" t="s">
        <v>78</v>
      </c>
      <c r="AY108" s="146" t="s">
        <v>140</v>
      </c>
    </row>
    <row r="109" spans="2:65" s="14" customFormat="1">
      <c r="B109" s="158"/>
      <c r="D109" s="145" t="s">
        <v>150</v>
      </c>
      <c r="E109" s="159" t="s">
        <v>19</v>
      </c>
      <c r="F109" s="160" t="s">
        <v>153</v>
      </c>
      <c r="H109" s="161">
        <v>1147.7</v>
      </c>
      <c r="I109" s="162"/>
      <c r="L109" s="158"/>
      <c r="M109" s="163"/>
      <c r="T109" s="164"/>
      <c r="AT109" s="159" t="s">
        <v>150</v>
      </c>
      <c r="AU109" s="159" t="s">
        <v>88</v>
      </c>
      <c r="AV109" s="14" t="s">
        <v>147</v>
      </c>
      <c r="AW109" s="14" t="s">
        <v>37</v>
      </c>
      <c r="AX109" s="14" t="s">
        <v>86</v>
      </c>
      <c r="AY109" s="159" t="s">
        <v>140</v>
      </c>
    </row>
    <row r="110" spans="2:65" s="1" customFormat="1" ht="24.15" customHeight="1">
      <c r="B110" s="32"/>
      <c r="C110" s="127" t="s">
        <v>180</v>
      </c>
      <c r="D110" s="127" t="s">
        <v>142</v>
      </c>
      <c r="E110" s="128" t="s">
        <v>1659</v>
      </c>
      <c r="F110" s="129" t="s">
        <v>1660</v>
      </c>
      <c r="G110" s="130" t="s">
        <v>221</v>
      </c>
      <c r="H110" s="131">
        <v>5</v>
      </c>
      <c r="I110" s="132"/>
      <c r="J110" s="133">
        <f>ROUND(I110*H110,2)</f>
        <v>0</v>
      </c>
      <c r="K110" s="129" t="s">
        <v>146</v>
      </c>
      <c r="L110" s="32"/>
      <c r="M110" s="134" t="s">
        <v>19</v>
      </c>
      <c r="N110" s="135" t="s">
        <v>49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322</v>
      </c>
      <c r="AT110" s="138" t="s">
        <v>142</v>
      </c>
      <c r="AU110" s="138" t="s">
        <v>88</v>
      </c>
      <c r="AY110" s="17" t="s">
        <v>140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86</v>
      </c>
      <c r="BK110" s="139">
        <f>ROUND(I110*H110,2)</f>
        <v>0</v>
      </c>
      <c r="BL110" s="17" t="s">
        <v>322</v>
      </c>
      <c r="BM110" s="138" t="s">
        <v>222</v>
      </c>
    </row>
    <row r="111" spans="2:65" s="1" customFormat="1">
      <c r="B111" s="32"/>
      <c r="D111" s="140" t="s">
        <v>148</v>
      </c>
      <c r="F111" s="141" t="s">
        <v>1661</v>
      </c>
      <c r="I111" s="142"/>
      <c r="L111" s="32"/>
      <c r="M111" s="143"/>
      <c r="T111" s="53"/>
      <c r="AT111" s="17" t="s">
        <v>148</v>
      </c>
      <c r="AU111" s="17" t="s">
        <v>88</v>
      </c>
    </row>
    <row r="112" spans="2:65" s="1" customFormat="1" ht="16.5" customHeight="1">
      <c r="B112" s="32"/>
      <c r="C112" s="165" t="s">
        <v>225</v>
      </c>
      <c r="D112" s="165" t="s">
        <v>290</v>
      </c>
      <c r="E112" s="166" t="s">
        <v>1662</v>
      </c>
      <c r="F112" s="167" t="s">
        <v>1663</v>
      </c>
      <c r="G112" s="168" t="s">
        <v>221</v>
      </c>
      <c r="H112" s="169">
        <v>5.75</v>
      </c>
      <c r="I112" s="170"/>
      <c r="J112" s="171">
        <f>ROUND(I112*H112,2)</f>
        <v>0</v>
      </c>
      <c r="K112" s="167" t="s">
        <v>146</v>
      </c>
      <c r="L112" s="172"/>
      <c r="M112" s="173" t="s">
        <v>19</v>
      </c>
      <c r="N112" s="174" t="s">
        <v>49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773</v>
      </c>
      <c r="AT112" s="138" t="s">
        <v>290</v>
      </c>
      <c r="AU112" s="138" t="s">
        <v>88</v>
      </c>
      <c r="AY112" s="17" t="s">
        <v>140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86</v>
      </c>
      <c r="BK112" s="139">
        <f>ROUND(I112*H112,2)</f>
        <v>0</v>
      </c>
      <c r="BL112" s="17" t="s">
        <v>322</v>
      </c>
      <c r="BM112" s="138" t="s">
        <v>228</v>
      </c>
    </row>
    <row r="113" spans="2:65" s="12" customFormat="1">
      <c r="B113" s="144"/>
      <c r="D113" s="145" t="s">
        <v>150</v>
      </c>
      <c r="E113" s="146" t="s">
        <v>19</v>
      </c>
      <c r="F113" s="147" t="s">
        <v>1664</v>
      </c>
      <c r="H113" s="148">
        <v>5.75</v>
      </c>
      <c r="I113" s="149"/>
      <c r="L113" s="144"/>
      <c r="M113" s="150"/>
      <c r="T113" s="151"/>
      <c r="AT113" s="146" t="s">
        <v>150</v>
      </c>
      <c r="AU113" s="146" t="s">
        <v>88</v>
      </c>
      <c r="AV113" s="12" t="s">
        <v>88</v>
      </c>
      <c r="AW113" s="12" t="s">
        <v>37</v>
      </c>
      <c r="AX113" s="12" t="s">
        <v>78</v>
      </c>
      <c r="AY113" s="146" t="s">
        <v>140</v>
      </c>
    </row>
    <row r="114" spans="2:65" s="14" customFormat="1">
      <c r="B114" s="158"/>
      <c r="D114" s="145" t="s">
        <v>150</v>
      </c>
      <c r="E114" s="159" t="s">
        <v>19</v>
      </c>
      <c r="F114" s="160" t="s">
        <v>153</v>
      </c>
      <c r="H114" s="161">
        <v>5.75</v>
      </c>
      <c r="I114" s="162"/>
      <c r="L114" s="158"/>
      <c r="M114" s="163"/>
      <c r="T114" s="164"/>
      <c r="AT114" s="159" t="s">
        <v>150</v>
      </c>
      <c r="AU114" s="159" t="s">
        <v>88</v>
      </c>
      <c r="AV114" s="14" t="s">
        <v>147</v>
      </c>
      <c r="AW114" s="14" t="s">
        <v>37</v>
      </c>
      <c r="AX114" s="14" t="s">
        <v>86</v>
      </c>
      <c r="AY114" s="159" t="s">
        <v>140</v>
      </c>
    </row>
    <row r="115" spans="2:65" s="1" customFormat="1" ht="16.5" customHeight="1">
      <c r="B115" s="32"/>
      <c r="C115" s="127" t="s">
        <v>184</v>
      </c>
      <c r="D115" s="127" t="s">
        <v>142</v>
      </c>
      <c r="E115" s="128" t="s">
        <v>1480</v>
      </c>
      <c r="F115" s="129" t="s">
        <v>1481</v>
      </c>
      <c r="G115" s="130" t="s">
        <v>221</v>
      </c>
      <c r="H115" s="131">
        <v>733</v>
      </c>
      <c r="I115" s="132"/>
      <c r="J115" s="133">
        <f>ROUND(I115*H115,2)</f>
        <v>0</v>
      </c>
      <c r="K115" s="129" t="s">
        <v>19</v>
      </c>
      <c r="L115" s="32"/>
      <c r="M115" s="134" t="s">
        <v>19</v>
      </c>
      <c r="N115" s="135" t="s">
        <v>49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322</v>
      </c>
      <c r="AT115" s="138" t="s">
        <v>142</v>
      </c>
      <c r="AU115" s="138" t="s">
        <v>88</v>
      </c>
      <c r="AY115" s="17" t="s">
        <v>140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86</v>
      </c>
      <c r="BK115" s="139">
        <f>ROUND(I115*H115,2)</f>
        <v>0</v>
      </c>
      <c r="BL115" s="17" t="s">
        <v>322</v>
      </c>
      <c r="BM115" s="138" t="s">
        <v>234</v>
      </c>
    </row>
    <row r="116" spans="2:65" s="1" customFormat="1" ht="16.5" customHeight="1">
      <c r="B116" s="32"/>
      <c r="C116" s="165" t="s">
        <v>240</v>
      </c>
      <c r="D116" s="165" t="s">
        <v>290</v>
      </c>
      <c r="E116" s="166" t="s">
        <v>1482</v>
      </c>
      <c r="F116" s="167" t="s">
        <v>1483</v>
      </c>
      <c r="G116" s="168" t="s">
        <v>221</v>
      </c>
      <c r="H116" s="169">
        <v>769.65</v>
      </c>
      <c r="I116" s="170"/>
      <c r="J116" s="171">
        <f>ROUND(I116*H116,2)</f>
        <v>0</v>
      </c>
      <c r="K116" s="167" t="s">
        <v>19</v>
      </c>
      <c r="L116" s="172"/>
      <c r="M116" s="173" t="s">
        <v>19</v>
      </c>
      <c r="N116" s="174" t="s">
        <v>49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773</v>
      </c>
      <c r="AT116" s="138" t="s">
        <v>290</v>
      </c>
      <c r="AU116" s="138" t="s">
        <v>88</v>
      </c>
      <c r="AY116" s="17" t="s">
        <v>140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86</v>
      </c>
      <c r="BK116" s="139">
        <f>ROUND(I116*H116,2)</f>
        <v>0</v>
      </c>
      <c r="BL116" s="17" t="s">
        <v>322</v>
      </c>
      <c r="BM116" s="138" t="s">
        <v>243</v>
      </c>
    </row>
    <row r="117" spans="2:65" s="12" customFormat="1">
      <c r="B117" s="144"/>
      <c r="D117" s="145" t="s">
        <v>150</v>
      </c>
      <c r="E117" s="146" t="s">
        <v>19</v>
      </c>
      <c r="F117" s="147" t="s">
        <v>1484</v>
      </c>
      <c r="H117" s="148">
        <v>769.65</v>
      </c>
      <c r="I117" s="149"/>
      <c r="L117" s="144"/>
      <c r="M117" s="150"/>
      <c r="T117" s="151"/>
      <c r="AT117" s="146" t="s">
        <v>150</v>
      </c>
      <c r="AU117" s="146" t="s">
        <v>88</v>
      </c>
      <c r="AV117" s="12" t="s">
        <v>88</v>
      </c>
      <c r="AW117" s="12" t="s">
        <v>37</v>
      </c>
      <c r="AX117" s="12" t="s">
        <v>78</v>
      </c>
      <c r="AY117" s="146" t="s">
        <v>140</v>
      </c>
    </row>
    <row r="118" spans="2:65" s="14" customFormat="1">
      <c r="B118" s="158"/>
      <c r="D118" s="145" t="s">
        <v>150</v>
      </c>
      <c r="E118" s="159" t="s">
        <v>19</v>
      </c>
      <c r="F118" s="160" t="s">
        <v>153</v>
      </c>
      <c r="H118" s="161">
        <v>769.65</v>
      </c>
      <c r="I118" s="162"/>
      <c r="L118" s="158"/>
      <c r="M118" s="163"/>
      <c r="T118" s="164"/>
      <c r="AT118" s="159" t="s">
        <v>150</v>
      </c>
      <c r="AU118" s="159" t="s">
        <v>88</v>
      </c>
      <c r="AV118" s="14" t="s">
        <v>147</v>
      </c>
      <c r="AW118" s="14" t="s">
        <v>37</v>
      </c>
      <c r="AX118" s="14" t="s">
        <v>86</v>
      </c>
      <c r="AY118" s="159" t="s">
        <v>140</v>
      </c>
    </row>
    <row r="119" spans="2:65" s="1" customFormat="1" ht="16.5" customHeight="1">
      <c r="B119" s="32"/>
      <c r="C119" s="127" t="s">
        <v>191</v>
      </c>
      <c r="D119" s="127" t="s">
        <v>142</v>
      </c>
      <c r="E119" s="128" t="s">
        <v>1485</v>
      </c>
      <c r="F119" s="129" t="s">
        <v>1486</v>
      </c>
      <c r="G119" s="130" t="s">
        <v>221</v>
      </c>
      <c r="H119" s="131">
        <v>70</v>
      </c>
      <c r="I119" s="132"/>
      <c r="J119" s="133">
        <f>ROUND(I119*H119,2)</f>
        <v>0</v>
      </c>
      <c r="K119" s="129" t="s">
        <v>19</v>
      </c>
      <c r="L119" s="32"/>
      <c r="M119" s="134" t="s">
        <v>19</v>
      </c>
      <c r="N119" s="135" t="s">
        <v>49</v>
      </c>
      <c r="P119" s="136">
        <f>O119*H119</f>
        <v>0</v>
      </c>
      <c r="Q119" s="136">
        <v>0</v>
      </c>
      <c r="R119" s="136">
        <f>Q119*H119</f>
        <v>0</v>
      </c>
      <c r="S119" s="136">
        <v>0</v>
      </c>
      <c r="T119" s="137">
        <f>S119*H119</f>
        <v>0</v>
      </c>
      <c r="AR119" s="138" t="s">
        <v>322</v>
      </c>
      <c r="AT119" s="138" t="s">
        <v>142</v>
      </c>
      <c r="AU119" s="138" t="s">
        <v>88</v>
      </c>
      <c r="AY119" s="17" t="s">
        <v>140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86</v>
      </c>
      <c r="BK119" s="139">
        <f>ROUND(I119*H119,2)</f>
        <v>0</v>
      </c>
      <c r="BL119" s="17" t="s">
        <v>322</v>
      </c>
      <c r="BM119" s="138" t="s">
        <v>249</v>
      </c>
    </row>
    <row r="120" spans="2:65" s="1" customFormat="1" ht="16.5" customHeight="1">
      <c r="B120" s="32"/>
      <c r="C120" s="165" t="s">
        <v>253</v>
      </c>
      <c r="D120" s="165" t="s">
        <v>290</v>
      </c>
      <c r="E120" s="166" t="s">
        <v>1487</v>
      </c>
      <c r="F120" s="167" t="s">
        <v>1488</v>
      </c>
      <c r="G120" s="168" t="s">
        <v>221</v>
      </c>
      <c r="H120" s="169">
        <v>73.5</v>
      </c>
      <c r="I120" s="170"/>
      <c r="J120" s="171">
        <f>ROUND(I120*H120,2)</f>
        <v>0</v>
      </c>
      <c r="K120" s="167" t="s">
        <v>19</v>
      </c>
      <c r="L120" s="172"/>
      <c r="M120" s="173" t="s">
        <v>19</v>
      </c>
      <c r="N120" s="174" t="s">
        <v>49</v>
      </c>
      <c r="P120" s="136">
        <f>O120*H120</f>
        <v>0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773</v>
      </c>
      <c r="AT120" s="138" t="s">
        <v>290</v>
      </c>
      <c r="AU120" s="138" t="s">
        <v>88</v>
      </c>
      <c r="AY120" s="17" t="s">
        <v>140</v>
      </c>
      <c r="BE120" s="139">
        <f>IF(N120="základní",J120,0)</f>
        <v>0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7" t="s">
        <v>86</v>
      </c>
      <c r="BK120" s="139">
        <f>ROUND(I120*H120,2)</f>
        <v>0</v>
      </c>
      <c r="BL120" s="17" t="s">
        <v>322</v>
      </c>
      <c r="BM120" s="138" t="s">
        <v>254</v>
      </c>
    </row>
    <row r="121" spans="2:65" s="12" customFormat="1">
      <c r="B121" s="144"/>
      <c r="D121" s="145" t="s">
        <v>150</v>
      </c>
      <c r="E121" s="146" t="s">
        <v>19</v>
      </c>
      <c r="F121" s="147" t="s">
        <v>1665</v>
      </c>
      <c r="H121" s="148">
        <v>73.5</v>
      </c>
      <c r="I121" s="149"/>
      <c r="L121" s="144"/>
      <c r="M121" s="150"/>
      <c r="T121" s="151"/>
      <c r="AT121" s="146" t="s">
        <v>150</v>
      </c>
      <c r="AU121" s="146" t="s">
        <v>88</v>
      </c>
      <c r="AV121" s="12" t="s">
        <v>88</v>
      </c>
      <c r="AW121" s="12" t="s">
        <v>37</v>
      </c>
      <c r="AX121" s="12" t="s">
        <v>78</v>
      </c>
      <c r="AY121" s="146" t="s">
        <v>140</v>
      </c>
    </row>
    <row r="122" spans="2:65" s="14" customFormat="1">
      <c r="B122" s="158"/>
      <c r="D122" s="145" t="s">
        <v>150</v>
      </c>
      <c r="E122" s="159" t="s">
        <v>19</v>
      </c>
      <c r="F122" s="160" t="s">
        <v>153</v>
      </c>
      <c r="H122" s="161">
        <v>73.5</v>
      </c>
      <c r="I122" s="162"/>
      <c r="L122" s="158"/>
      <c r="M122" s="163"/>
      <c r="T122" s="164"/>
      <c r="AT122" s="159" t="s">
        <v>150</v>
      </c>
      <c r="AU122" s="159" t="s">
        <v>88</v>
      </c>
      <c r="AV122" s="14" t="s">
        <v>147</v>
      </c>
      <c r="AW122" s="14" t="s">
        <v>37</v>
      </c>
      <c r="AX122" s="14" t="s">
        <v>86</v>
      </c>
      <c r="AY122" s="159" t="s">
        <v>140</v>
      </c>
    </row>
    <row r="123" spans="2:65" s="1" customFormat="1" ht="16.5" customHeight="1">
      <c r="B123" s="32"/>
      <c r="C123" s="127" t="s">
        <v>198</v>
      </c>
      <c r="D123" s="127" t="s">
        <v>142</v>
      </c>
      <c r="E123" s="128" t="s">
        <v>1490</v>
      </c>
      <c r="F123" s="129" t="s">
        <v>1491</v>
      </c>
      <c r="G123" s="130" t="s">
        <v>221</v>
      </c>
      <c r="H123" s="131">
        <v>95</v>
      </c>
      <c r="I123" s="132"/>
      <c r="J123" s="133">
        <f>ROUND(I123*H123,2)</f>
        <v>0</v>
      </c>
      <c r="K123" s="129" t="s">
        <v>19</v>
      </c>
      <c r="L123" s="32"/>
      <c r="M123" s="134" t="s">
        <v>19</v>
      </c>
      <c r="N123" s="135" t="s">
        <v>49</v>
      </c>
      <c r="P123" s="136">
        <f>O123*H123</f>
        <v>0</v>
      </c>
      <c r="Q123" s="136">
        <v>0</v>
      </c>
      <c r="R123" s="136">
        <f>Q123*H123</f>
        <v>0</v>
      </c>
      <c r="S123" s="136">
        <v>0</v>
      </c>
      <c r="T123" s="137">
        <f>S123*H123</f>
        <v>0</v>
      </c>
      <c r="AR123" s="138" t="s">
        <v>322</v>
      </c>
      <c r="AT123" s="138" t="s">
        <v>142</v>
      </c>
      <c r="AU123" s="138" t="s">
        <v>88</v>
      </c>
      <c r="AY123" s="17" t="s">
        <v>140</v>
      </c>
      <c r="BE123" s="139">
        <f>IF(N123="základní",J123,0)</f>
        <v>0</v>
      </c>
      <c r="BF123" s="139">
        <f>IF(N123="snížená",J123,0)</f>
        <v>0</v>
      </c>
      <c r="BG123" s="139">
        <f>IF(N123="zákl. přenesená",J123,0)</f>
        <v>0</v>
      </c>
      <c r="BH123" s="139">
        <f>IF(N123="sníž. přenesená",J123,0)</f>
        <v>0</v>
      </c>
      <c r="BI123" s="139">
        <f>IF(N123="nulová",J123,0)</f>
        <v>0</v>
      </c>
      <c r="BJ123" s="17" t="s">
        <v>86</v>
      </c>
      <c r="BK123" s="139">
        <f>ROUND(I123*H123,2)</f>
        <v>0</v>
      </c>
      <c r="BL123" s="17" t="s">
        <v>322</v>
      </c>
      <c r="BM123" s="138" t="s">
        <v>259</v>
      </c>
    </row>
    <row r="124" spans="2:65" s="1" customFormat="1" ht="16.5" customHeight="1">
      <c r="B124" s="32"/>
      <c r="C124" s="165" t="s">
        <v>7</v>
      </c>
      <c r="D124" s="165" t="s">
        <v>290</v>
      </c>
      <c r="E124" s="166" t="s">
        <v>1492</v>
      </c>
      <c r="F124" s="167" t="s">
        <v>1493</v>
      </c>
      <c r="G124" s="168" t="s">
        <v>221</v>
      </c>
      <c r="H124" s="169">
        <v>99.75</v>
      </c>
      <c r="I124" s="170"/>
      <c r="J124" s="171">
        <f>ROUND(I124*H124,2)</f>
        <v>0</v>
      </c>
      <c r="K124" s="167" t="s">
        <v>19</v>
      </c>
      <c r="L124" s="172"/>
      <c r="M124" s="173" t="s">
        <v>19</v>
      </c>
      <c r="N124" s="174" t="s">
        <v>49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773</v>
      </c>
      <c r="AT124" s="138" t="s">
        <v>290</v>
      </c>
      <c r="AU124" s="138" t="s">
        <v>88</v>
      </c>
      <c r="AY124" s="17" t="s">
        <v>140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86</v>
      </c>
      <c r="BK124" s="139">
        <f>ROUND(I124*H124,2)</f>
        <v>0</v>
      </c>
      <c r="BL124" s="17" t="s">
        <v>322</v>
      </c>
      <c r="BM124" s="138" t="s">
        <v>263</v>
      </c>
    </row>
    <row r="125" spans="2:65" s="12" customFormat="1">
      <c r="B125" s="144"/>
      <c r="D125" s="145" t="s">
        <v>150</v>
      </c>
      <c r="E125" s="146" t="s">
        <v>19</v>
      </c>
      <c r="F125" s="147" t="s">
        <v>1494</v>
      </c>
      <c r="H125" s="148">
        <v>99.75</v>
      </c>
      <c r="I125" s="149"/>
      <c r="L125" s="144"/>
      <c r="M125" s="150"/>
      <c r="T125" s="151"/>
      <c r="AT125" s="146" t="s">
        <v>150</v>
      </c>
      <c r="AU125" s="146" t="s">
        <v>88</v>
      </c>
      <c r="AV125" s="12" t="s">
        <v>88</v>
      </c>
      <c r="AW125" s="12" t="s">
        <v>37</v>
      </c>
      <c r="AX125" s="12" t="s">
        <v>78</v>
      </c>
      <c r="AY125" s="146" t="s">
        <v>140</v>
      </c>
    </row>
    <row r="126" spans="2:65" s="14" customFormat="1">
      <c r="B126" s="158"/>
      <c r="D126" s="145" t="s">
        <v>150</v>
      </c>
      <c r="E126" s="159" t="s">
        <v>19</v>
      </c>
      <c r="F126" s="160" t="s">
        <v>153</v>
      </c>
      <c r="H126" s="161">
        <v>99.75</v>
      </c>
      <c r="I126" s="162"/>
      <c r="L126" s="158"/>
      <c r="M126" s="163"/>
      <c r="T126" s="164"/>
      <c r="AT126" s="159" t="s">
        <v>150</v>
      </c>
      <c r="AU126" s="159" t="s">
        <v>88</v>
      </c>
      <c r="AV126" s="14" t="s">
        <v>147</v>
      </c>
      <c r="AW126" s="14" t="s">
        <v>37</v>
      </c>
      <c r="AX126" s="14" t="s">
        <v>86</v>
      </c>
      <c r="AY126" s="159" t="s">
        <v>140</v>
      </c>
    </row>
    <row r="127" spans="2:65" s="1" customFormat="1" ht="16.5" customHeight="1">
      <c r="B127" s="32"/>
      <c r="C127" s="127" t="s">
        <v>205</v>
      </c>
      <c r="D127" s="127" t="s">
        <v>142</v>
      </c>
      <c r="E127" s="128" t="s">
        <v>1495</v>
      </c>
      <c r="F127" s="129" t="s">
        <v>1496</v>
      </c>
      <c r="G127" s="130" t="s">
        <v>1497</v>
      </c>
      <c r="H127" s="131">
        <v>2</v>
      </c>
      <c r="I127" s="132"/>
      <c r="J127" s="133">
        <f>ROUND(I127*H127,2)</f>
        <v>0</v>
      </c>
      <c r="K127" s="129" t="s">
        <v>19</v>
      </c>
      <c r="L127" s="32"/>
      <c r="M127" s="134" t="s">
        <v>19</v>
      </c>
      <c r="N127" s="135" t="s">
        <v>49</v>
      </c>
      <c r="P127" s="136">
        <f>O127*H127</f>
        <v>0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322</v>
      </c>
      <c r="AT127" s="138" t="s">
        <v>142</v>
      </c>
      <c r="AU127" s="138" t="s">
        <v>88</v>
      </c>
      <c r="AY127" s="17" t="s">
        <v>140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86</v>
      </c>
      <c r="BK127" s="139">
        <f>ROUND(I127*H127,2)</f>
        <v>0</v>
      </c>
      <c r="BL127" s="17" t="s">
        <v>322</v>
      </c>
      <c r="BM127" s="138" t="s">
        <v>268</v>
      </c>
    </row>
    <row r="128" spans="2:65" s="12" customFormat="1">
      <c r="B128" s="144"/>
      <c r="D128" s="145" t="s">
        <v>150</v>
      </c>
      <c r="E128" s="146" t="s">
        <v>19</v>
      </c>
      <c r="F128" s="147" t="s">
        <v>88</v>
      </c>
      <c r="H128" s="148">
        <v>2</v>
      </c>
      <c r="I128" s="149"/>
      <c r="L128" s="144"/>
      <c r="M128" s="150"/>
      <c r="T128" s="151"/>
      <c r="AT128" s="146" t="s">
        <v>150</v>
      </c>
      <c r="AU128" s="146" t="s">
        <v>88</v>
      </c>
      <c r="AV128" s="12" t="s">
        <v>88</v>
      </c>
      <c r="AW128" s="12" t="s">
        <v>37</v>
      </c>
      <c r="AX128" s="12" t="s">
        <v>78</v>
      </c>
      <c r="AY128" s="146" t="s">
        <v>140</v>
      </c>
    </row>
    <row r="129" spans="2:65" s="14" customFormat="1">
      <c r="B129" s="158"/>
      <c r="D129" s="145" t="s">
        <v>150</v>
      </c>
      <c r="E129" s="159" t="s">
        <v>19</v>
      </c>
      <c r="F129" s="160" t="s">
        <v>153</v>
      </c>
      <c r="H129" s="161">
        <v>2</v>
      </c>
      <c r="I129" s="162"/>
      <c r="L129" s="158"/>
      <c r="M129" s="163"/>
      <c r="T129" s="164"/>
      <c r="AT129" s="159" t="s">
        <v>150</v>
      </c>
      <c r="AU129" s="159" t="s">
        <v>88</v>
      </c>
      <c r="AV129" s="14" t="s">
        <v>147</v>
      </c>
      <c r="AW129" s="14" t="s">
        <v>37</v>
      </c>
      <c r="AX129" s="14" t="s">
        <v>86</v>
      </c>
      <c r="AY129" s="159" t="s">
        <v>140</v>
      </c>
    </row>
    <row r="130" spans="2:65" s="1" customFormat="1" ht="16.5" customHeight="1">
      <c r="B130" s="32"/>
      <c r="C130" s="165" t="s">
        <v>273</v>
      </c>
      <c r="D130" s="165" t="s">
        <v>290</v>
      </c>
      <c r="E130" s="166" t="s">
        <v>1498</v>
      </c>
      <c r="F130" s="167" t="s">
        <v>1499</v>
      </c>
      <c r="G130" s="168" t="s">
        <v>619</v>
      </c>
      <c r="H130" s="169">
        <v>2</v>
      </c>
      <c r="I130" s="170"/>
      <c r="J130" s="171">
        <f>ROUND(I130*H130,2)</f>
        <v>0</v>
      </c>
      <c r="K130" s="167" t="s">
        <v>19</v>
      </c>
      <c r="L130" s="172"/>
      <c r="M130" s="173" t="s">
        <v>19</v>
      </c>
      <c r="N130" s="174" t="s">
        <v>49</v>
      </c>
      <c r="P130" s="136">
        <f>O130*H130</f>
        <v>0</v>
      </c>
      <c r="Q130" s="136">
        <v>0</v>
      </c>
      <c r="R130" s="136">
        <f>Q130*H130</f>
        <v>0</v>
      </c>
      <c r="S130" s="136">
        <v>0</v>
      </c>
      <c r="T130" s="137">
        <f>S130*H130</f>
        <v>0</v>
      </c>
      <c r="AR130" s="138" t="s">
        <v>773</v>
      </c>
      <c r="AT130" s="138" t="s">
        <v>290</v>
      </c>
      <c r="AU130" s="138" t="s">
        <v>88</v>
      </c>
      <c r="AY130" s="17" t="s">
        <v>140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7" t="s">
        <v>86</v>
      </c>
      <c r="BK130" s="139">
        <f>ROUND(I130*H130,2)</f>
        <v>0</v>
      </c>
      <c r="BL130" s="17" t="s">
        <v>322</v>
      </c>
      <c r="BM130" s="138" t="s">
        <v>276</v>
      </c>
    </row>
    <row r="131" spans="2:65" s="1" customFormat="1" ht="16.5" customHeight="1">
      <c r="B131" s="32"/>
      <c r="C131" s="127" t="s">
        <v>210</v>
      </c>
      <c r="D131" s="127" t="s">
        <v>142</v>
      </c>
      <c r="E131" s="128" t="s">
        <v>1495</v>
      </c>
      <c r="F131" s="129" t="s">
        <v>1496</v>
      </c>
      <c r="G131" s="130" t="s">
        <v>1497</v>
      </c>
      <c r="H131" s="131">
        <v>10</v>
      </c>
      <c r="I131" s="132"/>
      <c r="J131" s="133">
        <f>ROUND(I131*H131,2)</f>
        <v>0</v>
      </c>
      <c r="K131" s="129" t="s">
        <v>19</v>
      </c>
      <c r="L131" s="32"/>
      <c r="M131" s="134" t="s">
        <v>19</v>
      </c>
      <c r="N131" s="135" t="s">
        <v>49</v>
      </c>
      <c r="P131" s="136">
        <f>O131*H131</f>
        <v>0</v>
      </c>
      <c r="Q131" s="136">
        <v>0</v>
      </c>
      <c r="R131" s="136">
        <f>Q131*H131</f>
        <v>0</v>
      </c>
      <c r="S131" s="136">
        <v>0</v>
      </c>
      <c r="T131" s="137">
        <f>S131*H131</f>
        <v>0</v>
      </c>
      <c r="AR131" s="138" t="s">
        <v>322</v>
      </c>
      <c r="AT131" s="138" t="s">
        <v>142</v>
      </c>
      <c r="AU131" s="138" t="s">
        <v>88</v>
      </c>
      <c r="AY131" s="17" t="s">
        <v>140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7" t="s">
        <v>86</v>
      </c>
      <c r="BK131" s="139">
        <f>ROUND(I131*H131,2)</f>
        <v>0</v>
      </c>
      <c r="BL131" s="17" t="s">
        <v>322</v>
      </c>
      <c r="BM131" s="138" t="s">
        <v>281</v>
      </c>
    </row>
    <row r="132" spans="2:65" s="1" customFormat="1" ht="16.5" customHeight="1">
      <c r="B132" s="32"/>
      <c r="C132" s="165" t="s">
        <v>283</v>
      </c>
      <c r="D132" s="165" t="s">
        <v>290</v>
      </c>
      <c r="E132" s="166" t="s">
        <v>1500</v>
      </c>
      <c r="F132" s="167" t="s">
        <v>1501</v>
      </c>
      <c r="G132" s="168" t="s">
        <v>619</v>
      </c>
      <c r="H132" s="169">
        <v>10</v>
      </c>
      <c r="I132" s="170"/>
      <c r="J132" s="171">
        <f>ROUND(I132*H132,2)</f>
        <v>0</v>
      </c>
      <c r="K132" s="167" t="s">
        <v>19</v>
      </c>
      <c r="L132" s="172"/>
      <c r="M132" s="173" t="s">
        <v>19</v>
      </c>
      <c r="N132" s="174" t="s">
        <v>49</v>
      </c>
      <c r="P132" s="136">
        <f>O132*H132</f>
        <v>0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773</v>
      </c>
      <c r="AT132" s="138" t="s">
        <v>290</v>
      </c>
      <c r="AU132" s="138" t="s">
        <v>88</v>
      </c>
      <c r="AY132" s="17" t="s">
        <v>140</v>
      </c>
      <c r="BE132" s="139">
        <f>IF(N132="základní",J132,0)</f>
        <v>0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7" t="s">
        <v>86</v>
      </c>
      <c r="BK132" s="139">
        <f>ROUND(I132*H132,2)</f>
        <v>0</v>
      </c>
      <c r="BL132" s="17" t="s">
        <v>322</v>
      </c>
      <c r="BM132" s="138" t="s">
        <v>286</v>
      </c>
    </row>
    <row r="133" spans="2:65" s="1" customFormat="1" ht="16.5" customHeight="1">
      <c r="B133" s="32"/>
      <c r="C133" s="127" t="s">
        <v>216</v>
      </c>
      <c r="D133" s="127" t="s">
        <v>142</v>
      </c>
      <c r="E133" s="128" t="s">
        <v>1502</v>
      </c>
      <c r="F133" s="129" t="s">
        <v>1503</v>
      </c>
      <c r="G133" s="130" t="s">
        <v>1497</v>
      </c>
      <c r="H133" s="131">
        <v>2</v>
      </c>
      <c r="I133" s="132"/>
      <c r="J133" s="133">
        <f>ROUND(I133*H133,2)</f>
        <v>0</v>
      </c>
      <c r="K133" s="129" t="s">
        <v>19</v>
      </c>
      <c r="L133" s="32"/>
      <c r="M133" s="134" t="s">
        <v>19</v>
      </c>
      <c r="N133" s="135" t="s">
        <v>49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322</v>
      </c>
      <c r="AT133" s="138" t="s">
        <v>142</v>
      </c>
      <c r="AU133" s="138" t="s">
        <v>88</v>
      </c>
      <c r="AY133" s="17" t="s">
        <v>140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7" t="s">
        <v>86</v>
      </c>
      <c r="BK133" s="139">
        <f>ROUND(I133*H133,2)</f>
        <v>0</v>
      </c>
      <c r="BL133" s="17" t="s">
        <v>322</v>
      </c>
      <c r="BM133" s="138" t="s">
        <v>294</v>
      </c>
    </row>
    <row r="134" spans="2:65" s="12" customFormat="1">
      <c r="B134" s="144"/>
      <c r="D134" s="145" t="s">
        <v>150</v>
      </c>
      <c r="E134" s="146" t="s">
        <v>19</v>
      </c>
      <c r="F134" s="147" t="s">
        <v>88</v>
      </c>
      <c r="H134" s="148">
        <v>2</v>
      </c>
      <c r="I134" s="149"/>
      <c r="L134" s="144"/>
      <c r="M134" s="150"/>
      <c r="T134" s="151"/>
      <c r="AT134" s="146" t="s">
        <v>150</v>
      </c>
      <c r="AU134" s="146" t="s">
        <v>88</v>
      </c>
      <c r="AV134" s="12" t="s">
        <v>88</v>
      </c>
      <c r="AW134" s="12" t="s">
        <v>37</v>
      </c>
      <c r="AX134" s="12" t="s">
        <v>78</v>
      </c>
      <c r="AY134" s="146" t="s">
        <v>140</v>
      </c>
    </row>
    <row r="135" spans="2:65" s="14" customFormat="1">
      <c r="B135" s="158"/>
      <c r="D135" s="145" t="s">
        <v>150</v>
      </c>
      <c r="E135" s="159" t="s">
        <v>19</v>
      </c>
      <c r="F135" s="160" t="s">
        <v>153</v>
      </c>
      <c r="H135" s="161">
        <v>2</v>
      </c>
      <c r="I135" s="162"/>
      <c r="L135" s="158"/>
      <c r="M135" s="163"/>
      <c r="T135" s="164"/>
      <c r="AT135" s="159" t="s">
        <v>150</v>
      </c>
      <c r="AU135" s="159" t="s">
        <v>88</v>
      </c>
      <c r="AV135" s="14" t="s">
        <v>147</v>
      </c>
      <c r="AW135" s="14" t="s">
        <v>37</v>
      </c>
      <c r="AX135" s="14" t="s">
        <v>86</v>
      </c>
      <c r="AY135" s="159" t="s">
        <v>140</v>
      </c>
    </row>
    <row r="136" spans="2:65" s="1" customFormat="1" ht="16.5" customHeight="1">
      <c r="B136" s="32"/>
      <c r="C136" s="165" t="s">
        <v>296</v>
      </c>
      <c r="D136" s="165" t="s">
        <v>290</v>
      </c>
      <c r="E136" s="166" t="s">
        <v>1504</v>
      </c>
      <c r="F136" s="167" t="s">
        <v>1505</v>
      </c>
      <c r="G136" s="168" t="s">
        <v>619</v>
      </c>
      <c r="H136" s="169">
        <v>2</v>
      </c>
      <c r="I136" s="170"/>
      <c r="J136" s="171">
        <f t="shared" ref="J136:J152" si="0">ROUND(I136*H136,2)</f>
        <v>0</v>
      </c>
      <c r="K136" s="167" t="s">
        <v>19</v>
      </c>
      <c r="L136" s="172"/>
      <c r="M136" s="173" t="s">
        <v>19</v>
      </c>
      <c r="N136" s="174" t="s">
        <v>49</v>
      </c>
      <c r="P136" s="136">
        <f t="shared" ref="P136:P152" si="1">O136*H136</f>
        <v>0</v>
      </c>
      <c r="Q136" s="136">
        <v>0</v>
      </c>
      <c r="R136" s="136">
        <f t="shared" ref="R136:R152" si="2">Q136*H136</f>
        <v>0</v>
      </c>
      <c r="S136" s="136">
        <v>0</v>
      </c>
      <c r="T136" s="137">
        <f t="shared" ref="T136:T152" si="3">S136*H136</f>
        <v>0</v>
      </c>
      <c r="AR136" s="138" t="s">
        <v>773</v>
      </c>
      <c r="AT136" s="138" t="s">
        <v>290</v>
      </c>
      <c r="AU136" s="138" t="s">
        <v>88</v>
      </c>
      <c r="AY136" s="17" t="s">
        <v>140</v>
      </c>
      <c r="BE136" s="139">
        <f t="shared" ref="BE136:BE152" si="4">IF(N136="základní",J136,0)</f>
        <v>0</v>
      </c>
      <c r="BF136" s="139">
        <f t="shared" ref="BF136:BF152" si="5">IF(N136="snížená",J136,0)</f>
        <v>0</v>
      </c>
      <c r="BG136" s="139">
        <f t="shared" ref="BG136:BG152" si="6">IF(N136="zákl. přenesená",J136,0)</f>
        <v>0</v>
      </c>
      <c r="BH136" s="139">
        <f t="shared" ref="BH136:BH152" si="7">IF(N136="sníž. přenesená",J136,0)</f>
        <v>0</v>
      </c>
      <c r="BI136" s="139">
        <f t="shared" ref="BI136:BI152" si="8">IF(N136="nulová",J136,0)</f>
        <v>0</v>
      </c>
      <c r="BJ136" s="17" t="s">
        <v>86</v>
      </c>
      <c r="BK136" s="139">
        <f t="shared" ref="BK136:BK152" si="9">ROUND(I136*H136,2)</f>
        <v>0</v>
      </c>
      <c r="BL136" s="17" t="s">
        <v>322</v>
      </c>
      <c r="BM136" s="138" t="s">
        <v>299</v>
      </c>
    </row>
    <row r="137" spans="2:65" s="1" customFormat="1" ht="16.5" customHeight="1">
      <c r="B137" s="32"/>
      <c r="C137" s="127" t="s">
        <v>222</v>
      </c>
      <c r="D137" s="127" t="s">
        <v>142</v>
      </c>
      <c r="E137" s="128" t="s">
        <v>1502</v>
      </c>
      <c r="F137" s="129" t="s">
        <v>1503</v>
      </c>
      <c r="G137" s="130" t="s">
        <v>1497</v>
      </c>
      <c r="H137" s="131">
        <v>14</v>
      </c>
      <c r="I137" s="132"/>
      <c r="J137" s="133">
        <f t="shared" si="0"/>
        <v>0</v>
      </c>
      <c r="K137" s="129" t="s">
        <v>19</v>
      </c>
      <c r="L137" s="32"/>
      <c r="M137" s="134" t="s">
        <v>19</v>
      </c>
      <c r="N137" s="135" t="s">
        <v>49</v>
      </c>
      <c r="P137" s="136">
        <f t="shared" si="1"/>
        <v>0</v>
      </c>
      <c r="Q137" s="136">
        <v>0</v>
      </c>
      <c r="R137" s="136">
        <f t="shared" si="2"/>
        <v>0</v>
      </c>
      <c r="S137" s="136">
        <v>0</v>
      </c>
      <c r="T137" s="137">
        <f t="shared" si="3"/>
        <v>0</v>
      </c>
      <c r="AR137" s="138" t="s">
        <v>322</v>
      </c>
      <c r="AT137" s="138" t="s">
        <v>142</v>
      </c>
      <c r="AU137" s="138" t="s">
        <v>88</v>
      </c>
      <c r="AY137" s="17" t="s">
        <v>140</v>
      </c>
      <c r="BE137" s="139">
        <f t="shared" si="4"/>
        <v>0</v>
      </c>
      <c r="BF137" s="139">
        <f t="shared" si="5"/>
        <v>0</v>
      </c>
      <c r="BG137" s="139">
        <f t="shared" si="6"/>
        <v>0</v>
      </c>
      <c r="BH137" s="139">
        <f t="shared" si="7"/>
        <v>0</v>
      </c>
      <c r="BI137" s="139">
        <f t="shared" si="8"/>
        <v>0</v>
      </c>
      <c r="BJ137" s="17" t="s">
        <v>86</v>
      </c>
      <c r="BK137" s="139">
        <f t="shared" si="9"/>
        <v>0</v>
      </c>
      <c r="BL137" s="17" t="s">
        <v>322</v>
      </c>
      <c r="BM137" s="138" t="s">
        <v>304</v>
      </c>
    </row>
    <row r="138" spans="2:65" s="1" customFormat="1" ht="16.5" customHeight="1">
      <c r="B138" s="32"/>
      <c r="C138" s="165" t="s">
        <v>307</v>
      </c>
      <c r="D138" s="165" t="s">
        <v>290</v>
      </c>
      <c r="E138" s="166" t="s">
        <v>1506</v>
      </c>
      <c r="F138" s="167" t="s">
        <v>1507</v>
      </c>
      <c r="G138" s="168" t="s">
        <v>619</v>
      </c>
      <c r="H138" s="169">
        <v>14</v>
      </c>
      <c r="I138" s="170"/>
      <c r="J138" s="171">
        <f t="shared" si="0"/>
        <v>0</v>
      </c>
      <c r="K138" s="167" t="s">
        <v>19</v>
      </c>
      <c r="L138" s="172"/>
      <c r="M138" s="173" t="s">
        <v>19</v>
      </c>
      <c r="N138" s="174" t="s">
        <v>49</v>
      </c>
      <c r="P138" s="136">
        <f t="shared" si="1"/>
        <v>0</v>
      </c>
      <c r="Q138" s="136">
        <v>0</v>
      </c>
      <c r="R138" s="136">
        <f t="shared" si="2"/>
        <v>0</v>
      </c>
      <c r="S138" s="136">
        <v>0</v>
      </c>
      <c r="T138" s="137">
        <f t="shared" si="3"/>
        <v>0</v>
      </c>
      <c r="AR138" s="138" t="s">
        <v>773</v>
      </c>
      <c r="AT138" s="138" t="s">
        <v>290</v>
      </c>
      <c r="AU138" s="138" t="s">
        <v>88</v>
      </c>
      <c r="AY138" s="17" t="s">
        <v>140</v>
      </c>
      <c r="BE138" s="139">
        <f t="shared" si="4"/>
        <v>0</v>
      </c>
      <c r="BF138" s="139">
        <f t="shared" si="5"/>
        <v>0</v>
      </c>
      <c r="BG138" s="139">
        <f t="shared" si="6"/>
        <v>0</v>
      </c>
      <c r="BH138" s="139">
        <f t="shared" si="7"/>
        <v>0</v>
      </c>
      <c r="BI138" s="139">
        <f t="shared" si="8"/>
        <v>0</v>
      </c>
      <c r="BJ138" s="17" t="s">
        <v>86</v>
      </c>
      <c r="BK138" s="139">
        <f t="shared" si="9"/>
        <v>0</v>
      </c>
      <c r="BL138" s="17" t="s">
        <v>322</v>
      </c>
      <c r="BM138" s="138" t="s">
        <v>310</v>
      </c>
    </row>
    <row r="139" spans="2:65" s="1" customFormat="1" ht="16.5" customHeight="1">
      <c r="B139" s="32"/>
      <c r="C139" s="127" t="s">
        <v>228</v>
      </c>
      <c r="D139" s="127" t="s">
        <v>142</v>
      </c>
      <c r="E139" s="128" t="s">
        <v>1502</v>
      </c>
      <c r="F139" s="129" t="s">
        <v>1503</v>
      </c>
      <c r="G139" s="130" t="s">
        <v>1497</v>
      </c>
      <c r="H139" s="131">
        <v>1</v>
      </c>
      <c r="I139" s="132"/>
      <c r="J139" s="133">
        <f t="shared" si="0"/>
        <v>0</v>
      </c>
      <c r="K139" s="129" t="s">
        <v>19</v>
      </c>
      <c r="L139" s="32"/>
      <c r="M139" s="134" t="s">
        <v>19</v>
      </c>
      <c r="N139" s="135" t="s">
        <v>49</v>
      </c>
      <c r="P139" s="136">
        <f t="shared" si="1"/>
        <v>0</v>
      </c>
      <c r="Q139" s="136">
        <v>0</v>
      </c>
      <c r="R139" s="136">
        <f t="shared" si="2"/>
        <v>0</v>
      </c>
      <c r="S139" s="136">
        <v>0</v>
      </c>
      <c r="T139" s="137">
        <f t="shared" si="3"/>
        <v>0</v>
      </c>
      <c r="AR139" s="138" t="s">
        <v>322</v>
      </c>
      <c r="AT139" s="138" t="s">
        <v>142</v>
      </c>
      <c r="AU139" s="138" t="s">
        <v>88</v>
      </c>
      <c r="AY139" s="17" t="s">
        <v>140</v>
      </c>
      <c r="BE139" s="139">
        <f t="shared" si="4"/>
        <v>0</v>
      </c>
      <c r="BF139" s="139">
        <f t="shared" si="5"/>
        <v>0</v>
      </c>
      <c r="BG139" s="139">
        <f t="shared" si="6"/>
        <v>0</v>
      </c>
      <c r="BH139" s="139">
        <f t="shared" si="7"/>
        <v>0</v>
      </c>
      <c r="BI139" s="139">
        <f t="shared" si="8"/>
        <v>0</v>
      </c>
      <c r="BJ139" s="17" t="s">
        <v>86</v>
      </c>
      <c r="BK139" s="139">
        <f t="shared" si="9"/>
        <v>0</v>
      </c>
      <c r="BL139" s="17" t="s">
        <v>322</v>
      </c>
      <c r="BM139" s="138" t="s">
        <v>316</v>
      </c>
    </row>
    <row r="140" spans="2:65" s="1" customFormat="1" ht="16.5" customHeight="1">
      <c r="B140" s="32"/>
      <c r="C140" s="165" t="s">
        <v>318</v>
      </c>
      <c r="D140" s="165" t="s">
        <v>290</v>
      </c>
      <c r="E140" s="166" t="s">
        <v>1508</v>
      </c>
      <c r="F140" s="167" t="s">
        <v>1509</v>
      </c>
      <c r="G140" s="168" t="s">
        <v>619</v>
      </c>
      <c r="H140" s="169">
        <v>1</v>
      </c>
      <c r="I140" s="170"/>
      <c r="J140" s="171">
        <f t="shared" si="0"/>
        <v>0</v>
      </c>
      <c r="K140" s="167" t="s">
        <v>19</v>
      </c>
      <c r="L140" s="172"/>
      <c r="M140" s="173" t="s">
        <v>19</v>
      </c>
      <c r="N140" s="174" t="s">
        <v>49</v>
      </c>
      <c r="P140" s="136">
        <f t="shared" si="1"/>
        <v>0</v>
      </c>
      <c r="Q140" s="136">
        <v>0</v>
      </c>
      <c r="R140" s="136">
        <f t="shared" si="2"/>
        <v>0</v>
      </c>
      <c r="S140" s="136">
        <v>0</v>
      </c>
      <c r="T140" s="137">
        <f t="shared" si="3"/>
        <v>0</v>
      </c>
      <c r="AR140" s="138" t="s">
        <v>773</v>
      </c>
      <c r="AT140" s="138" t="s">
        <v>290</v>
      </c>
      <c r="AU140" s="138" t="s">
        <v>88</v>
      </c>
      <c r="AY140" s="17" t="s">
        <v>140</v>
      </c>
      <c r="BE140" s="139">
        <f t="shared" si="4"/>
        <v>0</v>
      </c>
      <c r="BF140" s="139">
        <f t="shared" si="5"/>
        <v>0</v>
      </c>
      <c r="BG140" s="139">
        <f t="shared" si="6"/>
        <v>0</v>
      </c>
      <c r="BH140" s="139">
        <f t="shared" si="7"/>
        <v>0</v>
      </c>
      <c r="BI140" s="139">
        <f t="shared" si="8"/>
        <v>0</v>
      </c>
      <c r="BJ140" s="17" t="s">
        <v>86</v>
      </c>
      <c r="BK140" s="139">
        <f t="shared" si="9"/>
        <v>0</v>
      </c>
      <c r="BL140" s="17" t="s">
        <v>322</v>
      </c>
      <c r="BM140" s="138" t="s">
        <v>319</v>
      </c>
    </row>
    <row r="141" spans="2:65" s="1" customFormat="1" ht="16.5" customHeight="1">
      <c r="B141" s="32"/>
      <c r="C141" s="127" t="s">
        <v>234</v>
      </c>
      <c r="D141" s="127" t="s">
        <v>142</v>
      </c>
      <c r="E141" s="128" t="s">
        <v>1666</v>
      </c>
      <c r="F141" s="129" t="s">
        <v>1667</v>
      </c>
      <c r="G141" s="130" t="s">
        <v>1497</v>
      </c>
      <c r="H141" s="131">
        <v>2</v>
      </c>
      <c r="I141" s="132"/>
      <c r="J141" s="133">
        <f t="shared" si="0"/>
        <v>0</v>
      </c>
      <c r="K141" s="129" t="s">
        <v>19</v>
      </c>
      <c r="L141" s="32"/>
      <c r="M141" s="134" t="s">
        <v>19</v>
      </c>
      <c r="N141" s="135" t="s">
        <v>49</v>
      </c>
      <c r="P141" s="136">
        <f t="shared" si="1"/>
        <v>0</v>
      </c>
      <c r="Q141" s="136">
        <v>0</v>
      </c>
      <c r="R141" s="136">
        <f t="shared" si="2"/>
        <v>0</v>
      </c>
      <c r="S141" s="136">
        <v>0</v>
      </c>
      <c r="T141" s="137">
        <f t="shared" si="3"/>
        <v>0</v>
      </c>
      <c r="AR141" s="138" t="s">
        <v>322</v>
      </c>
      <c r="AT141" s="138" t="s">
        <v>142</v>
      </c>
      <c r="AU141" s="138" t="s">
        <v>88</v>
      </c>
      <c r="AY141" s="17" t="s">
        <v>140</v>
      </c>
      <c r="BE141" s="139">
        <f t="shared" si="4"/>
        <v>0</v>
      </c>
      <c r="BF141" s="139">
        <f t="shared" si="5"/>
        <v>0</v>
      </c>
      <c r="BG141" s="139">
        <f t="shared" si="6"/>
        <v>0</v>
      </c>
      <c r="BH141" s="139">
        <f t="shared" si="7"/>
        <v>0</v>
      </c>
      <c r="BI141" s="139">
        <f t="shared" si="8"/>
        <v>0</v>
      </c>
      <c r="BJ141" s="17" t="s">
        <v>86</v>
      </c>
      <c r="BK141" s="139">
        <f t="shared" si="9"/>
        <v>0</v>
      </c>
      <c r="BL141" s="17" t="s">
        <v>322</v>
      </c>
      <c r="BM141" s="138" t="s">
        <v>322</v>
      </c>
    </row>
    <row r="142" spans="2:65" s="1" customFormat="1" ht="16.5" customHeight="1">
      <c r="B142" s="32"/>
      <c r="C142" s="127" t="s">
        <v>324</v>
      </c>
      <c r="D142" s="127" t="s">
        <v>142</v>
      </c>
      <c r="E142" s="128" t="s">
        <v>1668</v>
      </c>
      <c r="F142" s="129" t="s">
        <v>1669</v>
      </c>
      <c r="G142" s="130" t="s">
        <v>1497</v>
      </c>
      <c r="H142" s="131">
        <v>3</v>
      </c>
      <c r="I142" s="132"/>
      <c r="J142" s="133">
        <f t="shared" si="0"/>
        <v>0</v>
      </c>
      <c r="K142" s="129" t="s">
        <v>19</v>
      </c>
      <c r="L142" s="32"/>
      <c r="M142" s="134" t="s">
        <v>19</v>
      </c>
      <c r="N142" s="135" t="s">
        <v>49</v>
      </c>
      <c r="P142" s="136">
        <f t="shared" si="1"/>
        <v>0</v>
      </c>
      <c r="Q142" s="136">
        <v>0</v>
      </c>
      <c r="R142" s="136">
        <f t="shared" si="2"/>
        <v>0</v>
      </c>
      <c r="S142" s="136">
        <v>0</v>
      </c>
      <c r="T142" s="137">
        <f t="shared" si="3"/>
        <v>0</v>
      </c>
      <c r="AR142" s="138" t="s">
        <v>322</v>
      </c>
      <c r="AT142" s="138" t="s">
        <v>142</v>
      </c>
      <c r="AU142" s="138" t="s">
        <v>88</v>
      </c>
      <c r="AY142" s="17" t="s">
        <v>140</v>
      </c>
      <c r="BE142" s="139">
        <f t="shared" si="4"/>
        <v>0</v>
      </c>
      <c r="BF142" s="139">
        <f t="shared" si="5"/>
        <v>0</v>
      </c>
      <c r="BG142" s="139">
        <f t="shared" si="6"/>
        <v>0</v>
      </c>
      <c r="BH142" s="139">
        <f t="shared" si="7"/>
        <v>0</v>
      </c>
      <c r="BI142" s="139">
        <f t="shared" si="8"/>
        <v>0</v>
      </c>
      <c r="BJ142" s="17" t="s">
        <v>86</v>
      </c>
      <c r="BK142" s="139">
        <f t="shared" si="9"/>
        <v>0</v>
      </c>
      <c r="BL142" s="17" t="s">
        <v>322</v>
      </c>
      <c r="BM142" s="138" t="s">
        <v>327</v>
      </c>
    </row>
    <row r="143" spans="2:65" s="1" customFormat="1" ht="16.5" customHeight="1">
      <c r="B143" s="32"/>
      <c r="C143" s="165" t="s">
        <v>243</v>
      </c>
      <c r="D143" s="165" t="s">
        <v>290</v>
      </c>
      <c r="E143" s="166" t="s">
        <v>1670</v>
      </c>
      <c r="F143" s="167" t="s">
        <v>1671</v>
      </c>
      <c r="G143" s="168" t="s">
        <v>619</v>
      </c>
      <c r="H143" s="169">
        <v>3</v>
      </c>
      <c r="I143" s="170"/>
      <c r="J143" s="171">
        <f t="shared" si="0"/>
        <v>0</v>
      </c>
      <c r="K143" s="167" t="s">
        <v>19</v>
      </c>
      <c r="L143" s="172"/>
      <c r="M143" s="173" t="s">
        <v>19</v>
      </c>
      <c r="N143" s="174" t="s">
        <v>49</v>
      </c>
      <c r="P143" s="136">
        <f t="shared" si="1"/>
        <v>0</v>
      </c>
      <c r="Q143" s="136">
        <v>0</v>
      </c>
      <c r="R143" s="136">
        <f t="shared" si="2"/>
        <v>0</v>
      </c>
      <c r="S143" s="136">
        <v>0</v>
      </c>
      <c r="T143" s="137">
        <f t="shared" si="3"/>
        <v>0</v>
      </c>
      <c r="AR143" s="138" t="s">
        <v>773</v>
      </c>
      <c r="AT143" s="138" t="s">
        <v>290</v>
      </c>
      <c r="AU143" s="138" t="s">
        <v>88</v>
      </c>
      <c r="AY143" s="17" t="s">
        <v>140</v>
      </c>
      <c r="BE143" s="139">
        <f t="shared" si="4"/>
        <v>0</v>
      </c>
      <c r="BF143" s="139">
        <f t="shared" si="5"/>
        <v>0</v>
      </c>
      <c r="BG143" s="139">
        <f t="shared" si="6"/>
        <v>0</v>
      </c>
      <c r="BH143" s="139">
        <f t="shared" si="7"/>
        <v>0</v>
      </c>
      <c r="BI143" s="139">
        <f t="shared" si="8"/>
        <v>0</v>
      </c>
      <c r="BJ143" s="17" t="s">
        <v>86</v>
      </c>
      <c r="BK143" s="139">
        <f t="shared" si="9"/>
        <v>0</v>
      </c>
      <c r="BL143" s="17" t="s">
        <v>322</v>
      </c>
      <c r="BM143" s="138" t="s">
        <v>330</v>
      </c>
    </row>
    <row r="144" spans="2:65" s="1" customFormat="1" ht="16.5" customHeight="1">
      <c r="B144" s="32"/>
      <c r="C144" s="127" t="s">
        <v>332</v>
      </c>
      <c r="D144" s="127" t="s">
        <v>142</v>
      </c>
      <c r="E144" s="128" t="s">
        <v>1510</v>
      </c>
      <c r="F144" s="129" t="s">
        <v>1511</v>
      </c>
      <c r="G144" s="130" t="s">
        <v>1497</v>
      </c>
      <c r="H144" s="131">
        <v>15</v>
      </c>
      <c r="I144" s="132"/>
      <c r="J144" s="133">
        <f t="shared" si="0"/>
        <v>0</v>
      </c>
      <c r="K144" s="129" t="s">
        <v>19</v>
      </c>
      <c r="L144" s="32"/>
      <c r="M144" s="134" t="s">
        <v>19</v>
      </c>
      <c r="N144" s="135" t="s">
        <v>49</v>
      </c>
      <c r="P144" s="136">
        <f t="shared" si="1"/>
        <v>0</v>
      </c>
      <c r="Q144" s="136">
        <v>0</v>
      </c>
      <c r="R144" s="136">
        <f t="shared" si="2"/>
        <v>0</v>
      </c>
      <c r="S144" s="136">
        <v>0</v>
      </c>
      <c r="T144" s="137">
        <f t="shared" si="3"/>
        <v>0</v>
      </c>
      <c r="AR144" s="138" t="s">
        <v>322</v>
      </c>
      <c r="AT144" s="138" t="s">
        <v>142</v>
      </c>
      <c r="AU144" s="138" t="s">
        <v>88</v>
      </c>
      <c r="AY144" s="17" t="s">
        <v>140</v>
      </c>
      <c r="BE144" s="139">
        <f t="shared" si="4"/>
        <v>0</v>
      </c>
      <c r="BF144" s="139">
        <f t="shared" si="5"/>
        <v>0</v>
      </c>
      <c r="BG144" s="139">
        <f t="shared" si="6"/>
        <v>0</v>
      </c>
      <c r="BH144" s="139">
        <f t="shared" si="7"/>
        <v>0</v>
      </c>
      <c r="BI144" s="139">
        <f t="shared" si="8"/>
        <v>0</v>
      </c>
      <c r="BJ144" s="17" t="s">
        <v>86</v>
      </c>
      <c r="BK144" s="139">
        <f t="shared" si="9"/>
        <v>0</v>
      </c>
      <c r="BL144" s="17" t="s">
        <v>322</v>
      </c>
      <c r="BM144" s="138" t="s">
        <v>335</v>
      </c>
    </row>
    <row r="145" spans="2:65" s="1" customFormat="1" ht="16.5" customHeight="1">
      <c r="B145" s="32"/>
      <c r="C145" s="165" t="s">
        <v>249</v>
      </c>
      <c r="D145" s="165" t="s">
        <v>290</v>
      </c>
      <c r="E145" s="166" t="s">
        <v>1512</v>
      </c>
      <c r="F145" s="167" t="s">
        <v>1513</v>
      </c>
      <c r="G145" s="168" t="s">
        <v>619</v>
      </c>
      <c r="H145" s="169">
        <v>15</v>
      </c>
      <c r="I145" s="170"/>
      <c r="J145" s="171">
        <f t="shared" si="0"/>
        <v>0</v>
      </c>
      <c r="K145" s="167" t="s">
        <v>19</v>
      </c>
      <c r="L145" s="172"/>
      <c r="M145" s="173" t="s">
        <v>19</v>
      </c>
      <c r="N145" s="174" t="s">
        <v>49</v>
      </c>
      <c r="P145" s="136">
        <f t="shared" si="1"/>
        <v>0</v>
      </c>
      <c r="Q145" s="136">
        <v>0</v>
      </c>
      <c r="R145" s="136">
        <f t="shared" si="2"/>
        <v>0</v>
      </c>
      <c r="S145" s="136">
        <v>0</v>
      </c>
      <c r="T145" s="137">
        <f t="shared" si="3"/>
        <v>0</v>
      </c>
      <c r="AR145" s="138" t="s">
        <v>773</v>
      </c>
      <c r="AT145" s="138" t="s">
        <v>290</v>
      </c>
      <c r="AU145" s="138" t="s">
        <v>88</v>
      </c>
      <c r="AY145" s="17" t="s">
        <v>140</v>
      </c>
      <c r="BE145" s="139">
        <f t="shared" si="4"/>
        <v>0</v>
      </c>
      <c r="BF145" s="139">
        <f t="shared" si="5"/>
        <v>0</v>
      </c>
      <c r="BG145" s="139">
        <f t="shared" si="6"/>
        <v>0</v>
      </c>
      <c r="BH145" s="139">
        <f t="shared" si="7"/>
        <v>0</v>
      </c>
      <c r="BI145" s="139">
        <f t="shared" si="8"/>
        <v>0</v>
      </c>
      <c r="BJ145" s="17" t="s">
        <v>86</v>
      </c>
      <c r="BK145" s="139">
        <f t="shared" si="9"/>
        <v>0</v>
      </c>
      <c r="BL145" s="17" t="s">
        <v>322</v>
      </c>
      <c r="BM145" s="138" t="s">
        <v>340</v>
      </c>
    </row>
    <row r="146" spans="2:65" s="1" customFormat="1" ht="16.5" customHeight="1">
      <c r="B146" s="32"/>
      <c r="C146" s="127" t="s">
        <v>173</v>
      </c>
      <c r="D146" s="127" t="s">
        <v>142</v>
      </c>
      <c r="E146" s="128" t="s">
        <v>1514</v>
      </c>
      <c r="F146" s="129" t="s">
        <v>1515</v>
      </c>
      <c r="G146" s="130" t="s">
        <v>1497</v>
      </c>
      <c r="H146" s="131">
        <v>10</v>
      </c>
      <c r="I146" s="132"/>
      <c r="J146" s="133">
        <f t="shared" si="0"/>
        <v>0</v>
      </c>
      <c r="K146" s="129" t="s">
        <v>19</v>
      </c>
      <c r="L146" s="32"/>
      <c r="M146" s="134" t="s">
        <v>19</v>
      </c>
      <c r="N146" s="135" t="s">
        <v>49</v>
      </c>
      <c r="P146" s="136">
        <f t="shared" si="1"/>
        <v>0</v>
      </c>
      <c r="Q146" s="136">
        <v>0</v>
      </c>
      <c r="R146" s="136">
        <f t="shared" si="2"/>
        <v>0</v>
      </c>
      <c r="S146" s="136">
        <v>0</v>
      </c>
      <c r="T146" s="137">
        <f t="shared" si="3"/>
        <v>0</v>
      </c>
      <c r="AR146" s="138" t="s">
        <v>322</v>
      </c>
      <c r="AT146" s="138" t="s">
        <v>142</v>
      </c>
      <c r="AU146" s="138" t="s">
        <v>88</v>
      </c>
      <c r="AY146" s="17" t="s">
        <v>140</v>
      </c>
      <c r="BE146" s="139">
        <f t="shared" si="4"/>
        <v>0</v>
      </c>
      <c r="BF146" s="139">
        <f t="shared" si="5"/>
        <v>0</v>
      </c>
      <c r="BG146" s="139">
        <f t="shared" si="6"/>
        <v>0</v>
      </c>
      <c r="BH146" s="139">
        <f t="shared" si="7"/>
        <v>0</v>
      </c>
      <c r="BI146" s="139">
        <f t="shared" si="8"/>
        <v>0</v>
      </c>
      <c r="BJ146" s="17" t="s">
        <v>86</v>
      </c>
      <c r="BK146" s="139">
        <f t="shared" si="9"/>
        <v>0</v>
      </c>
      <c r="BL146" s="17" t="s">
        <v>322</v>
      </c>
      <c r="BM146" s="138" t="s">
        <v>344</v>
      </c>
    </row>
    <row r="147" spans="2:65" s="1" customFormat="1" ht="16.5" customHeight="1">
      <c r="B147" s="32"/>
      <c r="C147" s="165" t="s">
        <v>254</v>
      </c>
      <c r="D147" s="165" t="s">
        <v>290</v>
      </c>
      <c r="E147" s="166" t="s">
        <v>1516</v>
      </c>
      <c r="F147" s="167" t="s">
        <v>1517</v>
      </c>
      <c r="G147" s="168" t="s">
        <v>619</v>
      </c>
      <c r="H147" s="169">
        <v>10</v>
      </c>
      <c r="I147" s="170"/>
      <c r="J147" s="171">
        <f t="shared" si="0"/>
        <v>0</v>
      </c>
      <c r="K147" s="167" t="s">
        <v>19</v>
      </c>
      <c r="L147" s="172"/>
      <c r="M147" s="173" t="s">
        <v>19</v>
      </c>
      <c r="N147" s="174" t="s">
        <v>49</v>
      </c>
      <c r="P147" s="136">
        <f t="shared" si="1"/>
        <v>0</v>
      </c>
      <c r="Q147" s="136">
        <v>0</v>
      </c>
      <c r="R147" s="136">
        <f t="shared" si="2"/>
        <v>0</v>
      </c>
      <c r="S147" s="136">
        <v>0</v>
      </c>
      <c r="T147" s="137">
        <f t="shared" si="3"/>
        <v>0</v>
      </c>
      <c r="AR147" s="138" t="s">
        <v>773</v>
      </c>
      <c r="AT147" s="138" t="s">
        <v>290</v>
      </c>
      <c r="AU147" s="138" t="s">
        <v>88</v>
      </c>
      <c r="AY147" s="17" t="s">
        <v>140</v>
      </c>
      <c r="BE147" s="139">
        <f t="shared" si="4"/>
        <v>0</v>
      </c>
      <c r="BF147" s="139">
        <f t="shared" si="5"/>
        <v>0</v>
      </c>
      <c r="BG147" s="139">
        <f t="shared" si="6"/>
        <v>0</v>
      </c>
      <c r="BH147" s="139">
        <f t="shared" si="7"/>
        <v>0</v>
      </c>
      <c r="BI147" s="139">
        <f t="shared" si="8"/>
        <v>0</v>
      </c>
      <c r="BJ147" s="17" t="s">
        <v>86</v>
      </c>
      <c r="BK147" s="139">
        <f t="shared" si="9"/>
        <v>0</v>
      </c>
      <c r="BL147" s="17" t="s">
        <v>322</v>
      </c>
      <c r="BM147" s="138" t="s">
        <v>349</v>
      </c>
    </row>
    <row r="148" spans="2:65" s="1" customFormat="1" ht="16.5" customHeight="1">
      <c r="B148" s="32"/>
      <c r="C148" s="127" t="s">
        <v>351</v>
      </c>
      <c r="D148" s="127" t="s">
        <v>142</v>
      </c>
      <c r="E148" s="128" t="s">
        <v>1514</v>
      </c>
      <c r="F148" s="129" t="s">
        <v>1515</v>
      </c>
      <c r="G148" s="130" t="s">
        <v>1497</v>
      </c>
      <c r="H148" s="131">
        <v>16</v>
      </c>
      <c r="I148" s="132"/>
      <c r="J148" s="133">
        <f t="shared" si="0"/>
        <v>0</v>
      </c>
      <c r="K148" s="129" t="s">
        <v>19</v>
      </c>
      <c r="L148" s="32"/>
      <c r="M148" s="134" t="s">
        <v>19</v>
      </c>
      <c r="N148" s="135" t="s">
        <v>49</v>
      </c>
      <c r="P148" s="136">
        <f t="shared" si="1"/>
        <v>0</v>
      </c>
      <c r="Q148" s="136">
        <v>0</v>
      </c>
      <c r="R148" s="136">
        <f t="shared" si="2"/>
        <v>0</v>
      </c>
      <c r="S148" s="136">
        <v>0</v>
      </c>
      <c r="T148" s="137">
        <f t="shared" si="3"/>
        <v>0</v>
      </c>
      <c r="AR148" s="138" t="s">
        <v>322</v>
      </c>
      <c r="AT148" s="138" t="s">
        <v>142</v>
      </c>
      <c r="AU148" s="138" t="s">
        <v>88</v>
      </c>
      <c r="AY148" s="17" t="s">
        <v>140</v>
      </c>
      <c r="BE148" s="139">
        <f t="shared" si="4"/>
        <v>0</v>
      </c>
      <c r="BF148" s="139">
        <f t="shared" si="5"/>
        <v>0</v>
      </c>
      <c r="BG148" s="139">
        <f t="shared" si="6"/>
        <v>0</v>
      </c>
      <c r="BH148" s="139">
        <f t="shared" si="7"/>
        <v>0</v>
      </c>
      <c r="BI148" s="139">
        <f t="shared" si="8"/>
        <v>0</v>
      </c>
      <c r="BJ148" s="17" t="s">
        <v>86</v>
      </c>
      <c r="BK148" s="139">
        <f t="shared" si="9"/>
        <v>0</v>
      </c>
      <c r="BL148" s="17" t="s">
        <v>322</v>
      </c>
      <c r="BM148" s="138" t="s">
        <v>354</v>
      </c>
    </row>
    <row r="149" spans="2:65" s="1" customFormat="1" ht="16.5" customHeight="1">
      <c r="B149" s="32"/>
      <c r="C149" s="165" t="s">
        <v>259</v>
      </c>
      <c r="D149" s="165" t="s">
        <v>290</v>
      </c>
      <c r="E149" s="166" t="s">
        <v>1518</v>
      </c>
      <c r="F149" s="167" t="s">
        <v>1519</v>
      </c>
      <c r="G149" s="168" t="s">
        <v>619</v>
      </c>
      <c r="H149" s="169">
        <v>16</v>
      </c>
      <c r="I149" s="170"/>
      <c r="J149" s="171">
        <f t="shared" si="0"/>
        <v>0</v>
      </c>
      <c r="K149" s="167" t="s">
        <v>19</v>
      </c>
      <c r="L149" s="172"/>
      <c r="M149" s="173" t="s">
        <v>19</v>
      </c>
      <c r="N149" s="174" t="s">
        <v>49</v>
      </c>
      <c r="P149" s="136">
        <f t="shared" si="1"/>
        <v>0</v>
      </c>
      <c r="Q149" s="136">
        <v>0</v>
      </c>
      <c r="R149" s="136">
        <f t="shared" si="2"/>
        <v>0</v>
      </c>
      <c r="S149" s="136">
        <v>0</v>
      </c>
      <c r="T149" s="137">
        <f t="shared" si="3"/>
        <v>0</v>
      </c>
      <c r="AR149" s="138" t="s">
        <v>773</v>
      </c>
      <c r="AT149" s="138" t="s">
        <v>290</v>
      </c>
      <c r="AU149" s="138" t="s">
        <v>88</v>
      </c>
      <c r="AY149" s="17" t="s">
        <v>140</v>
      </c>
      <c r="BE149" s="139">
        <f t="shared" si="4"/>
        <v>0</v>
      </c>
      <c r="BF149" s="139">
        <f t="shared" si="5"/>
        <v>0</v>
      </c>
      <c r="BG149" s="139">
        <f t="shared" si="6"/>
        <v>0</v>
      </c>
      <c r="BH149" s="139">
        <f t="shared" si="7"/>
        <v>0</v>
      </c>
      <c r="BI149" s="139">
        <f t="shared" si="8"/>
        <v>0</v>
      </c>
      <c r="BJ149" s="17" t="s">
        <v>86</v>
      </c>
      <c r="BK149" s="139">
        <f t="shared" si="9"/>
        <v>0</v>
      </c>
      <c r="BL149" s="17" t="s">
        <v>322</v>
      </c>
      <c r="BM149" s="138" t="s">
        <v>359</v>
      </c>
    </row>
    <row r="150" spans="2:65" s="1" customFormat="1" ht="16.5" customHeight="1">
      <c r="B150" s="32"/>
      <c r="C150" s="127" t="s">
        <v>176</v>
      </c>
      <c r="D150" s="127" t="s">
        <v>142</v>
      </c>
      <c r="E150" s="128" t="s">
        <v>1514</v>
      </c>
      <c r="F150" s="129" t="s">
        <v>1515</v>
      </c>
      <c r="G150" s="130" t="s">
        <v>1497</v>
      </c>
      <c r="H150" s="131">
        <v>1</v>
      </c>
      <c r="I150" s="132"/>
      <c r="J150" s="133">
        <f t="shared" si="0"/>
        <v>0</v>
      </c>
      <c r="K150" s="129" t="s">
        <v>19</v>
      </c>
      <c r="L150" s="32"/>
      <c r="M150" s="134" t="s">
        <v>19</v>
      </c>
      <c r="N150" s="135" t="s">
        <v>49</v>
      </c>
      <c r="P150" s="136">
        <f t="shared" si="1"/>
        <v>0</v>
      </c>
      <c r="Q150" s="136">
        <v>0</v>
      </c>
      <c r="R150" s="136">
        <f t="shared" si="2"/>
        <v>0</v>
      </c>
      <c r="S150" s="136">
        <v>0</v>
      </c>
      <c r="T150" s="137">
        <f t="shared" si="3"/>
        <v>0</v>
      </c>
      <c r="AR150" s="138" t="s">
        <v>322</v>
      </c>
      <c r="AT150" s="138" t="s">
        <v>142</v>
      </c>
      <c r="AU150" s="138" t="s">
        <v>88</v>
      </c>
      <c r="AY150" s="17" t="s">
        <v>140</v>
      </c>
      <c r="BE150" s="139">
        <f t="shared" si="4"/>
        <v>0</v>
      </c>
      <c r="BF150" s="139">
        <f t="shared" si="5"/>
        <v>0</v>
      </c>
      <c r="BG150" s="139">
        <f t="shared" si="6"/>
        <v>0</v>
      </c>
      <c r="BH150" s="139">
        <f t="shared" si="7"/>
        <v>0</v>
      </c>
      <c r="BI150" s="139">
        <f t="shared" si="8"/>
        <v>0</v>
      </c>
      <c r="BJ150" s="17" t="s">
        <v>86</v>
      </c>
      <c r="BK150" s="139">
        <f t="shared" si="9"/>
        <v>0</v>
      </c>
      <c r="BL150" s="17" t="s">
        <v>322</v>
      </c>
      <c r="BM150" s="138" t="s">
        <v>369</v>
      </c>
    </row>
    <row r="151" spans="2:65" s="1" customFormat="1" ht="16.5" customHeight="1">
      <c r="B151" s="32"/>
      <c r="C151" s="165" t="s">
        <v>263</v>
      </c>
      <c r="D151" s="165" t="s">
        <v>290</v>
      </c>
      <c r="E151" s="166" t="s">
        <v>1520</v>
      </c>
      <c r="F151" s="167" t="s">
        <v>1521</v>
      </c>
      <c r="G151" s="168" t="s">
        <v>619</v>
      </c>
      <c r="H151" s="169">
        <v>1</v>
      </c>
      <c r="I151" s="170"/>
      <c r="J151" s="171">
        <f t="shared" si="0"/>
        <v>0</v>
      </c>
      <c r="K151" s="167" t="s">
        <v>19</v>
      </c>
      <c r="L151" s="172"/>
      <c r="M151" s="173" t="s">
        <v>19</v>
      </c>
      <c r="N151" s="174" t="s">
        <v>49</v>
      </c>
      <c r="P151" s="136">
        <f t="shared" si="1"/>
        <v>0</v>
      </c>
      <c r="Q151" s="136">
        <v>0</v>
      </c>
      <c r="R151" s="136">
        <f t="shared" si="2"/>
        <v>0</v>
      </c>
      <c r="S151" s="136">
        <v>0</v>
      </c>
      <c r="T151" s="137">
        <f t="shared" si="3"/>
        <v>0</v>
      </c>
      <c r="AR151" s="138" t="s">
        <v>773</v>
      </c>
      <c r="AT151" s="138" t="s">
        <v>290</v>
      </c>
      <c r="AU151" s="138" t="s">
        <v>88</v>
      </c>
      <c r="AY151" s="17" t="s">
        <v>140</v>
      </c>
      <c r="BE151" s="139">
        <f t="shared" si="4"/>
        <v>0</v>
      </c>
      <c r="BF151" s="139">
        <f t="shared" si="5"/>
        <v>0</v>
      </c>
      <c r="BG151" s="139">
        <f t="shared" si="6"/>
        <v>0</v>
      </c>
      <c r="BH151" s="139">
        <f t="shared" si="7"/>
        <v>0</v>
      </c>
      <c r="BI151" s="139">
        <f t="shared" si="8"/>
        <v>0</v>
      </c>
      <c r="BJ151" s="17" t="s">
        <v>86</v>
      </c>
      <c r="BK151" s="139">
        <f t="shared" si="9"/>
        <v>0</v>
      </c>
      <c r="BL151" s="17" t="s">
        <v>322</v>
      </c>
      <c r="BM151" s="138" t="s">
        <v>374</v>
      </c>
    </row>
    <row r="152" spans="2:65" s="1" customFormat="1" ht="16.5" customHeight="1">
      <c r="B152" s="32"/>
      <c r="C152" s="127" t="s">
        <v>377</v>
      </c>
      <c r="D152" s="127" t="s">
        <v>142</v>
      </c>
      <c r="E152" s="128" t="s">
        <v>1522</v>
      </c>
      <c r="F152" s="129" t="s">
        <v>1523</v>
      </c>
      <c r="G152" s="130" t="s">
        <v>348</v>
      </c>
      <c r="H152" s="131">
        <v>217</v>
      </c>
      <c r="I152" s="132"/>
      <c r="J152" s="133">
        <f t="shared" si="0"/>
        <v>0</v>
      </c>
      <c r="K152" s="129" t="s">
        <v>19</v>
      </c>
      <c r="L152" s="32"/>
      <c r="M152" s="134" t="s">
        <v>19</v>
      </c>
      <c r="N152" s="135" t="s">
        <v>49</v>
      </c>
      <c r="P152" s="136">
        <f t="shared" si="1"/>
        <v>0</v>
      </c>
      <c r="Q152" s="136">
        <v>0</v>
      </c>
      <c r="R152" s="136">
        <f t="shared" si="2"/>
        <v>0</v>
      </c>
      <c r="S152" s="136">
        <v>0</v>
      </c>
      <c r="T152" s="137">
        <f t="shared" si="3"/>
        <v>0</v>
      </c>
      <c r="AR152" s="138" t="s">
        <v>322</v>
      </c>
      <c r="AT152" s="138" t="s">
        <v>142</v>
      </c>
      <c r="AU152" s="138" t="s">
        <v>88</v>
      </c>
      <c r="AY152" s="17" t="s">
        <v>140</v>
      </c>
      <c r="BE152" s="139">
        <f t="shared" si="4"/>
        <v>0</v>
      </c>
      <c r="BF152" s="139">
        <f t="shared" si="5"/>
        <v>0</v>
      </c>
      <c r="BG152" s="139">
        <f t="shared" si="6"/>
        <v>0</v>
      </c>
      <c r="BH152" s="139">
        <f t="shared" si="7"/>
        <v>0</v>
      </c>
      <c r="BI152" s="139">
        <f t="shared" si="8"/>
        <v>0</v>
      </c>
      <c r="BJ152" s="17" t="s">
        <v>86</v>
      </c>
      <c r="BK152" s="139">
        <f t="shared" si="9"/>
        <v>0</v>
      </c>
      <c r="BL152" s="17" t="s">
        <v>322</v>
      </c>
      <c r="BM152" s="138" t="s">
        <v>380</v>
      </c>
    </row>
    <row r="153" spans="2:65" s="12" customFormat="1">
      <c r="B153" s="144"/>
      <c r="D153" s="145" t="s">
        <v>150</v>
      </c>
      <c r="E153" s="146" t="s">
        <v>19</v>
      </c>
      <c r="F153" s="147" t="s">
        <v>1672</v>
      </c>
      <c r="H153" s="148">
        <v>217</v>
      </c>
      <c r="I153" s="149"/>
      <c r="L153" s="144"/>
      <c r="M153" s="150"/>
      <c r="T153" s="151"/>
      <c r="AT153" s="146" t="s">
        <v>150</v>
      </c>
      <c r="AU153" s="146" t="s">
        <v>88</v>
      </c>
      <c r="AV153" s="12" t="s">
        <v>88</v>
      </c>
      <c r="AW153" s="12" t="s">
        <v>37</v>
      </c>
      <c r="AX153" s="12" t="s">
        <v>78</v>
      </c>
      <c r="AY153" s="146" t="s">
        <v>140</v>
      </c>
    </row>
    <row r="154" spans="2:65" s="14" customFormat="1">
      <c r="B154" s="158"/>
      <c r="D154" s="145" t="s">
        <v>150</v>
      </c>
      <c r="E154" s="159" t="s">
        <v>19</v>
      </c>
      <c r="F154" s="160" t="s">
        <v>153</v>
      </c>
      <c r="H154" s="161">
        <v>217</v>
      </c>
      <c r="I154" s="162"/>
      <c r="L154" s="158"/>
      <c r="M154" s="163"/>
      <c r="T154" s="164"/>
      <c r="AT154" s="159" t="s">
        <v>150</v>
      </c>
      <c r="AU154" s="159" t="s">
        <v>88</v>
      </c>
      <c r="AV154" s="14" t="s">
        <v>147</v>
      </c>
      <c r="AW154" s="14" t="s">
        <v>37</v>
      </c>
      <c r="AX154" s="14" t="s">
        <v>86</v>
      </c>
      <c r="AY154" s="159" t="s">
        <v>140</v>
      </c>
    </row>
    <row r="155" spans="2:65" s="1" customFormat="1" ht="16.5" customHeight="1">
      <c r="B155" s="32"/>
      <c r="C155" s="165" t="s">
        <v>268</v>
      </c>
      <c r="D155" s="165" t="s">
        <v>290</v>
      </c>
      <c r="E155" s="166" t="s">
        <v>1524</v>
      </c>
      <c r="F155" s="167" t="s">
        <v>1525</v>
      </c>
      <c r="G155" s="168" t="s">
        <v>348</v>
      </c>
      <c r="H155" s="169">
        <v>227.85</v>
      </c>
      <c r="I155" s="170"/>
      <c r="J155" s="171">
        <f>ROUND(I155*H155,2)</f>
        <v>0</v>
      </c>
      <c r="K155" s="167" t="s">
        <v>19</v>
      </c>
      <c r="L155" s="172"/>
      <c r="M155" s="173" t="s">
        <v>19</v>
      </c>
      <c r="N155" s="174" t="s">
        <v>49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773</v>
      </c>
      <c r="AT155" s="138" t="s">
        <v>290</v>
      </c>
      <c r="AU155" s="138" t="s">
        <v>88</v>
      </c>
      <c r="AY155" s="17" t="s">
        <v>140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86</v>
      </c>
      <c r="BK155" s="139">
        <f>ROUND(I155*H155,2)</f>
        <v>0</v>
      </c>
      <c r="BL155" s="17" t="s">
        <v>322</v>
      </c>
      <c r="BM155" s="138" t="s">
        <v>385</v>
      </c>
    </row>
    <row r="156" spans="2:65" s="12" customFormat="1">
      <c r="B156" s="144"/>
      <c r="D156" s="145" t="s">
        <v>150</v>
      </c>
      <c r="E156" s="146" t="s">
        <v>19</v>
      </c>
      <c r="F156" s="147" t="s">
        <v>1673</v>
      </c>
      <c r="H156" s="148">
        <v>227.85</v>
      </c>
      <c r="I156" s="149"/>
      <c r="L156" s="144"/>
      <c r="M156" s="150"/>
      <c r="T156" s="151"/>
      <c r="AT156" s="146" t="s">
        <v>150</v>
      </c>
      <c r="AU156" s="146" t="s">
        <v>88</v>
      </c>
      <c r="AV156" s="12" t="s">
        <v>88</v>
      </c>
      <c r="AW156" s="12" t="s">
        <v>37</v>
      </c>
      <c r="AX156" s="12" t="s">
        <v>78</v>
      </c>
      <c r="AY156" s="146" t="s">
        <v>140</v>
      </c>
    </row>
    <row r="157" spans="2:65" s="14" customFormat="1">
      <c r="B157" s="158"/>
      <c r="D157" s="145" t="s">
        <v>150</v>
      </c>
      <c r="E157" s="159" t="s">
        <v>19</v>
      </c>
      <c r="F157" s="160" t="s">
        <v>153</v>
      </c>
      <c r="H157" s="161">
        <v>227.85</v>
      </c>
      <c r="I157" s="162"/>
      <c r="L157" s="158"/>
      <c r="M157" s="163"/>
      <c r="T157" s="164"/>
      <c r="AT157" s="159" t="s">
        <v>150</v>
      </c>
      <c r="AU157" s="159" t="s">
        <v>88</v>
      </c>
      <c r="AV157" s="14" t="s">
        <v>147</v>
      </c>
      <c r="AW157" s="14" t="s">
        <v>37</v>
      </c>
      <c r="AX157" s="14" t="s">
        <v>86</v>
      </c>
      <c r="AY157" s="159" t="s">
        <v>140</v>
      </c>
    </row>
    <row r="158" spans="2:65" s="1" customFormat="1" ht="16.5" customHeight="1">
      <c r="B158" s="32"/>
      <c r="C158" s="127" t="s">
        <v>388</v>
      </c>
      <c r="D158" s="127" t="s">
        <v>142</v>
      </c>
      <c r="E158" s="128" t="s">
        <v>1527</v>
      </c>
      <c r="F158" s="129" t="s">
        <v>1528</v>
      </c>
      <c r="G158" s="130" t="s">
        <v>221</v>
      </c>
      <c r="H158" s="131">
        <v>7</v>
      </c>
      <c r="I158" s="132"/>
      <c r="J158" s="133">
        <f t="shared" ref="J158:J171" si="10">ROUND(I158*H158,2)</f>
        <v>0</v>
      </c>
      <c r="K158" s="129" t="s">
        <v>19</v>
      </c>
      <c r="L158" s="32"/>
      <c r="M158" s="134" t="s">
        <v>19</v>
      </c>
      <c r="N158" s="135" t="s">
        <v>49</v>
      </c>
      <c r="P158" s="136">
        <f t="shared" ref="P158:P171" si="11">O158*H158</f>
        <v>0</v>
      </c>
      <c r="Q158" s="136">
        <v>0</v>
      </c>
      <c r="R158" s="136">
        <f t="shared" ref="R158:R171" si="12">Q158*H158</f>
        <v>0</v>
      </c>
      <c r="S158" s="136">
        <v>0</v>
      </c>
      <c r="T158" s="137">
        <f t="shared" ref="T158:T171" si="13">S158*H158</f>
        <v>0</v>
      </c>
      <c r="AR158" s="138" t="s">
        <v>322</v>
      </c>
      <c r="AT158" s="138" t="s">
        <v>142</v>
      </c>
      <c r="AU158" s="138" t="s">
        <v>88</v>
      </c>
      <c r="AY158" s="17" t="s">
        <v>140</v>
      </c>
      <c r="BE158" s="139">
        <f t="shared" ref="BE158:BE171" si="14">IF(N158="základní",J158,0)</f>
        <v>0</v>
      </c>
      <c r="BF158" s="139">
        <f t="shared" ref="BF158:BF171" si="15">IF(N158="snížená",J158,0)</f>
        <v>0</v>
      </c>
      <c r="BG158" s="139">
        <f t="shared" ref="BG158:BG171" si="16">IF(N158="zákl. přenesená",J158,0)</f>
        <v>0</v>
      </c>
      <c r="BH158" s="139">
        <f t="shared" ref="BH158:BH171" si="17">IF(N158="sníž. přenesená",J158,0)</f>
        <v>0</v>
      </c>
      <c r="BI158" s="139">
        <f t="shared" ref="BI158:BI171" si="18">IF(N158="nulová",J158,0)</f>
        <v>0</v>
      </c>
      <c r="BJ158" s="17" t="s">
        <v>86</v>
      </c>
      <c r="BK158" s="139">
        <f t="shared" ref="BK158:BK171" si="19">ROUND(I158*H158,2)</f>
        <v>0</v>
      </c>
      <c r="BL158" s="17" t="s">
        <v>322</v>
      </c>
      <c r="BM158" s="138" t="s">
        <v>391</v>
      </c>
    </row>
    <row r="159" spans="2:65" s="1" customFormat="1" ht="16.5" customHeight="1">
      <c r="B159" s="32"/>
      <c r="C159" s="165" t="s">
        <v>276</v>
      </c>
      <c r="D159" s="165" t="s">
        <v>290</v>
      </c>
      <c r="E159" s="166" t="s">
        <v>1530</v>
      </c>
      <c r="F159" s="167" t="s">
        <v>1531</v>
      </c>
      <c r="G159" s="168" t="s">
        <v>221</v>
      </c>
      <c r="H159" s="169">
        <v>7</v>
      </c>
      <c r="I159" s="170"/>
      <c r="J159" s="171">
        <f t="shared" si="10"/>
        <v>0</v>
      </c>
      <c r="K159" s="167" t="s">
        <v>19</v>
      </c>
      <c r="L159" s="172"/>
      <c r="M159" s="173" t="s">
        <v>19</v>
      </c>
      <c r="N159" s="174" t="s">
        <v>49</v>
      </c>
      <c r="P159" s="136">
        <f t="shared" si="11"/>
        <v>0</v>
      </c>
      <c r="Q159" s="136">
        <v>0</v>
      </c>
      <c r="R159" s="136">
        <f t="shared" si="12"/>
        <v>0</v>
      </c>
      <c r="S159" s="136">
        <v>0</v>
      </c>
      <c r="T159" s="137">
        <f t="shared" si="13"/>
        <v>0</v>
      </c>
      <c r="AR159" s="138" t="s">
        <v>773</v>
      </c>
      <c r="AT159" s="138" t="s">
        <v>290</v>
      </c>
      <c r="AU159" s="138" t="s">
        <v>88</v>
      </c>
      <c r="AY159" s="17" t="s">
        <v>140</v>
      </c>
      <c r="BE159" s="139">
        <f t="shared" si="14"/>
        <v>0</v>
      </c>
      <c r="BF159" s="139">
        <f t="shared" si="15"/>
        <v>0</v>
      </c>
      <c r="BG159" s="139">
        <f t="shared" si="16"/>
        <v>0</v>
      </c>
      <c r="BH159" s="139">
        <f t="shared" si="17"/>
        <v>0</v>
      </c>
      <c r="BI159" s="139">
        <f t="shared" si="18"/>
        <v>0</v>
      </c>
      <c r="BJ159" s="17" t="s">
        <v>86</v>
      </c>
      <c r="BK159" s="139">
        <f t="shared" si="19"/>
        <v>0</v>
      </c>
      <c r="BL159" s="17" t="s">
        <v>322</v>
      </c>
      <c r="BM159" s="138" t="s">
        <v>404</v>
      </c>
    </row>
    <row r="160" spans="2:65" s="1" customFormat="1" ht="16.5" customHeight="1">
      <c r="B160" s="32"/>
      <c r="C160" s="127" t="s">
        <v>406</v>
      </c>
      <c r="D160" s="127" t="s">
        <v>142</v>
      </c>
      <c r="E160" s="128" t="s">
        <v>1532</v>
      </c>
      <c r="F160" s="129" t="s">
        <v>1533</v>
      </c>
      <c r="G160" s="130" t="s">
        <v>1497</v>
      </c>
      <c r="H160" s="131">
        <v>17</v>
      </c>
      <c r="I160" s="132"/>
      <c r="J160" s="133">
        <f t="shared" si="10"/>
        <v>0</v>
      </c>
      <c r="K160" s="129" t="s">
        <v>19</v>
      </c>
      <c r="L160" s="32"/>
      <c r="M160" s="134" t="s">
        <v>19</v>
      </c>
      <c r="N160" s="135" t="s">
        <v>49</v>
      </c>
      <c r="P160" s="136">
        <f t="shared" si="11"/>
        <v>0</v>
      </c>
      <c r="Q160" s="136">
        <v>0</v>
      </c>
      <c r="R160" s="136">
        <f t="shared" si="12"/>
        <v>0</v>
      </c>
      <c r="S160" s="136">
        <v>0</v>
      </c>
      <c r="T160" s="137">
        <f t="shared" si="13"/>
        <v>0</v>
      </c>
      <c r="AR160" s="138" t="s">
        <v>322</v>
      </c>
      <c r="AT160" s="138" t="s">
        <v>142</v>
      </c>
      <c r="AU160" s="138" t="s">
        <v>88</v>
      </c>
      <c r="AY160" s="17" t="s">
        <v>140</v>
      </c>
      <c r="BE160" s="139">
        <f t="shared" si="14"/>
        <v>0</v>
      </c>
      <c r="BF160" s="139">
        <f t="shared" si="15"/>
        <v>0</v>
      </c>
      <c r="BG160" s="139">
        <f t="shared" si="16"/>
        <v>0</v>
      </c>
      <c r="BH160" s="139">
        <f t="shared" si="17"/>
        <v>0</v>
      </c>
      <c r="BI160" s="139">
        <f t="shared" si="18"/>
        <v>0</v>
      </c>
      <c r="BJ160" s="17" t="s">
        <v>86</v>
      </c>
      <c r="BK160" s="139">
        <f t="shared" si="19"/>
        <v>0</v>
      </c>
      <c r="BL160" s="17" t="s">
        <v>322</v>
      </c>
      <c r="BM160" s="138" t="s">
        <v>409</v>
      </c>
    </row>
    <row r="161" spans="2:65" s="1" customFormat="1" ht="16.5" customHeight="1">
      <c r="B161" s="32"/>
      <c r="C161" s="165" t="s">
        <v>281</v>
      </c>
      <c r="D161" s="165" t="s">
        <v>290</v>
      </c>
      <c r="E161" s="166" t="s">
        <v>1534</v>
      </c>
      <c r="F161" s="167" t="s">
        <v>1535</v>
      </c>
      <c r="G161" s="168" t="s">
        <v>619</v>
      </c>
      <c r="H161" s="169">
        <v>17</v>
      </c>
      <c r="I161" s="170"/>
      <c r="J161" s="171">
        <f t="shared" si="10"/>
        <v>0</v>
      </c>
      <c r="K161" s="167" t="s">
        <v>19</v>
      </c>
      <c r="L161" s="172"/>
      <c r="M161" s="173" t="s">
        <v>19</v>
      </c>
      <c r="N161" s="174" t="s">
        <v>49</v>
      </c>
      <c r="P161" s="136">
        <f t="shared" si="11"/>
        <v>0</v>
      </c>
      <c r="Q161" s="136">
        <v>0</v>
      </c>
      <c r="R161" s="136">
        <f t="shared" si="12"/>
        <v>0</v>
      </c>
      <c r="S161" s="136">
        <v>0</v>
      </c>
      <c r="T161" s="137">
        <f t="shared" si="13"/>
        <v>0</v>
      </c>
      <c r="AR161" s="138" t="s">
        <v>773</v>
      </c>
      <c r="AT161" s="138" t="s">
        <v>290</v>
      </c>
      <c r="AU161" s="138" t="s">
        <v>88</v>
      </c>
      <c r="AY161" s="17" t="s">
        <v>140</v>
      </c>
      <c r="BE161" s="139">
        <f t="shared" si="14"/>
        <v>0</v>
      </c>
      <c r="BF161" s="139">
        <f t="shared" si="15"/>
        <v>0</v>
      </c>
      <c r="BG161" s="139">
        <f t="shared" si="16"/>
        <v>0</v>
      </c>
      <c r="BH161" s="139">
        <f t="shared" si="17"/>
        <v>0</v>
      </c>
      <c r="BI161" s="139">
        <f t="shared" si="18"/>
        <v>0</v>
      </c>
      <c r="BJ161" s="17" t="s">
        <v>86</v>
      </c>
      <c r="BK161" s="139">
        <f t="shared" si="19"/>
        <v>0</v>
      </c>
      <c r="BL161" s="17" t="s">
        <v>322</v>
      </c>
      <c r="BM161" s="138" t="s">
        <v>414</v>
      </c>
    </row>
    <row r="162" spans="2:65" s="1" customFormat="1" ht="16.5" customHeight="1">
      <c r="B162" s="32"/>
      <c r="C162" s="127" t="s">
        <v>417</v>
      </c>
      <c r="D162" s="127" t="s">
        <v>142</v>
      </c>
      <c r="E162" s="128" t="s">
        <v>1536</v>
      </c>
      <c r="F162" s="129" t="s">
        <v>1537</v>
      </c>
      <c r="G162" s="130" t="s">
        <v>221</v>
      </c>
      <c r="H162" s="131">
        <v>27</v>
      </c>
      <c r="I162" s="132"/>
      <c r="J162" s="133">
        <f t="shared" si="10"/>
        <v>0</v>
      </c>
      <c r="K162" s="129" t="s">
        <v>19</v>
      </c>
      <c r="L162" s="32"/>
      <c r="M162" s="134" t="s">
        <v>19</v>
      </c>
      <c r="N162" s="135" t="s">
        <v>49</v>
      </c>
      <c r="P162" s="136">
        <f t="shared" si="11"/>
        <v>0</v>
      </c>
      <c r="Q162" s="136">
        <v>0</v>
      </c>
      <c r="R162" s="136">
        <f t="shared" si="12"/>
        <v>0</v>
      </c>
      <c r="S162" s="136">
        <v>0</v>
      </c>
      <c r="T162" s="137">
        <f t="shared" si="13"/>
        <v>0</v>
      </c>
      <c r="AR162" s="138" t="s">
        <v>322</v>
      </c>
      <c r="AT162" s="138" t="s">
        <v>142</v>
      </c>
      <c r="AU162" s="138" t="s">
        <v>88</v>
      </c>
      <c r="AY162" s="17" t="s">
        <v>140</v>
      </c>
      <c r="BE162" s="139">
        <f t="shared" si="14"/>
        <v>0</v>
      </c>
      <c r="BF162" s="139">
        <f t="shared" si="15"/>
        <v>0</v>
      </c>
      <c r="BG162" s="139">
        <f t="shared" si="16"/>
        <v>0</v>
      </c>
      <c r="BH162" s="139">
        <f t="shared" si="17"/>
        <v>0</v>
      </c>
      <c r="BI162" s="139">
        <f t="shared" si="18"/>
        <v>0</v>
      </c>
      <c r="BJ162" s="17" t="s">
        <v>86</v>
      </c>
      <c r="BK162" s="139">
        <f t="shared" si="19"/>
        <v>0</v>
      </c>
      <c r="BL162" s="17" t="s">
        <v>322</v>
      </c>
      <c r="BM162" s="138" t="s">
        <v>420</v>
      </c>
    </row>
    <row r="163" spans="2:65" s="1" customFormat="1" ht="16.5" customHeight="1">
      <c r="B163" s="32"/>
      <c r="C163" s="165" t="s">
        <v>286</v>
      </c>
      <c r="D163" s="165" t="s">
        <v>290</v>
      </c>
      <c r="E163" s="166" t="s">
        <v>1538</v>
      </c>
      <c r="F163" s="167" t="s">
        <v>1539</v>
      </c>
      <c r="G163" s="168" t="s">
        <v>619</v>
      </c>
      <c r="H163" s="169">
        <v>27</v>
      </c>
      <c r="I163" s="170"/>
      <c r="J163" s="171">
        <f t="shared" si="10"/>
        <v>0</v>
      </c>
      <c r="K163" s="167" t="s">
        <v>19</v>
      </c>
      <c r="L163" s="172"/>
      <c r="M163" s="173" t="s">
        <v>19</v>
      </c>
      <c r="N163" s="174" t="s">
        <v>49</v>
      </c>
      <c r="P163" s="136">
        <f t="shared" si="11"/>
        <v>0</v>
      </c>
      <c r="Q163" s="136">
        <v>0</v>
      </c>
      <c r="R163" s="136">
        <f t="shared" si="12"/>
        <v>0</v>
      </c>
      <c r="S163" s="136">
        <v>0</v>
      </c>
      <c r="T163" s="137">
        <f t="shared" si="13"/>
        <v>0</v>
      </c>
      <c r="AR163" s="138" t="s">
        <v>773</v>
      </c>
      <c r="AT163" s="138" t="s">
        <v>290</v>
      </c>
      <c r="AU163" s="138" t="s">
        <v>88</v>
      </c>
      <c r="AY163" s="17" t="s">
        <v>140</v>
      </c>
      <c r="BE163" s="139">
        <f t="shared" si="14"/>
        <v>0</v>
      </c>
      <c r="BF163" s="139">
        <f t="shared" si="15"/>
        <v>0</v>
      </c>
      <c r="BG163" s="139">
        <f t="shared" si="16"/>
        <v>0</v>
      </c>
      <c r="BH163" s="139">
        <f t="shared" si="17"/>
        <v>0</v>
      </c>
      <c r="BI163" s="139">
        <f t="shared" si="18"/>
        <v>0</v>
      </c>
      <c r="BJ163" s="17" t="s">
        <v>86</v>
      </c>
      <c r="BK163" s="139">
        <f t="shared" si="19"/>
        <v>0</v>
      </c>
      <c r="BL163" s="17" t="s">
        <v>322</v>
      </c>
      <c r="BM163" s="138" t="s">
        <v>427</v>
      </c>
    </row>
    <row r="164" spans="2:65" s="1" customFormat="1" ht="16.5" customHeight="1">
      <c r="B164" s="32"/>
      <c r="C164" s="127" t="s">
        <v>430</v>
      </c>
      <c r="D164" s="127" t="s">
        <v>142</v>
      </c>
      <c r="E164" s="128" t="s">
        <v>1540</v>
      </c>
      <c r="F164" s="129" t="s">
        <v>1541</v>
      </c>
      <c r="G164" s="130" t="s">
        <v>221</v>
      </c>
      <c r="H164" s="131">
        <v>45</v>
      </c>
      <c r="I164" s="132"/>
      <c r="J164" s="133">
        <f t="shared" si="10"/>
        <v>0</v>
      </c>
      <c r="K164" s="129" t="s">
        <v>19</v>
      </c>
      <c r="L164" s="32"/>
      <c r="M164" s="134" t="s">
        <v>19</v>
      </c>
      <c r="N164" s="135" t="s">
        <v>49</v>
      </c>
      <c r="P164" s="136">
        <f t="shared" si="11"/>
        <v>0</v>
      </c>
      <c r="Q164" s="136">
        <v>0</v>
      </c>
      <c r="R164" s="136">
        <f t="shared" si="12"/>
        <v>0</v>
      </c>
      <c r="S164" s="136">
        <v>0</v>
      </c>
      <c r="T164" s="137">
        <f t="shared" si="13"/>
        <v>0</v>
      </c>
      <c r="AR164" s="138" t="s">
        <v>322</v>
      </c>
      <c r="AT164" s="138" t="s">
        <v>142</v>
      </c>
      <c r="AU164" s="138" t="s">
        <v>88</v>
      </c>
      <c r="AY164" s="17" t="s">
        <v>140</v>
      </c>
      <c r="BE164" s="139">
        <f t="shared" si="14"/>
        <v>0</v>
      </c>
      <c r="BF164" s="139">
        <f t="shared" si="15"/>
        <v>0</v>
      </c>
      <c r="BG164" s="139">
        <f t="shared" si="16"/>
        <v>0</v>
      </c>
      <c r="BH164" s="139">
        <f t="shared" si="17"/>
        <v>0</v>
      </c>
      <c r="BI164" s="139">
        <f t="shared" si="18"/>
        <v>0</v>
      </c>
      <c r="BJ164" s="17" t="s">
        <v>86</v>
      </c>
      <c r="BK164" s="139">
        <f t="shared" si="19"/>
        <v>0</v>
      </c>
      <c r="BL164" s="17" t="s">
        <v>322</v>
      </c>
      <c r="BM164" s="138" t="s">
        <v>433</v>
      </c>
    </row>
    <row r="165" spans="2:65" s="1" customFormat="1" ht="16.5" customHeight="1">
      <c r="B165" s="32"/>
      <c r="C165" s="165" t="s">
        <v>294</v>
      </c>
      <c r="D165" s="165" t="s">
        <v>290</v>
      </c>
      <c r="E165" s="166" t="s">
        <v>1542</v>
      </c>
      <c r="F165" s="167" t="s">
        <v>1543</v>
      </c>
      <c r="G165" s="168" t="s">
        <v>221</v>
      </c>
      <c r="H165" s="169">
        <v>45</v>
      </c>
      <c r="I165" s="170"/>
      <c r="J165" s="171">
        <f t="shared" si="10"/>
        <v>0</v>
      </c>
      <c r="K165" s="167" t="s">
        <v>19</v>
      </c>
      <c r="L165" s="172"/>
      <c r="M165" s="173" t="s">
        <v>19</v>
      </c>
      <c r="N165" s="174" t="s">
        <v>49</v>
      </c>
      <c r="P165" s="136">
        <f t="shared" si="11"/>
        <v>0</v>
      </c>
      <c r="Q165" s="136">
        <v>0</v>
      </c>
      <c r="R165" s="136">
        <f t="shared" si="12"/>
        <v>0</v>
      </c>
      <c r="S165" s="136">
        <v>0</v>
      </c>
      <c r="T165" s="137">
        <f t="shared" si="13"/>
        <v>0</v>
      </c>
      <c r="AR165" s="138" t="s">
        <v>773</v>
      </c>
      <c r="AT165" s="138" t="s">
        <v>290</v>
      </c>
      <c r="AU165" s="138" t="s">
        <v>88</v>
      </c>
      <c r="AY165" s="17" t="s">
        <v>140</v>
      </c>
      <c r="BE165" s="139">
        <f t="shared" si="14"/>
        <v>0</v>
      </c>
      <c r="BF165" s="139">
        <f t="shared" si="15"/>
        <v>0</v>
      </c>
      <c r="BG165" s="139">
        <f t="shared" si="16"/>
        <v>0</v>
      </c>
      <c r="BH165" s="139">
        <f t="shared" si="17"/>
        <v>0</v>
      </c>
      <c r="BI165" s="139">
        <f t="shared" si="18"/>
        <v>0</v>
      </c>
      <c r="BJ165" s="17" t="s">
        <v>86</v>
      </c>
      <c r="BK165" s="139">
        <f t="shared" si="19"/>
        <v>0</v>
      </c>
      <c r="BL165" s="17" t="s">
        <v>322</v>
      </c>
      <c r="BM165" s="138" t="s">
        <v>437</v>
      </c>
    </row>
    <row r="166" spans="2:65" s="1" customFormat="1" ht="16.5" customHeight="1">
      <c r="B166" s="32"/>
      <c r="C166" s="127" t="s">
        <v>440</v>
      </c>
      <c r="D166" s="127" t="s">
        <v>142</v>
      </c>
      <c r="E166" s="128" t="s">
        <v>1544</v>
      </c>
      <c r="F166" s="129" t="s">
        <v>1545</v>
      </c>
      <c r="G166" s="130" t="s">
        <v>1497</v>
      </c>
      <c r="H166" s="131">
        <v>27</v>
      </c>
      <c r="I166" s="132"/>
      <c r="J166" s="133">
        <f t="shared" si="10"/>
        <v>0</v>
      </c>
      <c r="K166" s="129" t="s">
        <v>19</v>
      </c>
      <c r="L166" s="32"/>
      <c r="M166" s="134" t="s">
        <v>19</v>
      </c>
      <c r="N166" s="135" t="s">
        <v>49</v>
      </c>
      <c r="P166" s="136">
        <f t="shared" si="11"/>
        <v>0</v>
      </c>
      <c r="Q166" s="136">
        <v>0</v>
      </c>
      <c r="R166" s="136">
        <f t="shared" si="12"/>
        <v>0</v>
      </c>
      <c r="S166" s="136">
        <v>0</v>
      </c>
      <c r="T166" s="137">
        <f t="shared" si="13"/>
        <v>0</v>
      </c>
      <c r="AR166" s="138" t="s">
        <v>322</v>
      </c>
      <c r="AT166" s="138" t="s">
        <v>142</v>
      </c>
      <c r="AU166" s="138" t="s">
        <v>88</v>
      </c>
      <c r="AY166" s="17" t="s">
        <v>140</v>
      </c>
      <c r="BE166" s="139">
        <f t="shared" si="14"/>
        <v>0</v>
      </c>
      <c r="BF166" s="139">
        <f t="shared" si="15"/>
        <v>0</v>
      </c>
      <c r="BG166" s="139">
        <f t="shared" si="16"/>
        <v>0</v>
      </c>
      <c r="BH166" s="139">
        <f t="shared" si="17"/>
        <v>0</v>
      </c>
      <c r="BI166" s="139">
        <f t="shared" si="18"/>
        <v>0</v>
      </c>
      <c r="BJ166" s="17" t="s">
        <v>86</v>
      </c>
      <c r="BK166" s="139">
        <f t="shared" si="19"/>
        <v>0</v>
      </c>
      <c r="BL166" s="17" t="s">
        <v>322</v>
      </c>
      <c r="BM166" s="138" t="s">
        <v>443</v>
      </c>
    </row>
    <row r="167" spans="2:65" s="1" customFormat="1" ht="16.5" customHeight="1">
      <c r="B167" s="32"/>
      <c r="C167" s="165" t="s">
        <v>299</v>
      </c>
      <c r="D167" s="165" t="s">
        <v>290</v>
      </c>
      <c r="E167" s="166" t="s">
        <v>1546</v>
      </c>
      <c r="F167" s="167" t="s">
        <v>1547</v>
      </c>
      <c r="G167" s="168" t="s">
        <v>1497</v>
      </c>
      <c r="H167" s="169">
        <v>27</v>
      </c>
      <c r="I167" s="170"/>
      <c r="J167" s="171">
        <f t="shared" si="10"/>
        <v>0</v>
      </c>
      <c r="K167" s="167" t="s">
        <v>19</v>
      </c>
      <c r="L167" s="172"/>
      <c r="M167" s="173" t="s">
        <v>19</v>
      </c>
      <c r="N167" s="174" t="s">
        <v>49</v>
      </c>
      <c r="P167" s="136">
        <f t="shared" si="11"/>
        <v>0</v>
      </c>
      <c r="Q167" s="136">
        <v>0</v>
      </c>
      <c r="R167" s="136">
        <f t="shared" si="12"/>
        <v>0</v>
      </c>
      <c r="S167" s="136">
        <v>0</v>
      </c>
      <c r="T167" s="137">
        <f t="shared" si="13"/>
        <v>0</v>
      </c>
      <c r="AR167" s="138" t="s">
        <v>773</v>
      </c>
      <c r="AT167" s="138" t="s">
        <v>290</v>
      </c>
      <c r="AU167" s="138" t="s">
        <v>88</v>
      </c>
      <c r="AY167" s="17" t="s">
        <v>140</v>
      </c>
      <c r="BE167" s="139">
        <f t="shared" si="14"/>
        <v>0</v>
      </c>
      <c r="BF167" s="139">
        <f t="shared" si="15"/>
        <v>0</v>
      </c>
      <c r="BG167" s="139">
        <f t="shared" si="16"/>
        <v>0</v>
      </c>
      <c r="BH167" s="139">
        <f t="shared" si="17"/>
        <v>0</v>
      </c>
      <c r="BI167" s="139">
        <f t="shared" si="18"/>
        <v>0</v>
      </c>
      <c r="BJ167" s="17" t="s">
        <v>86</v>
      </c>
      <c r="BK167" s="139">
        <f t="shared" si="19"/>
        <v>0</v>
      </c>
      <c r="BL167" s="17" t="s">
        <v>322</v>
      </c>
      <c r="BM167" s="138" t="s">
        <v>447</v>
      </c>
    </row>
    <row r="168" spans="2:65" s="1" customFormat="1" ht="16.5" customHeight="1">
      <c r="B168" s="32"/>
      <c r="C168" s="127" t="s">
        <v>450</v>
      </c>
      <c r="D168" s="127" t="s">
        <v>142</v>
      </c>
      <c r="E168" s="128" t="s">
        <v>1548</v>
      </c>
      <c r="F168" s="129" t="s">
        <v>1549</v>
      </c>
      <c r="G168" s="130" t="s">
        <v>221</v>
      </c>
      <c r="H168" s="131">
        <v>550</v>
      </c>
      <c r="I168" s="132"/>
      <c r="J168" s="133">
        <f t="shared" si="10"/>
        <v>0</v>
      </c>
      <c r="K168" s="129" t="s">
        <v>19</v>
      </c>
      <c r="L168" s="32"/>
      <c r="M168" s="134" t="s">
        <v>19</v>
      </c>
      <c r="N168" s="135" t="s">
        <v>49</v>
      </c>
      <c r="P168" s="136">
        <f t="shared" si="11"/>
        <v>0</v>
      </c>
      <c r="Q168" s="136">
        <v>0</v>
      </c>
      <c r="R168" s="136">
        <f t="shared" si="12"/>
        <v>0</v>
      </c>
      <c r="S168" s="136">
        <v>0</v>
      </c>
      <c r="T168" s="137">
        <f t="shared" si="13"/>
        <v>0</v>
      </c>
      <c r="AR168" s="138" t="s">
        <v>322</v>
      </c>
      <c r="AT168" s="138" t="s">
        <v>142</v>
      </c>
      <c r="AU168" s="138" t="s">
        <v>88</v>
      </c>
      <c r="AY168" s="17" t="s">
        <v>140</v>
      </c>
      <c r="BE168" s="139">
        <f t="shared" si="14"/>
        <v>0</v>
      </c>
      <c r="BF168" s="139">
        <f t="shared" si="15"/>
        <v>0</v>
      </c>
      <c r="BG168" s="139">
        <f t="shared" si="16"/>
        <v>0</v>
      </c>
      <c r="BH168" s="139">
        <f t="shared" si="17"/>
        <v>0</v>
      </c>
      <c r="BI168" s="139">
        <f t="shared" si="18"/>
        <v>0</v>
      </c>
      <c r="BJ168" s="17" t="s">
        <v>86</v>
      </c>
      <c r="BK168" s="139">
        <f t="shared" si="19"/>
        <v>0</v>
      </c>
      <c r="BL168" s="17" t="s">
        <v>322</v>
      </c>
      <c r="BM168" s="138" t="s">
        <v>453</v>
      </c>
    </row>
    <row r="169" spans="2:65" s="1" customFormat="1" ht="16.5" customHeight="1">
      <c r="B169" s="32"/>
      <c r="C169" s="165" t="s">
        <v>304</v>
      </c>
      <c r="D169" s="165" t="s">
        <v>290</v>
      </c>
      <c r="E169" s="166" t="s">
        <v>1551</v>
      </c>
      <c r="F169" s="167" t="s">
        <v>1552</v>
      </c>
      <c r="G169" s="168" t="s">
        <v>221</v>
      </c>
      <c r="H169" s="169">
        <v>550</v>
      </c>
      <c r="I169" s="170"/>
      <c r="J169" s="171">
        <f t="shared" si="10"/>
        <v>0</v>
      </c>
      <c r="K169" s="167" t="s">
        <v>19</v>
      </c>
      <c r="L169" s="172"/>
      <c r="M169" s="173" t="s">
        <v>19</v>
      </c>
      <c r="N169" s="174" t="s">
        <v>49</v>
      </c>
      <c r="P169" s="136">
        <f t="shared" si="11"/>
        <v>0</v>
      </c>
      <c r="Q169" s="136">
        <v>0</v>
      </c>
      <c r="R169" s="136">
        <f t="shared" si="12"/>
        <v>0</v>
      </c>
      <c r="S169" s="136">
        <v>0</v>
      </c>
      <c r="T169" s="137">
        <f t="shared" si="13"/>
        <v>0</v>
      </c>
      <c r="AR169" s="138" t="s">
        <v>773</v>
      </c>
      <c r="AT169" s="138" t="s">
        <v>290</v>
      </c>
      <c r="AU169" s="138" t="s">
        <v>88</v>
      </c>
      <c r="AY169" s="17" t="s">
        <v>140</v>
      </c>
      <c r="BE169" s="139">
        <f t="shared" si="14"/>
        <v>0</v>
      </c>
      <c r="BF169" s="139">
        <f t="shared" si="15"/>
        <v>0</v>
      </c>
      <c r="BG169" s="139">
        <f t="shared" si="16"/>
        <v>0</v>
      </c>
      <c r="BH169" s="139">
        <f t="shared" si="17"/>
        <v>0</v>
      </c>
      <c r="BI169" s="139">
        <f t="shared" si="18"/>
        <v>0</v>
      </c>
      <c r="BJ169" s="17" t="s">
        <v>86</v>
      </c>
      <c r="BK169" s="139">
        <f t="shared" si="19"/>
        <v>0</v>
      </c>
      <c r="BL169" s="17" t="s">
        <v>322</v>
      </c>
      <c r="BM169" s="138" t="s">
        <v>455</v>
      </c>
    </row>
    <row r="170" spans="2:65" s="1" customFormat="1" ht="16.5" customHeight="1">
      <c r="B170" s="32"/>
      <c r="C170" s="127" t="s">
        <v>458</v>
      </c>
      <c r="D170" s="127" t="s">
        <v>142</v>
      </c>
      <c r="E170" s="128" t="s">
        <v>1553</v>
      </c>
      <c r="F170" s="129" t="s">
        <v>1554</v>
      </c>
      <c r="G170" s="130" t="s">
        <v>1497</v>
      </c>
      <c r="H170" s="131">
        <v>1</v>
      </c>
      <c r="I170" s="132"/>
      <c r="J170" s="133">
        <f t="shared" si="10"/>
        <v>0</v>
      </c>
      <c r="K170" s="129" t="s">
        <v>19</v>
      </c>
      <c r="L170" s="32"/>
      <c r="M170" s="134" t="s">
        <v>19</v>
      </c>
      <c r="N170" s="135" t="s">
        <v>49</v>
      </c>
      <c r="P170" s="136">
        <f t="shared" si="11"/>
        <v>0</v>
      </c>
      <c r="Q170" s="136">
        <v>0</v>
      </c>
      <c r="R170" s="136">
        <f t="shared" si="12"/>
        <v>0</v>
      </c>
      <c r="S170" s="136">
        <v>0</v>
      </c>
      <c r="T170" s="137">
        <f t="shared" si="13"/>
        <v>0</v>
      </c>
      <c r="AR170" s="138" t="s">
        <v>322</v>
      </c>
      <c r="AT170" s="138" t="s">
        <v>142</v>
      </c>
      <c r="AU170" s="138" t="s">
        <v>88</v>
      </c>
      <c r="AY170" s="17" t="s">
        <v>140</v>
      </c>
      <c r="BE170" s="139">
        <f t="shared" si="14"/>
        <v>0</v>
      </c>
      <c r="BF170" s="139">
        <f t="shared" si="15"/>
        <v>0</v>
      </c>
      <c r="BG170" s="139">
        <f t="shared" si="16"/>
        <v>0</v>
      </c>
      <c r="BH170" s="139">
        <f t="shared" si="17"/>
        <v>0</v>
      </c>
      <c r="BI170" s="139">
        <f t="shared" si="18"/>
        <v>0</v>
      </c>
      <c r="BJ170" s="17" t="s">
        <v>86</v>
      </c>
      <c r="BK170" s="139">
        <f t="shared" si="19"/>
        <v>0</v>
      </c>
      <c r="BL170" s="17" t="s">
        <v>322</v>
      </c>
      <c r="BM170" s="138" t="s">
        <v>461</v>
      </c>
    </row>
    <row r="171" spans="2:65" s="1" customFormat="1" ht="16.5" customHeight="1">
      <c r="B171" s="32"/>
      <c r="C171" s="127" t="s">
        <v>310</v>
      </c>
      <c r="D171" s="127" t="s">
        <v>142</v>
      </c>
      <c r="E171" s="128" t="s">
        <v>1555</v>
      </c>
      <c r="F171" s="129" t="s">
        <v>1556</v>
      </c>
      <c r="G171" s="130" t="s">
        <v>1497</v>
      </c>
      <c r="H171" s="131">
        <v>1</v>
      </c>
      <c r="I171" s="132"/>
      <c r="J171" s="133">
        <f t="shared" si="10"/>
        <v>0</v>
      </c>
      <c r="K171" s="129" t="s">
        <v>19</v>
      </c>
      <c r="L171" s="32"/>
      <c r="M171" s="134" t="s">
        <v>19</v>
      </c>
      <c r="N171" s="135" t="s">
        <v>49</v>
      </c>
      <c r="P171" s="136">
        <f t="shared" si="11"/>
        <v>0</v>
      </c>
      <c r="Q171" s="136">
        <v>0</v>
      </c>
      <c r="R171" s="136">
        <f t="shared" si="12"/>
        <v>0</v>
      </c>
      <c r="S171" s="136">
        <v>0</v>
      </c>
      <c r="T171" s="137">
        <f t="shared" si="13"/>
        <v>0</v>
      </c>
      <c r="AR171" s="138" t="s">
        <v>322</v>
      </c>
      <c r="AT171" s="138" t="s">
        <v>142</v>
      </c>
      <c r="AU171" s="138" t="s">
        <v>88</v>
      </c>
      <c r="AY171" s="17" t="s">
        <v>140</v>
      </c>
      <c r="BE171" s="139">
        <f t="shared" si="14"/>
        <v>0</v>
      </c>
      <c r="BF171" s="139">
        <f t="shared" si="15"/>
        <v>0</v>
      </c>
      <c r="BG171" s="139">
        <f t="shared" si="16"/>
        <v>0</v>
      </c>
      <c r="BH171" s="139">
        <f t="shared" si="17"/>
        <v>0</v>
      </c>
      <c r="BI171" s="139">
        <f t="shared" si="18"/>
        <v>0</v>
      </c>
      <c r="BJ171" s="17" t="s">
        <v>86</v>
      </c>
      <c r="BK171" s="139">
        <f t="shared" si="19"/>
        <v>0</v>
      </c>
      <c r="BL171" s="17" t="s">
        <v>322</v>
      </c>
      <c r="BM171" s="138" t="s">
        <v>462</v>
      </c>
    </row>
    <row r="172" spans="2:65" s="11" customFormat="1" ht="22.8" customHeight="1">
      <c r="B172" s="115"/>
      <c r="D172" s="116" t="s">
        <v>77</v>
      </c>
      <c r="E172" s="125" t="s">
        <v>1557</v>
      </c>
      <c r="F172" s="125" t="s">
        <v>1558</v>
      </c>
      <c r="I172" s="118"/>
      <c r="J172" s="126">
        <f>BK172</f>
        <v>0</v>
      </c>
      <c r="L172" s="115"/>
      <c r="M172" s="120"/>
      <c r="P172" s="121">
        <f>SUM(P173:P177)</f>
        <v>0</v>
      </c>
      <c r="R172" s="121">
        <f>SUM(R173:R177)</f>
        <v>0</v>
      </c>
      <c r="T172" s="122">
        <f>SUM(T173:T177)</f>
        <v>0</v>
      </c>
      <c r="AR172" s="116" t="s">
        <v>157</v>
      </c>
      <c r="AT172" s="123" t="s">
        <v>77</v>
      </c>
      <c r="AU172" s="123" t="s">
        <v>86</v>
      </c>
      <c r="AY172" s="116" t="s">
        <v>140</v>
      </c>
      <c r="BK172" s="124">
        <f>SUM(BK173:BK177)</f>
        <v>0</v>
      </c>
    </row>
    <row r="173" spans="2:65" s="1" customFormat="1" ht="16.5" customHeight="1">
      <c r="B173" s="32"/>
      <c r="C173" s="127" t="s">
        <v>464</v>
      </c>
      <c r="D173" s="127" t="s">
        <v>142</v>
      </c>
      <c r="E173" s="128" t="s">
        <v>1559</v>
      </c>
      <c r="F173" s="129" t="s">
        <v>1560</v>
      </c>
      <c r="G173" s="130" t="s">
        <v>1561</v>
      </c>
      <c r="H173" s="131">
        <v>35</v>
      </c>
      <c r="I173" s="132"/>
      <c r="J173" s="133">
        <f>ROUND(I173*H173,2)</f>
        <v>0</v>
      </c>
      <c r="K173" s="129" t="s">
        <v>19</v>
      </c>
      <c r="L173" s="32"/>
      <c r="M173" s="134" t="s">
        <v>19</v>
      </c>
      <c r="N173" s="135" t="s">
        <v>49</v>
      </c>
      <c r="P173" s="136">
        <f>O173*H173</f>
        <v>0</v>
      </c>
      <c r="Q173" s="136">
        <v>0</v>
      </c>
      <c r="R173" s="136">
        <f>Q173*H173</f>
        <v>0</v>
      </c>
      <c r="S173" s="136">
        <v>0</v>
      </c>
      <c r="T173" s="137">
        <f>S173*H173</f>
        <v>0</v>
      </c>
      <c r="AR173" s="138" t="s">
        <v>322</v>
      </c>
      <c r="AT173" s="138" t="s">
        <v>142</v>
      </c>
      <c r="AU173" s="138" t="s">
        <v>88</v>
      </c>
      <c r="AY173" s="17" t="s">
        <v>140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7" t="s">
        <v>86</v>
      </c>
      <c r="BK173" s="139">
        <f>ROUND(I173*H173,2)</f>
        <v>0</v>
      </c>
      <c r="BL173" s="17" t="s">
        <v>322</v>
      </c>
      <c r="BM173" s="138" t="s">
        <v>467</v>
      </c>
    </row>
    <row r="174" spans="2:65" s="1" customFormat="1" ht="16.5" customHeight="1">
      <c r="B174" s="32"/>
      <c r="C174" s="127" t="s">
        <v>316</v>
      </c>
      <c r="D174" s="127" t="s">
        <v>142</v>
      </c>
      <c r="E174" s="128" t="s">
        <v>1562</v>
      </c>
      <c r="F174" s="129" t="s">
        <v>1563</v>
      </c>
      <c r="G174" s="130" t="s">
        <v>1497</v>
      </c>
      <c r="H174" s="131">
        <v>2</v>
      </c>
      <c r="I174" s="132"/>
      <c r="J174" s="133">
        <f>ROUND(I174*H174,2)</f>
        <v>0</v>
      </c>
      <c r="K174" s="129" t="s">
        <v>19</v>
      </c>
      <c r="L174" s="32"/>
      <c r="M174" s="134" t="s">
        <v>19</v>
      </c>
      <c r="N174" s="135" t="s">
        <v>49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322</v>
      </c>
      <c r="AT174" s="138" t="s">
        <v>142</v>
      </c>
      <c r="AU174" s="138" t="s">
        <v>88</v>
      </c>
      <c r="AY174" s="17" t="s">
        <v>140</v>
      </c>
      <c r="BE174" s="139">
        <f>IF(N174="základní",J174,0)</f>
        <v>0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7" t="s">
        <v>86</v>
      </c>
      <c r="BK174" s="139">
        <f>ROUND(I174*H174,2)</f>
        <v>0</v>
      </c>
      <c r="BL174" s="17" t="s">
        <v>322</v>
      </c>
      <c r="BM174" s="138" t="s">
        <v>472</v>
      </c>
    </row>
    <row r="175" spans="2:65" s="1" customFormat="1" ht="16.5" customHeight="1">
      <c r="B175" s="32"/>
      <c r="C175" s="127" t="s">
        <v>475</v>
      </c>
      <c r="D175" s="127" t="s">
        <v>142</v>
      </c>
      <c r="E175" s="128" t="s">
        <v>1564</v>
      </c>
      <c r="F175" s="129" t="s">
        <v>1565</v>
      </c>
      <c r="G175" s="130" t="s">
        <v>1497</v>
      </c>
      <c r="H175" s="131">
        <v>63</v>
      </c>
      <c r="I175" s="132"/>
      <c r="J175" s="133">
        <f>ROUND(I175*H175,2)</f>
        <v>0</v>
      </c>
      <c r="K175" s="129" t="s">
        <v>19</v>
      </c>
      <c r="L175" s="32"/>
      <c r="M175" s="134" t="s">
        <v>19</v>
      </c>
      <c r="N175" s="135" t="s">
        <v>49</v>
      </c>
      <c r="P175" s="136">
        <f>O175*H175</f>
        <v>0</v>
      </c>
      <c r="Q175" s="136">
        <v>0</v>
      </c>
      <c r="R175" s="136">
        <f>Q175*H175</f>
        <v>0</v>
      </c>
      <c r="S175" s="136">
        <v>0</v>
      </c>
      <c r="T175" s="137">
        <f>S175*H175</f>
        <v>0</v>
      </c>
      <c r="AR175" s="138" t="s">
        <v>322</v>
      </c>
      <c r="AT175" s="138" t="s">
        <v>142</v>
      </c>
      <c r="AU175" s="138" t="s">
        <v>88</v>
      </c>
      <c r="AY175" s="17" t="s">
        <v>140</v>
      </c>
      <c r="BE175" s="139">
        <f>IF(N175="základní",J175,0)</f>
        <v>0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86</v>
      </c>
      <c r="BK175" s="139">
        <f>ROUND(I175*H175,2)</f>
        <v>0</v>
      </c>
      <c r="BL175" s="17" t="s">
        <v>322</v>
      </c>
      <c r="BM175" s="138" t="s">
        <v>476</v>
      </c>
    </row>
    <row r="176" spans="2:65" s="1" customFormat="1" ht="16.5" customHeight="1">
      <c r="B176" s="32"/>
      <c r="C176" s="127" t="s">
        <v>319</v>
      </c>
      <c r="D176" s="127" t="s">
        <v>142</v>
      </c>
      <c r="E176" s="128" t="s">
        <v>1566</v>
      </c>
      <c r="F176" s="129" t="s">
        <v>1567</v>
      </c>
      <c r="G176" s="130" t="s">
        <v>1497</v>
      </c>
      <c r="H176" s="131">
        <v>51</v>
      </c>
      <c r="I176" s="132"/>
      <c r="J176" s="133">
        <f>ROUND(I176*H176,2)</f>
        <v>0</v>
      </c>
      <c r="K176" s="129" t="s">
        <v>19</v>
      </c>
      <c r="L176" s="32"/>
      <c r="M176" s="134" t="s">
        <v>19</v>
      </c>
      <c r="N176" s="135" t="s">
        <v>49</v>
      </c>
      <c r="P176" s="136">
        <f>O176*H176</f>
        <v>0</v>
      </c>
      <c r="Q176" s="136">
        <v>0</v>
      </c>
      <c r="R176" s="136">
        <f>Q176*H176</f>
        <v>0</v>
      </c>
      <c r="S176" s="136">
        <v>0</v>
      </c>
      <c r="T176" s="137">
        <f>S176*H176</f>
        <v>0</v>
      </c>
      <c r="AR176" s="138" t="s">
        <v>322</v>
      </c>
      <c r="AT176" s="138" t="s">
        <v>142</v>
      </c>
      <c r="AU176" s="138" t="s">
        <v>88</v>
      </c>
      <c r="AY176" s="17" t="s">
        <v>140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7" t="s">
        <v>86</v>
      </c>
      <c r="BK176" s="139">
        <f>ROUND(I176*H176,2)</f>
        <v>0</v>
      </c>
      <c r="BL176" s="17" t="s">
        <v>322</v>
      </c>
      <c r="BM176" s="138" t="s">
        <v>479</v>
      </c>
    </row>
    <row r="177" spans="2:65" s="1" customFormat="1" ht="16.5" customHeight="1">
      <c r="B177" s="32"/>
      <c r="C177" s="127" t="s">
        <v>482</v>
      </c>
      <c r="D177" s="127" t="s">
        <v>142</v>
      </c>
      <c r="E177" s="128" t="s">
        <v>1568</v>
      </c>
      <c r="F177" s="129" t="s">
        <v>1569</v>
      </c>
      <c r="G177" s="130" t="s">
        <v>221</v>
      </c>
      <c r="H177" s="131">
        <v>7.5</v>
      </c>
      <c r="I177" s="132"/>
      <c r="J177" s="133">
        <f>ROUND(I177*H177,2)</f>
        <v>0</v>
      </c>
      <c r="K177" s="129" t="s">
        <v>19</v>
      </c>
      <c r="L177" s="32"/>
      <c r="M177" s="134" t="s">
        <v>19</v>
      </c>
      <c r="N177" s="135" t="s">
        <v>49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322</v>
      </c>
      <c r="AT177" s="138" t="s">
        <v>142</v>
      </c>
      <c r="AU177" s="138" t="s">
        <v>88</v>
      </c>
      <c r="AY177" s="17" t="s">
        <v>140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7" t="s">
        <v>86</v>
      </c>
      <c r="BK177" s="139">
        <f>ROUND(I177*H177,2)</f>
        <v>0</v>
      </c>
      <c r="BL177" s="17" t="s">
        <v>322</v>
      </c>
      <c r="BM177" s="138" t="s">
        <v>485</v>
      </c>
    </row>
    <row r="178" spans="2:65" s="11" customFormat="1" ht="22.8" customHeight="1">
      <c r="B178" s="115"/>
      <c r="D178" s="116" t="s">
        <v>77</v>
      </c>
      <c r="E178" s="125" t="s">
        <v>1570</v>
      </c>
      <c r="F178" s="125" t="s">
        <v>1571</v>
      </c>
      <c r="I178" s="118"/>
      <c r="J178" s="126">
        <f>BK178</f>
        <v>0</v>
      </c>
      <c r="L178" s="115"/>
      <c r="M178" s="120"/>
      <c r="P178" s="121">
        <f>SUM(P179:P205)</f>
        <v>0</v>
      </c>
      <c r="R178" s="121">
        <f>SUM(R179:R205)</f>
        <v>0</v>
      </c>
      <c r="T178" s="122">
        <f>SUM(T179:T205)</f>
        <v>0</v>
      </c>
      <c r="AR178" s="116" t="s">
        <v>157</v>
      </c>
      <c r="AT178" s="123" t="s">
        <v>77</v>
      </c>
      <c r="AU178" s="123" t="s">
        <v>86</v>
      </c>
      <c r="AY178" s="116" t="s">
        <v>140</v>
      </c>
      <c r="BK178" s="124">
        <f>SUM(BK179:BK205)</f>
        <v>0</v>
      </c>
    </row>
    <row r="179" spans="2:65" s="1" customFormat="1" ht="16.5" customHeight="1">
      <c r="B179" s="32"/>
      <c r="C179" s="127" t="s">
        <v>322</v>
      </c>
      <c r="D179" s="127" t="s">
        <v>142</v>
      </c>
      <c r="E179" s="128" t="s">
        <v>1572</v>
      </c>
      <c r="F179" s="129" t="s">
        <v>1573</v>
      </c>
      <c r="G179" s="130" t="s">
        <v>1574</v>
      </c>
      <c r="H179" s="131">
        <v>0.53</v>
      </c>
      <c r="I179" s="132"/>
      <c r="J179" s="133">
        <f>ROUND(I179*H179,2)</f>
        <v>0</v>
      </c>
      <c r="K179" s="129" t="s">
        <v>146</v>
      </c>
      <c r="L179" s="32"/>
      <c r="M179" s="134" t="s">
        <v>19</v>
      </c>
      <c r="N179" s="135" t="s">
        <v>49</v>
      </c>
      <c r="P179" s="136">
        <f>O179*H179</f>
        <v>0</v>
      </c>
      <c r="Q179" s="136">
        <v>0</v>
      </c>
      <c r="R179" s="136">
        <f>Q179*H179</f>
        <v>0</v>
      </c>
      <c r="S179" s="136">
        <v>0</v>
      </c>
      <c r="T179" s="137">
        <f>S179*H179</f>
        <v>0</v>
      </c>
      <c r="AR179" s="138" t="s">
        <v>322</v>
      </c>
      <c r="AT179" s="138" t="s">
        <v>142</v>
      </c>
      <c r="AU179" s="138" t="s">
        <v>88</v>
      </c>
      <c r="AY179" s="17" t="s">
        <v>140</v>
      </c>
      <c r="BE179" s="139">
        <f>IF(N179="základní",J179,0)</f>
        <v>0</v>
      </c>
      <c r="BF179" s="139">
        <f>IF(N179="snížená",J179,0)</f>
        <v>0</v>
      </c>
      <c r="BG179" s="139">
        <f>IF(N179="zákl. přenesená",J179,0)</f>
        <v>0</v>
      </c>
      <c r="BH179" s="139">
        <f>IF(N179="sníž. přenesená",J179,0)</f>
        <v>0</v>
      </c>
      <c r="BI179" s="139">
        <f>IF(N179="nulová",J179,0)</f>
        <v>0</v>
      </c>
      <c r="BJ179" s="17" t="s">
        <v>86</v>
      </c>
      <c r="BK179" s="139">
        <f>ROUND(I179*H179,2)</f>
        <v>0</v>
      </c>
      <c r="BL179" s="17" t="s">
        <v>322</v>
      </c>
      <c r="BM179" s="138" t="s">
        <v>489</v>
      </c>
    </row>
    <row r="180" spans="2:65" s="1" customFormat="1">
      <c r="B180" s="32"/>
      <c r="D180" s="140" t="s">
        <v>148</v>
      </c>
      <c r="F180" s="141" t="s">
        <v>1575</v>
      </c>
      <c r="I180" s="142"/>
      <c r="L180" s="32"/>
      <c r="M180" s="143"/>
      <c r="T180" s="53"/>
      <c r="AT180" s="17" t="s">
        <v>148</v>
      </c>
      <c r="AU180" s="17" t="s">
        <v>88</v>
      </c>
    </row>
    <row r="181" spans="2:65" s="1" customFormat="1" ht="16.5" customHeight="1">
      <c r="B181" s="32"/>
      <c r="C181" s="127" t="s">
        <v>491</v>
      </c>
      <c r="D181" s="127" t="s">
        <v>142</v>
      </c>
      <c r="E181" s="128" t="s">
        <v>1576</v>
      </c>
      <c r="F181" s="129" t="s">
        <v>1577</v>
      </c>
      <c r="G181" s="130" t="s">
        <v>233</v>
      </c>
      <c r="H181" s="131">
        <v>12</v>
      </c>
      <c r="I181" s="132"/>
      <c r="J181" s="133">
        <f t="shared" ref="J181:J190" si="20">ROUND(I181*H181,2)</f>
        <v>0</v>
      </c>
      <c r="K181" s="129" t="s">
        <v>19</v>
      </c>
      <c r="L181" s="32"/>
      <c r="M181" s="134" t="s">
        <v>19</v>
      </c>
      <c r="N181" s="135" t="s">
        <v>49</v>
      </c>
      <c r="P181" s="136">
        <f t="shared" ref="P181:P190" si="21">O181*H181</f>
        <v>0</v>
      </c>
      <c r="Q181" s="136">
        <v>0</v>
      </c>
      <c r="R181" s="136">
        <f t="shared" ref="R181:R190" si="22">Q181*H181</f>
        <v>0</v>
      </c>
      <c r="S181" s="136">
        <v>0</v>
      </c>
      <c r="T181" s="137">
        <f t="shared" ref="T181:T190" si="23">S181*H181</f>
        <v>0</v>
      </c>
      <c r="AR181" s="138" t="s">
        <v>322</v>
      </c>
      <c r="AT181" s="138" t="s">
        <v>142</v>
      </c>
      <c r="AU181" s="138" t="s">
        <v>88</v>
      </c>
      <c r="AY181" s="17" t="s">
        <v>140</v>
      </c>
      <c r="BE181" s="139">
        <f t="shared" ref="BE181:BE190" si="24">IF(N181="základní",J181,0)</f>
        <v>0</v>
      </c>
      <c r="BF181" s="139">
        <f t="shared" ref="BF181:BF190" si="25">IF(N181="snížená",J181,0)</f>
        <v>0</v>
      </c>
      <c r="BG181" s="139">
        <f t="shared" ref="BG181:BG190" si="26">IF(N181="zákl. přenesená",J181,0)</f>
        <v>0</v>
      </c>
      <c r="BH181" s="139">
        <f t="shared" ref="BH181:BH190" si="27">IF(N181="sníž. přenesená",J181,0)</f>
        <v>0</v>
      </c>
      <c r="BI181" s="139">
        <f t="shared" ref="BI181:BI190" si="28">IF(N181="nulová",J181,0)</f>
        <v>0</v>
      </c>
      <c r="BJ181" s="17" t="s">
        <v>86</v>
      </c>
      <c r="BK181" s="139">
        <f t="shared" ref="BK181:BK190" si="29">ROUND(I181*H181,2)</f>
        <v>0</v>
      </c>
      <c r="BL181" s="17" t="s">
        <v>322</v>
      </c>
      <c r="BM181" s="138" t="s">
        <v>494</v>
      </c>
    </row>
    <row r="182" spans="2:65" s="1" customFormat="1" ht="16.5" customHeight="1">
      <c r="B182" s="32"/>
      <c r="C182" s="127" t="s">
        <v>327</v>
      </c>
      <c r="D182" s="127" t="s">
        <v>142</v>
      </c>
      <c r="E182" s="128" t="s">
        <v>1674</v>
      </c>
      <c r="F182" s="129" t="s">
        <v>1579</v>
      </c>
      <c r="G182" s="130" t="s">
        <v>1497</v>
      </c>
      <c r="H182" s="131">
        <v>12</v>
      </c>
      <c r="I182" s="132"/>
      <c r="J182" s="133">
        <f t="shared" si="20"/>
        <v>0</v>
      </c>
      <c r="K182" s="129" t="s">
        <v>19</v>
      </c>
      <c r="L182" s="32"/>
      <c r="M182" s="134" t="s">
        <v>19</v>
      </c>
      <c r="N182" s="135" t="s">
        <v>49</v>
      </c>
      <c r="P182" s="136">
        <f t="shared" si="21"/>
        <v>0</v>
      </c>
      <c r="Q182" s="136">
        <v>0</v>
      </c>
      <c r="R182" s="136">
        <f t="shared" si="22"/>
        <v>0</v>
      </c>
      <c r="S182" s="136">
        <v>0</v>
      </c>
      <c r="T182" s="137">
        <f t="shared" si="23"/>
        <v>0</v>
      </c>
      <c r="AR182" s="138" t="s">
        <v>322</v>
      </c>
      <c r="AT182" s="138" t="s">
        <v>142</v>
      </c>
      <c r="AU182" s="138" t="s">
        <v>88</v>
      </c>
      <c r="AY182" s="17" t="s">
        <v>140</v>
      </c>
      <c r="BE182" s="139">
        <f t="shared" si="24"/>
        <v>0</v>
      </c>
      <c r="BF182" s="139">
        <f t="shared" si="25"/>
        <v>0</v>
      </c>
      <c r="BG182" s="139">
        <f t="shared" si="26"/>
        <v>0</v>
      </c>
      <c r="BH182" s="139">
        <f t="shared" si="27"/>
        <v>0</v>
      </c>
      <c r="BI182" s="139">
        <f t="shared" si="28"/>
        <v>0</v>
      </c>
      <c r="BJ182" s="17" t="s">
        <v>86</v>
      </c>
      <c r="BK182" s="139">
        <f t="shared" si="29"/>
        <v>0</v>
      </c>
      <c r="BL182" s="17" t="s">
        <v>322</v>
      </c>
      <c r="BM182" s="138" t="s">
        <v>496</v>
      </c>
    </row>
    <row r="183" spans="2:65" s="1" customFormat="1" ht="16.5" customHeight="1">
      <c r="B183" s="32"/>
      <c r="C183" s="127" t="s">
        <v>497</v>
      </c>
      <c r="D183" s="127" t="s">
        <v>142</v>
      </c>
      <c r="E183" s="128" t="s">
        <v>1578</v>
      </c>
      <c r="F183" s="129" t="s">
        <v>1581</v>
      </c>
      <c r="G183" s="130" t="s">
        <v>1497</v>
      </c>
      <c r="H183" s="131">
        <v>19</v>
      </c>
      <c r="I183" s="132"/>
      <c r="J183" s="133">
        <f t="shared" si="20"/>
        <v>0</v>
      </c>
      <c r="K183" s="129" t="s">
        <v>19</v>
      </c>
      <c r="L183" s="32"/>
      <c r="M183" s="134" t="s">
        <v>19</v>
      </c>
      <c r="N183" s="135" t="s">
        <v>49</v>
      </c>
      <c r="P183" s="136">
        <f t="shared" si="21"/>
        <v>0</v>
      </c>
      <c r="Q183" s="136">
        <v>0</v>
      </c>
      <c r="R183" s="136">
        <f t="shared" si="22"/>
        <v>0</v>
      </c>
      <c r="S183" s="136">
        <v>0</v>
      </c>
      <c r="T183" s="137">
        <f t="shared" si="23"/>
        <v>0</v>
      </c>
      <c r="AR183" s="138" t="s">
        <v>322</v>
      </c>
      <c r="AT183" s="138" t="s">
        <v>142</v>
      </c>
      <c r="AU183" s="138" t="s">
        <v>88</v>
      </c>
      <c r="AY183" s="17" t="s">
        <v>140</v>
      </c>
      <c r="BE183" s="139">
        <f t="shared" si="24"/>
        <v>0</v>
      </c>
      <c r="BF183" s="139">
        <f t="shared" si="25"/>
        <v>0</v>
      </c>
      <c r="BG183" s="139">
        <f t="shared" si="26"/>
        <v>0</v>
      </c>
      <c r="BH183" s="139">
        <f t="shared" si="27"/>
        <v>0</v>
      </c>
      <c r="BI183" s="139">
        <f t="shared" si="28"/>
        <v>0</v>
      </c>
      <c r="BJ183" s="17" t="s">
        <v>86</v>
      </c>
      <c r="BK183" s="139">
        <f t="shared" si="29"/>
        <v>0</v>
      </c>
      <c r="BL183" s="17" t="s">
        <v>322</v>
      </c>
      <c r="BM183" s="138" t="s">
        <v>500</v>
      </c>
    </row>
    <row r="184" spans="2:65" s="1" customFormat="1" ht="16.5" customHeight="1">
      <c r="B184" s="32"/>
      <c r="C184" s="165" t="s">
        <v>330</v>
      </c>
      <c r="D184" s="165" t="s">
        <v>290</v>
      </c>
      <c r="E184" s="166" t="s">
        <v>1582</v>
      </c>
      <c r="F184" s="167" t="s">
        <v>1583</v>
      </c>
      <c r="G184" s="168" t="s">
        <v>1497</v>
      </c>
      <c r="H184" s="169">
        <v>19</v>
      </c>
      <c r="I184" s="170"/>
      <c r="J184" s="171">
        <f t="shared" si="20"/>
        <v>0</v>
      </c>
      <c r="K184" s="167" t="s">
        <v>19</v>
      </c>
      <c r="L184" s="172"/>
      <c r="M184" s="173" t="s">
        <v>19</v>
      </c>
      <c r="N184" s="174" t="s">
        <v>49</v>
      </c>
      <c r="P184" s="136">
        <f t="shared" si="21"/>
        <v>0</v>
      </c>
      <c r="Q184" s="136">
        <v>0</v>
      </c>
      <c r="R184" s="136">
        <f t="shared" si="22"/>
        <v>0</v>
      </c>
      <c r="S184" s="136">
        <v>0</v>
      </c>
      <c r="T184" s="137">
        <f t="shared" si="23"/>
        <v>0</v>
      </c>
      <c r="AR184" s="138" t="s">
        <v>773</v>
      </c>
      <c r="AT184" s="138" t="s">
        <v>290</v>
      </c>
      <c r="AU184" s="138" t="s">
        <v>88</v>
      </c>
      <c r="AY184" s="17" t="s">
        <v>140</v>
      </c>
      <c r="BE184" s="139">
        <f t="shared" si="24"/>
        <v>0</v>
      </c>
      <c r="BF184" s="139">
        <f t="shared" si="25"/>
        <v>0</v>
      </c>
      <c r="BG184" s="139">
        <f t="shared" si="26"/>
        <v>0</v>
      </c>
      <c r="BH184" s="139">
        <f t="shared" si="27"/>
        <v>0</v>
      </c>
      <c r="BI184" s="139">
        <f t="shared" si="28"/>
        <v>0</v>
      </c>
      <c r="BJ184" s="17" t="s">
        <v>86</v>
      </c>
      <c r="BK184" s="139">
        <f t="shared" si="29"/>
        <v>0</v>
      </c>
      <c r="BL184" s="17" t="s">
        <v>322</v>
      </c>
      <c r="BM184" s="138" t="s">
        <v>814</v>
      </c>
    </row>
    <row r="185" spans="2:65" s="1" customFormat="1" ht="16.5" customHeight="1">
      <c r="B185" s="32"/>
      <c r="C185" s="127" t="s">
        <v>507</v>
      </c>
      <c r="D185" s="127" t="s">
        <v>142</v>
      </c>
      <c r="E185" s="128" t="s">
        <v>1580</v>
      </c>
      <c r="F185" s="129" t="s">
        <v>1585</v>
      </c>
      <c r="G185" s="130" t="s">
        <v>1497</v>
      </c>
      <c r="H185" s="131">
        <v>12</v>
      </c>
      <c r="I185" s="132"/>
      <c r="J185" s="133">
        <f t="shared" si="20"/>
        <v>0</v>
      </c>
      <c r="K185" s="129" t="s">
        <v>19</v>
      </c>
      <c r="L185" s="32"/>
      <c r="M185" s="134" t="s">
        <v>19</v>
      </c>
      <c r="N185" s="135" t="s">
        <v>49</v>
      </c>
      <c r="P185" s="136">
        <f t="shared" si="21"/>
        <v>0</v>
      </c>
      <c r="Q185" s="136">
        <v>0</v>
      </c>
      <c r="R185" s="136">
        <f t="shared" si="22"/>
        <v>0</v>
      </c>
      <c r="S185" s="136">
        <v>0</v>
      </c>
      <c r="T185" s="137">
        <f t="shared" si="23"/>
        <v>0</v>
      </c>
      <c r="AR185" s="138" t="s">
        <v>322</v>
      </c>
      <c r="AT185" s="138" t="s">
        <v>142</v>
      </c>
      <c r="AU185" s="138" t="s">
        <v>88</v>
      </c>
      <c r="AY185" s="17" t="s">
        <v>140</v>
      </c>
      <c r="BE185" s="139">
        <f t="shared" si="24"/>
        <v>0</v>
      </c>
      <c r="BF185" s="139">
        <f t="shared" si="25"/>
        <v>0</v>
      </c>
      <c r="BG185" s="139">
        <f t="shared" si="26"/>
        <v>0</v>
      </c>
      <c r="BH185" s="139">
        <f t="shared" si="27"/>
        <v>0</v>
      </c>
      <c r="BI185" s="139">
        <f t="shared" si="28"/>
        <v>0</v>
      </c>
      <c r="BJ185" s="17" t="s">
        <v>86</v>
      </c>
      <c r="BK185" s="139">
        <f t="shared" si="29"/>
        <v>0</v>
      </c>
      <c r="BL185" s="17" t="s">
        <v>322</v>
      </c>
      <c r="BM185" s="138" t="s">
        <v>510</v>
      </c>
    </row>
    <row r="186" spans="2:65" s="1" customFormat="1" ht="16.5" customHeight="1">
      <c r="B186" s="32"/>
      <c r="C186" s="127" t="s">
        <v>335</v>
      </c>
      <c r="D186" s="127" t="s">
        <v>142</v>
      </c>
      <c r="E186" s="128" t="s">
        <v>1586</v>
      </c>
      <c r="F186" s="129" t="s">
        <v>1675</v>
      </c>
      <c r="G186" s="130" t="s">
        <v>1497</v>
      </c>
      <c r="H186" s="131">
        <v>12</v>
      </c>
      <c r="I186" s="132"/>
      <c r="J186" s="133">
        <f t="shared" si="20"/>
        <v>0</v>
      </c>
      <c r="K186" s="129" t="s">
        <v>19</v>
      </c>
      <c r="L186" s="32"/>
      <c r="M186" s="134" t="s">
        <v>19</v>
      </c>
      <c r="N186" s="135" t="s">
        <v>49</v>
      </c>
      <c r="P186" s="136">
        <f t="shared" si="21"/>
        <v>0</v>
      </c>
      <c r="Q186" s="136">
        <v>0</v>
      </c>
      <c r="R186" s="136">
        <f t="shared" si="22"/>
        <v>0</v>
      </c>
      <c r="S186" s="136">
        <v>0</v>
      </c>
      <c r="T186" s="137">
        <f t="shared" si="23"/>
        <v>0</v>
      </c>
      <c r="AR186" s="138" t="s">
        <v>322</v>
      </c>
      <c r="AT186" s="138" t="s">
        <v>142</v>
      </c>
      <c r="AU186" s="138" t="s">
        <v>88</v>
      </c>
      <c r="AY186" s="17" t="s">
        <v>140</v>
      </c>
      <c r="BE186" s="139">
        <f t="shared" si="24"/>
        <v>0</v>
      </c>
      <c r="BF186" s="139">
        <f t="shared" si="25"/>
        <v>0</v>
      </c>
      <c r="BG186" s="139">
        <f t="shared" si="26"/>
        <v>0</v>
      </c>
      <c r="BH186" s="139">
        <f t="shared" si="27"/>
        <v>0</v>
      </c>
      <c r="BI186" s="139">
        <f t="shared" si="28"/>
        <v>0</v>
      </c>
      <c r="BJ186" s="17" t="s">
        <v>86</v>
      </c>
      <c r="BK186" s="139">
        <f t="shared" si="29"/>
        <v>0</v>
      </c>
      <c r="BL186" s="17" t="s">
        <v>322</v>
      </c>
      <c r="BM186" s="138" t="s">
        <v>511</v>
      </c>
    </row>
    <row r="187" spans="2:65" s="1" customFormat="1" ht="16.5" customHeight="1">
      <c r="B187" s="32"/>
      <c r="C187" s="127" t="s">
        <v>512</v>
      </c>
      <c r="D187" s="127" t="s">
        <v>142</v>
      </c>
      <c r="E187" s="128" t="s">
        <v>1588</v>
      </c>
      <c r="F187" s="129" t="s">
        <v>1589</v>
      </c>
      <c r="G187" s="130" t="s">
        <v>233</v>
      </c>
      <c r="H187" s="131">
        <v>2</v>
      </c>
      <c r="I187" s="132"/>
      <c r="J187" s="133">
        <f t="shared" si="20"/>
        <v>0</v>
      </c>
      <c r="K187" s="129" t="s">
        <v>19</v>
      </c>
      <c r="L187" s="32"/>
      <c r="M187" s="134" t="s">
        <v>19</v>
      </c>
      <c r="N187" s="135" t="s">
        <v>49</v>
      </c>
      <c r="P187" s="136">
        <f t="shared" si="21"/>
        <v>0</v>
      </c>
      <c r="Q187" s="136">
        <v>0</v>
      </c>
      <c r="R187" s="136">
        <f t="shared" si="22"/>
        <v>0</v>
      </c>
      <c r="S187" s="136">
        <v>0</v>
      </c>
      <c r="T187" s="137">
        <f t="shared" si="23"/>
        <v>0</v>
      </c>
      <c r="AR187" s="138" t="s">
        <v>322</v>
      </c>
      <c r="AT187" s="138" t="s">
        <v>142</v>
      </c>
      <c r="AU187" s="138" t="s">
        <v>88</v>
      </c>
      <c r="AY187" s="17" t="s">
        <v>140</v>
      </c>
      <c r="BE187" s="139">
        <f t="shared" si="24"/>
        <v>0</v>
      </c>
      <c r="BF187" s="139">
        <f t="shared" si="25"/>
        <v>0</v>
      </c>
      <c r="BG187" s="139">
        <f t="shared" si="26"/>
        <v>0</v>
      </c>
      <c r="BH187" s="139">
        <f t="shared" si="27"/>
        <v>0</v>
      </c>
      <c r="BI187" s="139">
        <f t="shared" si="28"/>
        <v>0</v>
      </c>
      <c r="BJ187" s="17" t="s">
        <v>86</v>
      </c>
      <c r="BK187" s="139">
        <f t="shared" si="29"/>
        <v>0</v>
      </c>
      <c r="BL187" s="17" t="s">
        <v>322</v>
      </c>
      <c r="BM187" s="138" t="s">
        <v>515</v>
      </c>
    </row>
    <row r="188" spans="2:65" s="1" customFormat="1" ht="16.5" customHeight="1">
      <c r="B188" s="32"/>
      <c r="C188" s="165" t="s">
        <v>340</v>
      </c>
      <c r="D188" s="165" t="s">
        <v>290</v>
      </c>
      <c r="E188" s="166" t="s">
        <v>1590</v>
      </c>
      <c r="F188" s="167" t="s">
        <v>1676</v>
      </c>
      <c r="G188" s="168" t="s">
        <v>293</v>
      </c>
      <c r="H188" s="169">
        <v>0.4</v>
      </c>
      <c r="I188" s="170"/>
      <c r="J188" s="171">
        <f t="shared" si="20"/>
        <v>0</v>
      </c>
      <c r="K188" s="167" t="s">
        <v>19</v>
      </c>
      <c r="L188" s="172"/>
      <c r="M188" s="173" t="s">
        <v>19</v>
      </c>
      <c r="N188" s="174" t="s">
        <v>49</v>
      </c>
      <c r="P188" s="136">
        <f t="shared" si="21"/>
        <v>0</v>
      </c>
      <c r="Q188" s="136">
        <v>0</v>
      </c>
      <c r="R188" s="136">
        <f t="shared" si="22"/>
        <v>0</v>
      </c>
      <c r="S188" s="136">
        <v>0</v>
      </c>
      <c r="T188" s="137">
        <f t="shared" si="23"/>
        <v>0</v>
      </c>
      <c r="AR188" s="138" t="s">
        <v>773</v>
      </c>
      <c r="AT188" s="138" t="s">
        <v>290</v>
      </c>
      <c r="AU188" s="138" t="s">
        <v>88</v>
      </c>
      <c r="AY188" s="17" t="s">
        <v>140</v>
      </c>
      <c r="BE188" s="139">
        <f t="shared" si="24"/>
        <v>0</v>
      </c>
      <c r="BF188" s="139">
        <f t="shared" si="25"/>
        <v>0</v>
      </c>
      <c r="BG188" s="139">
        <f t="shared" si="26"/>
        <v>0</v>
      </c>
      <c r="BH188" s="139">
        <f t="shared" si="27"/>
        <v>0</v>
      </c>
      <c r="BI188" s="139">
        <f t="shared" si="28"/>
        <v>0</v>
      </c>
      <c r="BJ188" s="17" t="s">
        <v>86</v>
      </c>
      <c r="BK188" s="139">
        <f t="shared" si="29"/>
        <v>0</v>
      </c>
      <c r="BL188" s="17" t="s">
        <v>322</v>
      </c>
      <c r="BM188" s="138" t="s">
        <v>519</v>
      </c>
    </row>
    <row r="189" spans="2:65" s="1" customFormat="1" ht="16.5" customHeight="1">
      <c r="B189" s="32"/>
      <c r="C189" s="127" t="s">
        <v>521</v>
      </c>
      <c r="D189" s="127" t="s">
        <v>142</v>
      </c>
      <c r="E189" s="128" t="s">
        <v>1592</v>
      </c>
      <c r="F189" s="129" t="s">
        <v>1593</v>
      </c>
      <c r="G189" s="130" t="s">
        <v>233</v>
      </c>
      <c r="H189" s="131">
        <v>4</v>
      </c>
      <c r="I189" s="132"/>
      <c r="J189" s="133">
        <f t="shared" si="20"/>
        <v>0</v>
      </c>
      <c r="K189" s="129" t="s">
        <v>19</v>
      </c>
      <c r="L189" s="32"/>
      <c r="M189" s="134" t="s">
        <v>19</v>
      </c>
      <c r="N189" s="135" t="s">
        <v>49</v>
      </c>
      <c r="P189" s="136">
        <f t="shared" si="21"/>
        <v>0</v>
      </c>
      <c r="Q189" s="136">
        <v>0</v>
      </c>
      <c r="R189" s="136">
        <f t="shared" si="22"/>
        <v>0</v>
      </c>
      <c r="S189" s="136">
        <v>0</v>
      </c>
      <c r="T189" s="137">
        <f t="shared" si="23"/>
        <v>0</v>
      </c>
      <c r="AR189" s="138" t="s">
        <v>322</v>
      </c>
      <c r="AT189" s="138" t="s">
        <v>142</v>
      </c>
      <c r="AU189" s="138" t="s">
        <v>88</v>
      </c>
      <c r="AY189" s="17" t="s">
        <v>140</v>
      </c>
      <c r="BE189" s="139">
        <f t="shared" si="24"/>
        <v>0</v>
      </c>
      <c r="BF189" s="139">
        <f t="shared" si="25"/>
        <v>0</v>
      </c>
      <c r="BG189" s="139">
        <f t="shared" si="26"/>
        <v>0</v>
      </c>
      <c r="BH189" s="139">
        <f t="shared" si="27"/>
        <v>0</v>
      </c>
      <c r="BI189" s="139">
        <f t="shared" si="28"/>
        <v>0</v>
      </c>
      <c r="BJ189" s="17" t="s">
        <v>86</v>
      </c>
      <c r="BK189" s="139">
        <f t="shared" si="29"/>
        <v>0</v>
      </c>
      <c r="BL189" s="17" t="s">
        <v>322</v>
      </c>
      <c r="BM189" s="138" t="s">
        <v>524</v>
      </c>
    </row>
    <row r="190" spans="2:65" s="1" customFormat="1" ht="33" customHeight="1">
      <c r="B190" s="32"/>
      <c r="C190" s="127" t="s">
        <v>344</v>
      </c>
      <c r="D190" s="127" t="s">
        <v>142</v>
      </c>
      <c r="E190" s="128" t="s">
        <v>1594</v>
      </c>
      <c r="F190" s="129" t="s">
        <v>1595</v>
      </c>
      <c r="G190" s="130" t="s">
        <v>221</v>
      </c>
      <c r="H190" s="131">
        <v>470</v>
      </c>
      <c r="I190" s="132"/>
      <c r="J190" s="133">
        <f t="shared" si="20"/>
        <v>0</v>
      </c>
      <c r="K190" s="129" t="s">
        <v>146</v>
      </c>
      <c r="L190" s="32"/>
      <c r="M190" s="134" t="s">
        <v>19</v>
      </c>
      <c r="N190" s="135" t="s">
        <v>49</v>
      </c>
      <c r="P190" s="136">
        <f t="shared" si="21"/>
        <v>0</v>
      </c>
      <c r="Q190" s="136">
        <v>0</v>
      </c>
      <c r="R190" s="136">
        <f t="shared" si="22"/>
        <v>0</v>
      </c>
      <c r="S190" s="136">
        <v>0</v>
      </c>
      <c r="T190" s="137">
        <f t="shared" si="23"/>
        <v>0</v>
      </c>
      <c r="AR190" s="138" t="s">
        <v>322</v>
      </c>
      <c r="AT190" s="138" t="s">
        <v>142</v>
      </c>
      <c r="AU190" s="138" t="s">
        <v>88</v>
      </c>
      <c r="AY190" s="17" t="s">
        <v>140</v>
      </c>
      <c r="BE190" s="139">
        <f t="shared" si="24"/>
        <v>0</v>
      </c>
      <c r="BF190" s="139">
        <f t="shared" si="25"/>
        <v>0</v>
      </c>
      <c r="BG190" s="139">
        <f t="shared" si="26"/>
        <v>0</v>
      </c>
      <c r="BH190" s="139">
        <f t="shared" si="27"/>
        <v>0</v>
      </c>
      <c r="BI190" s="139">
        <f t="shared" si="28"/>
        <v>0</v>
      </c>
      <c r="BJ190" s="17" t="s">
        <v>86</v>
      </c>
      <c r="BK190" s="139">
        <f t="shared" si="29"/>
        <v>0</v>
      </c>
      <c r="BL190" s="17" t="s">
        <v>322</v>
      </c>
      <c r="BM190" s="138" t="s">
        <v>527</v>
      </c>
    </row>
    <row r="191" spans="2:65" s="1" customFormat="1">
      <c r="B191" s="32"/>
      <c r="D191" s="140" t="s">
        <v>148</v>
      </c>
      <c r="F191" s="141" t="s">
        <v>1596</v>
      </c>
      <c r="I191" s="142"/>
      <c r="L191" s="32"/>
      <c r="M191" s="143"/>
      <c r="T191" s="53"/>
      <c r="AT191" s="17" t="s">
        <v>148</v>
      </c>
      <c r="AU191" s="17" t="s">
        <v>88</v>
      </c>
    </row>
    <row r="192" spans="2:65" s="1" customFormat="1" ht="33" customHeight="1">
      <c r="B192" s="32"/>
      <c r="C192" s="127" t="s">
        <v>530</v>
      </c>
      <c r="D192" s="127" t="s">
        <v>142</v>
      </c>
      <c r="E192" s="128" t="s">
        <v>1597</v>
      </c>
      <c r="F192" s="129" t="s">
        <v>1598</v>
      </c>
      <c r="G192" s="130" t="s">
        <v>221</v>
      </c>
      <c r="H192" s="131">
        <v>70</v>
      </c>
      <c r="I192" s="132"/>
      <c r="J192" s="133">
        <f>ROUND(I192*H192,2)</f>
        <v>0</v>
      </c>
      <c r="K192" s="129" t="s">
        <v>146</v>
      </c>
      <c r="L192" s="32"/>
      <c r="M192" s="134" t="s">
        <v>19</v>
      </c>
      <c r="N192" s="135" t="s">
        <v>49</v>
      </c>
      <c r="P192" s="136">
        <f>O192*H192</f>
        <v>0</v>
      </c>
      <c r="Q192" s="136">
        <v>0</v>
      </c>
      <c r="R192" s="136">
        <f>Q192*H192</f>
        <v>0</v>
      </c>
      <c r="S192" s="136">
        <v>0</v>
      </c>
      <c r="T192" s="137">
        <f>S192*H192</f>
        <v>0</v>
      </c>
      <c r="AR192" s="138" t="s">
        <v>322</v>
      </c>
      <c r="AT192" s="138" t="s">
        <v>142</v>
      </c>
      <c r="AU192" s="138" t="s">
        <v>88</v>
      </c>
      <c r="AY192" s="17" t="s">
        <v>140</v>
      </c>
      <c r="BE192" s="139">
        <f>IF(N192="základní",J192,0)</f>
        <v>0</v>
      </c>
      <c r="BF192" s="139">
        <f>IF(N192="snížená",J192,0)</f>
        <v>0</v>
      </c>
      <c r="BG192" s="139">
        <f>IF(N192="zákl. přenesená",J192,0)</f>
        <v>0</v>
      </c>
      <c r="BH192" s="139">
        <f>IF(N192="sníž. přenesená",J192,0)</f>
        <v>0</v>
      </c>
      <c r="BI192" s="139">
        <f>IF(N192="nulová",J192,0)</f>
        <v>0</v>
      </c>
      <c r="BJ192" s="17" t="s">
        <v>86</v>
      </c>
      <c r="BK192" s="139">
        <f>ROUND(I192*H192,2)</f>
        <v>0</v>
      </c>
      <c r="BL192" s="17" t="s">
        <v>322</v>
      </c>
      <c r="BM192" s="138" t="s">
        <v>533</v>
      </c>
    </row>
    <row r="193" spans="2:65" s="1" customFormat="1">
      <c r="B193" s="32"/>
      <c r="D193" s="140" t="s">
        <v>148</v>
      </c>
      <c r="F193" s="141" t="s">
        <v>1599</v>
      </c>
      <c r="I193" s="142"/>
      <c r="L193" s="32"/>
      <c r="M193" s="143"/>
      <c r="T193" s="53"/>
      <c r="AT193" s="17" t="s">
        <v>148</v>
      </c>
      <c r="AU193" s="17" t="s">
        <v>88</v>
      </c>
    </row>
    <row r="194" spans="2:65" s="1" customFormat="1" ht="33" customHeight="1">
      <c r="B194" s="32"/>
      <c r="C194" s="127" t="s">
        <v>349</v>
      </c>
      <c r="D194" s="127" t="s">
        <v>142</v>
      </c>
      <c r="E194" s="128" t="s">
        <v>1600</v>
      </c>
      <c r="F194" s="129" t="s">
        <v>1601</v>
      </c>
      <c r="G194" s="130" t="s">
        <v>221</v>
      </c>
      <c r="H194" s="131">
        <v>470</v>
      </c>
      <c r="I194" s="132"/>
      <c r="J194" s="133">
        <f>ROUND(I194*H194,2)</f>
        <v>0</v>
      </c>
      <c r="K194" s="129" t="s">
        <v>146</v>
      </c>
      <c r="L194" s="32"/>
      <c r="M194" s="134" t="s">
        <v>19</v>
      </c>
      <c r="N194" s="135" t="s">
        <v>49</v>
      </c>
      <c r="P194" s="136">
        <f>O194*H194</f>
        <v>0</v>
      </c>
      <c r="Q194" s="136">
        <v>0</v>
      </c>
      <c r="R194" s="136">
        <f>Q194*H194</f>
        <v>0</v>
      </c>
      <c r="S194" s="136">
        <v>0</v>
      </c>
      <c r="T194" s="137">
        <f>S194*H194</f>
        <v>0</v>
      </c>
      <c r="AR194" s="138" t="s">
        <v>322</v>
      </c>
      <c r="AT194" s="138" t="s">
        <v>142</v>
      </c>
      <c r="AU194" s="138" t="s">
        <v>88</v>
      </c>
      <c r="AY194" s="17" t="s">
        <v>140</v>
      </c>
      <c r="BE194" s="139">
        <f>IF(N194="základní",J194,0)</f>
        <v>0</v>
      </c>
      <c r="BF194" s="139">
        <f>IF(N194="snížená",J194,0)</f>
        <v>0</v>
      </c>
      <c r="BG194" s="139">
        <f>IF(N194="zákl. přenesená",J194,0)</f>
        <v>0</v>
      </c>
      <c r="BH194" s="139">
        <f>IF(N194="sníž. přenesená",J194,0)</f>
        <v>0</v>
      </c>
      <c r="BI194" s="139">
        <f>IF(N194="nulová",J194,0)</f>
        <v>0</v>
      </c>
      <c r="BJ194" s="17" t="s">
        <v>86</v>
      </c>
      <c r="BK194" s="139">
        <f>ROUND(I194*H194,2)</f>
        <v>0</v>
      </c>
      <c r="BL194" s="17" t="s">
        <v>322</v>
      </c>
      <c r="BM194" s="138" t="s">
        <v>540</v>
      </c>
    </row>
    <row r="195" spans="2:65" s="1" customFormat="1">
      <c r="B195" s="32"/>
      <c r="D195" s="140" t="s">
        <v>148</v>
      </c>
      <c r="F195" s="141" t="s">
        <v>1602</v>
      </c>
      <c r="I195" s="142"/>
      <c r="L195" s="32"/>
      <c r="M195" s="143"/>
      <c r="T195" s="53"/>
      <c r="AT195" s="17" t="s">
        <v>148</v>
      </c>
      <c r="AU195" s="17" t="s">
        <v>88</v>
      </c>
    </row>
    <row r="196" spans="2:65" s="1" customFormat="1" ht="33" customHeight="1">
      <c r="B196" s="32"/>
      <c r="C196" s="127" t="s">
        <v>544</v>
      </c>
      <c r="D196" s="127" t="s">
        <v>142</v>
      </c>
      <c r="E196" s="128" t="s">
        <v>1603</v>
      </c>
      <c r="F196" s="129" t="s">
        <v>1604</v>
      </c>
      <c r="G196" s="130" t="s">
        <v>221</v>
      </c>
      <c r="H196" s="131">
        <v>70</v>
      </c>
      <c r="I196" s="132"/>
      <c r="J196" s="133">
        <f>ROUND(I196*H196,2)</f>
        <v>0</v>
      </c>
      <c r="K196" s="129" t="s">
        <v>146</v>
      </c>
      <c r="L196" s="32"/>
      <c r="M196" s="134" t="s">
        <v>19</v>
      </c>
      <c r="N196" s="135" t="s">
        <v>49</v>
      </c>
      <c r="P196" s="136">
        <f>O196*H196</f>
        <v>0</v>
      </c>
      <c r="Q196" s="136">
        <v>0</v>
      </c>
      <c r="R196" s="136">
        <f>Q196*H196</f>
        <v>0</v>
      </c>
      <c r="S196" s="136">
        <v>0</v>
      </c>
      <c r="T196" s="137">
        <f>S196*H196</f>
        <v>0</v>
      </c>
      <c r="AR196" s="138" t="s">
        <v>322</v>
      </c>
      <c r="AT196" s="138" t="s">
        <v>142</v>
      </c>
      <c r="AU196" s="138" t="s">
        <v>88</v>
      </c>
      <c r="AY196" s="17" t="s">
        <v>140</v>
      </c>
      <c r="BE196" s="139">
        <f>IF(N196="základní",J196,0)</f>
        <v>0</v>
      </c>
      <c r="BF196" s="139">
        <f>IF(N196="snížená",J196,0)</f>
        <v>0</v>
      </c>
      <c r="BG196" s="139">
        <f>IF(N196="zákl. přenesená",J196,0)</f>
        <v>0</v>
      </c>
      <c r="BH196" s="139">
        <f>IF(N196="sníž. přenesená",J196,0)</f>
        <v>0</v>
      </c>
      <c r="BI196" s="139">
        <f>IF(N196="nulová",J196,0)</f>
        <v>0</v>
      </c>
      <c r="BJ196" s="17" t="s">
        <v>86</v>
      </c>
      <c r="BK196" s="139">
        <f>ROUND(I196*H196,2)</f>
        <v>0</v>
      </c>
      <c r="BL196" s="17" t="s">
        <v>322</v>
      </c>
      <c r="BM196" s="138" t="s">
        <v>547</v>
      </c>
    </row>
    <row r="197" spans="2:65" s="1" customFormat="1">
      <c r="B197" s="32"/>
      <c r="D197" s="140" t="s">
        <v>148</v>
      </c>
      <c r="F197" s="141" t="s">
        <v>1605</v>
      </c>
      <c r="I197" s="142"/>
      <c r="L197" s="32"/>
      <c r="M197" s="143"/>
      <c r="T197" s="53"/>
      <c r="AT197" s="17" t="s">
        <v>148</v>
      </c>
      <c r="AU197" s="17" t="s">
        <v>88</v>
      </c>
    </row>
    <row r="198" spans="2:65" s="1" customFormat="1" ht="16.5" customHeight="1">
      <c r="B198" s="32"/>
      <c r="C198" s="127" t="s">
        <v>354</v>
      </c>
      <c r="D198" s="127" t="s">
        <v>142</v>
      </c>
      <c r="E198" s="128" t="s">
        <v>1677</v>
      </c>
      <c r="F198" s="129" t="s">
        <v>1678</v>
      </c>
      <c r="G198" s="130" t="s">
        <v>1497</v>
      </c>
      <c r="H198" s="131">
        <v>12</v>
      </c>
      <c r="I198" s="132"/>
      <c r="J198" s="133">
        <f t="shared" ref="J198:J205" si="30">ROUND(I198*H198,2)</f>
        <v>0</v>
      </c>
      <c r="K198" s="129" t="s">
        <v>19</v>
      </c>
      <c r="L198" s="32"/>
      <c r="M198" s="134" t="s">
        <v>19</v>
      </c>
      <c r="N198" s="135" t="s">
        <v>49</v>
      </c>
      <c r="P198" s="136">
        <f t="shared" ref="P198:P205" si="31">O198*H198</f>
        <v>0</v>
      </c>
      <c r="Q198" s="136">
        <v>0</v>
      </c>
      <c r="R198" s="136">
        <f t="shared" ref="R198:R205" si="32">Q198*H198</f>
        <v>0</v>
      </c>
      <c r="S198" s="136">
        <v>0</v>
      </c>
      <c r="T198" s="137">
        <f t="shared" ref="T198:T205" si="33">S198*H198</f>
        <v>0</v>
      </c>
      <c r="AR198" s="138" t="s">
        <v>322</v>
      </c>
      <c r="AT198" s="138" t="s">
        <v>142</v>
      </c>
      <c r="AU198" s="138" t="s">
        <v>88</v>
      </c>
      <c r="AY198" s="17" t="s">
        <v>140</v>
      </c>
      <c r="BE198" s="139">
        <f t="shared" ref="BE198:BE205" si="34">IF(N198="základní",J198,0)</f>
        <v>0</v>
      </c>
      <c r="BF198" s="139">
        <f t="shared" ref="BF198:BF205" si="35">IF(N198="snížená",J198,0)</f>
        <v>0</v>
      </c>
      <c r="BG198" s="139">
        <f t="shared" ref="BG198:BG205" si="36">IF(N198="zákl. přenesená",J198,0)</f>
        <v>0</v>
      </c>
      <c r="BH198" s="139">
        <f t="shared" ref="BH198:BH205" si="37">IF(N198="sníž. přenesená",J198,0)</f>
        <v>0</v>
      </c>
      <c r="BI198" s="139">
        <f t="shared" ref="BI198:BI205" si="38">IF(N198="nulová",J198,0)</f>
        <v>0</v>
      </c>
      <c r="BJ198" s="17" t="s">
        <v>86</v>
      </c>
      <c r="BK198" s="139">
        <f t="shared" ref="BK198:BK205" si="39">ROUND(I198*H198,2)</f>
        <v>0</v>
      </c>
      <c r="BL198" s="17" t="s">
        <v>322</v>
      </c>
      <c r="BM198" s="138" t="s">
        <v>551</v>
      </c>
    </row>
    <row r="199" spans="2:65" s="1" customFormat="1" ht="16.5" customHeight="1">
      <c r="B199" s="32"/>
      <c r="C199" s="127" t="s">
        <v>555</v>
      </c>
      <c r="D199" s="127" t="s">
        <v>142</v>
      </c>
      <c r="E199" s="128" t="s">
        <v>1679</v>
      </c>
      <c r="F199" s="129" t="s">
        <v>1611</v>
      </c>
      <c r="G199" s="130" t="s">
        <v>221</v>
      </c>
      <c r="H199" s="131">
        <v>5</v>
      </c>
      <c r="I199" s="132"/>
      <c r="J199" s="133">
        <f t="shared" si="30"/>
        <v>0</v>
      </c>
      <c r="K199" s="129" t="s">
        <v>19</v>
      </c>
      <c r="L199" s="32"/>
      <c r="M199" s="134" t="s">
        <v>19</v>
      </c>
      <c r="N199" s="135" t="s">
        <v>49</v>
      </c>
      <c r="P199" s="136">
        <f t="shared" si="31"/>
        <v>0</v>
      </c>
      <c r="Q199" s="136">
        <v>0</v>
      </c>
      <c r="R199" s="136">
        <f t="shared" si="32"/>
        <v>0</v>
      </c>
      <c r="S199" s="136">
        <v>0</v>
      </c>
      <c r="T199" s="137">
        <f t="shared" si="33"/>
        <v>0</v>
      </c>
      <c r="AR199" s="138" t="s">
        <v>322</v>
      </c>
      <c r="AT199" s="138" t="s">
        <v>142</v>
      </c>
      <c r="AU199" s="138" t="s">
        <v>88</v>
      </c>
      <c r="AY199" s="17" t="s">
        <v>140</v>
      </c>
      <c r="BE199" s="139">
        <f t="shared" si="34"/>
        <v>0</v>
      </c>
      <c r="BF199" s="139">
        <f t="shared" si="35"/>
        <v>0</v>
      </c>
      <c r="BG199" s="139">
        <f t="shared" si="36"/>
        <v>0</v>
      </c>
      <c r="BH199" s="139">
        <f t="shared" si="37"/>
        <v>0</v>
      </c>
      <c r="BI199" s="139">
        <f t="shared" si="38"/>
        <v>0</v>
      </c>
      <c r="BJ199" s="17" t="s">
        <v>86</v>
      </c>
      <c r="BK199" s="139">
        <f t="shared" si="39"/>
        <v>0</v>
      </c>
      <c r="BL199" s="17" t="s">
        <v>322</v>
      </c>
      <c r="BM199" s="138" t="s">
        <v>558</v>
      </c>
    </row>
    <row r="200" spans="2:65" s="1" customFormat="1" ht="16.5" customHeight="1">
      <c r="B200" s="32"/>
      <c r="C200" s="127" t="s">
        <v>359</v>
      </c>
      <c r="D200" s="127" t="s">
        <v>142</v>
      </c>
      <c r="E200" s="128" t="s">
        <v>1608</v>
      </c>
      <c r="F200" s="129" t="s">
        <v>1609</v>
      </c>
      <c r="G200" s="130" t="s">
        <v>145</v>
      </c>
      <c r="H200" s="131">
        <v>2</v>
      </c>
      <c r="I200" s="132"/>
      <c r="J200" s="133">
        <f t="shared" si="30"/>
        <v>0</v>
      </c>
      <c r="K200" s="129" t="s">
        <v>19</v>
      </c>
      <c r="L200" s="32"/>
      <c r="M200" s="134" t="s">
        <v>19</v>
      </c>
      <c r="N200" s="135" t="s">
        <v>49</v>
      </c>
      <c r="P200" s="136">
        <f t="shared" si="31"/>
        <v>0</v>
      </c>
      <c r="Q200" s="136">
        <v>0</v>
      </c>
      <c r="R200" s="136">
        <f t="shared" si="32"/>
        <v>0</v>
      </c>
      <c r="S200" s="136">
        <v>0</v>
      </c>
      <c r="T200" s="137">
        <f t="shared" si="33"/>
        <v>0</v>
      </c>
      <c r="AR200" s="138" t="s">
        <v>322</v>
      </c>
      <c r="AT200" s="138" t="s">
        <v>142</v>
      </c>
      <c r="AU200" s="138" t="s">
        <v>88</v>
      </c>
      <c r="AY200" s="17" t="s">
        <v>140</v>
      </c>
      <c r="BE200" s="139">
        <f t="shared" si="34"/>
        <v>0</v>
      </c>
      <c r="BF200" s="139">
        <f t="shared" si="35"/>
        <v>0</v>
      </c>
      <c r="BG200" s="139">
        <f t="shared" si="36"/>
        <v>0</v>
      </c>
      <c r="BH200" s="139">
        <f t="shared" si="37"/>
        <v>0</v>
      </c>
      <c r="BI200" s="139">
        <f t="shared" si="38"/>
        <v>0</v>
      </c>
      <c r="BJ200" s="17" t="s">
        <v>86</v>
      </c>
      <c r="BK200" s="139">
        <f t="shared" si="39"/>
        <v>0</v>
      </c>
      <c r="BL200" s="17" t="s">
        <v>322</v>
      </c>
      <c r="BM200" s="138" t="s">
        <v>562</v>
      </c>
    </row>
    <row r="201" spans="2:65" s="1" customFormat="1" ht="16.5" customHeight="1">
      <c r="B201" s="32"/>
      <c r="C201" s="127" t="s">
        <v>566</v>
      </c>
      <c r="D201" s="127" t="s">
        <v>142</v>
      </c>
      <c r="E201" s="128" t="s">
        <v>1610</v>
      </c>
      <c r="F201" s="129" t="s">
        <v>1613</v>
      </c>
      <c r="G201" s="130" t="s">
        <v>145</v>
      </c>
      <c r="H201" s="131">
        <v>2</v>
      </c>
      <c r="I201" s="132"/>
      <c r="J201" s="133">
        <f t="shared" si="30"/>
        <v>0</v>
      </c>
      <c r="K201" s="129" t="s">
        <v>19</v>
      </c>
      <c r="L201" s="32"/>
      <c r="M201" s="134" t="s">
        <v>19</v>
      </c>
      <c r="N201" s="135" t="s">
        <v>49</v>
      </c>
      <c r="P201" s="136">
        <f t="shared" si="31"/>
        <v>0</v>
      </c>
      <c r="Q201" s="136">
        <v>0</v>
      </c>
      <c r="R201" s="136">
        <f t="shared" si="32"/>
        <v>0</v>
      </c>
      <c r="S201" s="136">
        <v>0</v>
      </c>
      <c r="T201" s="137">
        <f t="shared" si="33"/>
        <v>0</v>
      </c>
      <c r="AR201" s="138" t="s">
        <v>322</v>
      </c>
      <c r="AT201" s="138" t="s">
        <v>142</v>
      </c>
      <c r="AU201" s="138" t="s">
        <v>88</v>
      </c>
      <c r="AY201" s="17" t="s">
        <v>140</v>
      </c>
      <c r="BE201" s="139">
        <f t="shared" si="34"/>
        <v>0</v>
      </c>
      <c r="BF201" s="139">
        <f t="shared" si="35"/>
        <v>0</v>
      </c>
      <c r="BG201" s="139">
        <f t="shared" si="36"/>
        <v>0</v>
      </c>
      <c r="BH201" s="139">
        <f t="shared" si="37"/>
        <v>0</v>
      </c>
      <c r="BI201" s="139">
        <f t="shared" si="38"/>
        <v>0</v>
      </c>
      <c r="BJ201" s="17" t="s">
        <v>86</v>
      </c>
      <c r="BK201" s="139">
        <f t="shared" si="39"/>
        <v>0</v>
      </c>
      <c r="BL201" s="17" t="s">
        <v>322</v>
      </c>
      <c r="BM201" s="138" t="s">
        <v>569</v>
      </c>
    </row>
    <row r="202" spans="2:65" s="1" customFormat="1" ht="16.5" customHeight="1">
      <c r="B202" s="32"/>
      <c r="C202" s="127" t="s">
        <v>369</v>
      </c>
      <c r="D202" s="127" t="s">
        <v>142</v>
      </c>
      <c r="E202" s="128" t="s">
        <v>1612</v>
      </c>
      <c r="F202" s="129" t="s">
        <v>1680</v>
      </c>
      <c r="G202" s="130" t="s">
        <v>145</v>
      </c>
      <c r="H202" s="131">
        <v>140</v>
      </c>
      <c r="I202" s="132"/>
      <c r="J202" s="133">
        <f t="shared" si="30"/>
        <v>0</v>
      </c>
      <c r="K202" s="129" t="s">
        <v>19</v>
      </c>
      <c r="L202" s="32"/>
      <c r="M202" s="134" t="s">
        <v>19</v>
      </c>
      <c r="N202" s="135" t="s">
        <v>49</v>
      </c>
      <c r="P202" s="136">
        <f t="shared" si="31"/>
        <v>0</v>
      </c>
      <c r="Q202" s="136">
        <v>0</v>
      </c>
      <c r="R202" s="136">
        <f t="shared" si="32"/>
        <v>0</v>
      </c>
      <c r="S202" s="136">
        <v>0</v>
      </c>
      <c r="T202" s="137">
        <f t="shared" si="33"/>
        <v>0</v>
      </c>
      <c r="AR202" s="138" t="s">
        <v>322</v>
      </c>
      <c r="AT202" s="138" t="s">
        <v>142</v>
      </c>
      <c r="AU202" s="138" t="s">
        <v>88</v>
      </c>
      <c r="AY202" s="17" t="s">
        <v>140</v>
      </c>
      <c r="BE202" s="139">
        <f t="shared" si="34"/>
        <v>0</v>
      </c>
      <c r="BF202" s="139">
        <f t="shared" si="35"/>
        <v>0</v>
      </c>
      <c r="BG202" s="139">
        <f t="shared" si="36"/>
        <v>0</v>
      </c>
      <c r="BH202" s="139">
        <f t="shared" si="37"/>
        <v>0</v>
      </c>
      <c r="BI202" s="139">
        <f t="shared" si="38"/>
        <v>0</v>
      </c>
      <c r="BJ202" s="17" t="s">
        <v>86</v>
      </c>
      <c r="BK202" s="139">
        <f t="shared" si="39"/>
        <v>0</v>
      </c>
      <c r="BL202" s="17" t="s">
        <v>322</v>
      </c>
      <c r="BM202" s="138" t="s">
        <v>575</v>
      </c>
    </row>
    <row r="203" spans="2:65" s="1" customFormat="1" ht="16.5" customHeight="1">
      <c r="B203" s="32"/>
      <c r="C203" s="127" t="s">
        <v>579</v>
      </c>
      <c r="D203" s="127" t="s">
        <v>142</v>
      </c>
      <c r="E203" s="128" t="s">
        <v>1614</v>
      </c>
      <c r="F203" s="129" t="s">
        <v>1617</v>
      </c>
      <c r="G203" s="130" t="s">
        <v>145</v>
      </c>
      <c r="H203" s="131">
        <v>30</v>
      </c>
      <c r="I203" s="132"/>
      <c r="J203" s="133">
        <f t="shared" si="30"/>
        <v>0</v>
      </c>
      <c r="K203" s="129" t="s">
        <v>19</v>
      </c>
      <c r="L203" s="32"/>
      <c r="M203" s="134" t="s">
        <v>19</v>
      </c>
      <c r="N203" s="135" t="s">
        <v>49</v>
      </c>
      <c r="P203" s="136">
        <f t="shared" si="31"/>
        <v>0</v>
      </c>
      <c r="Q203" s="136">
        <v>0</v>
      </c>
      <c r="R203" s="136">
        <f t="shared" si="32"/>
        <v>0</v>
      </c>
      <c r="S203" s="136">
        <v>0</v>
      </c>
      <c r="T203" s="137">
        <f t="shared" si="33"/>
        <v>0</v>
      </c>
      <c r="AR203" s="138" t="s">
        <v>322</v>
      </c>
      <c r="AT203" s="138" t="s">
        <v>142</v>
      </c>
      <c r="AU203" s="138" t="s">
        <v>88</v>
      </c>
      <c r="AY203" s="17" t="s">
        <v>140</v>
      </c>
      <c r="BE203" s="139">
        <f t="shared" si="34"/>
        <v>0</v>
      </c>
      <c r="BF203" s="139">
        <f t="shared" si="35"/>
        <v>0</v>
      </c>
      <c r="BG203" s="139">
        <f t="shared" si="36"/>
        <v>0</v>
      </c>
      <c r="BH203" s="139">
        <f t="shared" si="37"/>
        <v>0</v>
      </c>
      <c r="BI203" s="139">
        <f t="shared" si="38"/>
        <v>0</v>
      </c>
      <c r="BJ203" s="17" t="s">
        <v>86</v>
      </c>
      <c r="BK203" s="139">
        <f t="shared" si="39"/>
        <v>0</v>
      </c>
      <c r="BL203" s="17" t="s">
        <v>322</v>
      </c>
      <c r="BM203" s="138" t="s">
        <v>582</v>
      </c>
    </row>
    <row r="204" spans="2:65" s="1" customFormat="1" ht="16.5" customHeight="1">
      <c r="B204" s="32"/>
      <c r="C204" s="127" t="s">
        <v>374</v>
      </c>
      <c r="D204" s="127" t="s">
        <v>142</v>
      </c>
      <c r="E204" s="128" t="s">
        <v>1616</v>
      </c>
      <c r="F204" s="129" t="s">
        <v>1619</v>
      </c>
      <c r="G204" s="130" t="s">
        <v>293</v>
      </c>
      <c r="H204" s="131">
        <v>0.8</v>
      </c>
      <c r="I204" s="132"/>
      <c r="J204" s="133">
        <f t="shared" si="30"/>
        <v>0</v>
      </c>
      <c r="K204" s="129" t="s">
        <v>19</v>
      </c>
      <c r="L204" s="32"/>
      <c r="M204" s="134" t="s">
        <v>19</v>
      </c>
      <c r="N204" s="135" t="s">
        <v>49</v>
      </c>
      <c r="P204" s="136">
        <f t="shared" si="31"/>
        <v>0</v>
      </c>
      <c r="Q204" s="136">
        <v>0</v>
      </c>
      <c r="R204" s="136">
        <f t="shared" si="32"/>
        <v>0</v>
      </c>
      <c r="S204" s="136">
        <v>0</v>
      </c>
      <c r="T204" s="137">
        <f t="shared" si="33"/>
        <v>0</v>
      </c>
      <c r="AR204" s="138" t="s">
        <v>322</v>
      </c>
      <c r="AT204" s="138" t="s">
        <v>142</v>
      </c>
      <c r="AU204" s="138" t="s">
        <v>88</v>
      </c>
      <c r="AY204" s="17" t="s">
        <v>140</v>
      </c>
      <c r="BE204" s="139">
        <f t="shared" si="34"/>
        <v>0</v>
      </c>
      <c r="BF204" s="139">
        <f t="shared" si="35"/>
        <v>0</v>
      </c>
      <c r="BG204" s="139">
        <f t="shared" si="36"/>
        <v>0</v>
      </c>
      <c r="BH204" s="139">
        <f t="shared" si="37"/>
        <v>0</v>
      </c>
      <c r="BI204" s="139">
        <f t="shared" si="38"/>
        <v>0</v>
      </c>
      <c r="BJ204" s="17" t="s">
        <v>86</v>
      </c>
      <c r="BK204" s="139">
        <f t="shared" si="39"/>
        <v>0</v>
      </c>
      <c r="BL204" s="17" t="s">
        <v>322</v>
      </c>
      <c r="BM204" s="138" t="s">
        <v>587</v>
      </c>
    </row>
    <row r="205" spans="2:65" s="1" customFormat="1" ht="16.5" customHeight="1">
      <c r="B205" s="32"/>
      <c r="C205" s="127" t="s">
        <v>590</v>
      </c>
      <c r="D205" s="127" t="s">
        <v>142</v>
      </c>
      <c r="E205" s="128" t="s">
        <v>1618</v>
      </c>
      <c r="F205" s="129" t="s">
        <v>1681</v>
      </c>
      <c r="G205" s="130" t="s">
        <v>1574</v>
      </c>
      <c r="H205" s="131">
        <v>300</v>
      </c>
      <c r="I205" s="132"/>
      <c r="J205" s="133">
        <f t="shared" si="30"/>
        <v>0</v>
      </c>
      <c r="K205" s="129" t="s">
        <v>19</v>
      </c>
      <c r="L205" s="32"/>
      <c r="M205" s="134" t="s">
        <v>19</v>
      </c>
      <c r="N205" s="135" t="s">
        <v>49</v>
      </c>
      <c r="P205" s="136">
        <f t="shared" si="31"/>
        <v>0</v>
      </c>
      <c r="Q205" s="136">
        <v>0</v>
      </c>
      <c r="R205" s="136">
        <f t="shared" si="32"/>
        <v>0</v>
      </c>
      <c r="S205" s="136">
        <v>0</v>
      </c>
      <c r="T205" s="137">
        <f t="shared" si="33"/>
        <v>0</v>
      </c>
      <c r="AR205" s="138" t="s">
        <v>322</v>
      </c>
      <c r="AT205" s="138" t="s">
        <v>142</v>
      </c>
      <c r="AU205" s="138" t="s">
        <v>88</v>
      </c>
      <c r="AY205" s="17" t="s">
        <v>140</v>
      </c>
      <c r="BE205" s="139">
        <f t="shared" si="34"/>
        <v>0</v>
      </c>
      <c r="BF205" s="139">
        <f t="shared" si="35"/>
        <v>0</v>
      </c>
      <c r="BG205" s="139">
        <f t="shared" si="36"/>
        <v>0</v>
      </c>
      <c r="BH205" s="139">
        <f t="shared" si="37"/>
        <v>0</v>
      </c>
      <c r="BI205" s="139">
        <f t="shared" si="38"/>
        <v>0</v>
      </c>
      <c r="BJ205" s="17" t="s">
        <v>86</v>
      </c>
      <c r="BK205" s="139">
        <f t="shared" si="39"/>
        <v>0</v>
      </c>
      <c r="BL205" s="17" t="s">
        <v>322</v>
      </c>
      <c r="BM205" s="138" t="s">
        <v>593</v>
      </c>
    </row>
    <row r="206" spans="2:65" s="11" customFormat="1" ht="22.8" customHeight="1">
      <c r="B206" s="115"/>
      <c r="D206" s="116" t="s">
        <v>77</v>
      </c>
      <c r="E206" s="125" t="s">
        <v>1622</v>
      </c>
      <c r="F206" s="125" t="s">
        <v>1623</v>
      </c>
      <c r="I206" s="118"/>
      <c r="J206" s="126">
        <f>BK206</f>
        <v>0</v>
      </c>
      <c r="L206" s="115"/>
      <c r="M206" s="120"/>
      <c r="P206" s="121">
        <f>SUM(P207:P216)</f>
        <v>0</v>
      </c>
      <c r="R206" s="121">
        <f>SUM(R207:R216)</f>
        <v>0</v>
      </c>
      <c r="T206" s="122">
        <f>SUM(T207:T216)</f>
        <v>0</v>
      </c>
      <c r="AR206" s="116" t="s">
        <v>157</v>
      </c>
      <c r="AT206" s="123" t="s">
        <v>77</v>
      </c>
      <c r="AU206" s="123" t="s">
        <v>86</v>
      </c>
      <c r="AY206" s="116" t="s">
        <v>140</v>
      </c>
      <c r="BK206" s="124">
        <f>SUM(BK207:BK216)</f>
        <v>0</v>
      </c>
    </row>
    <row r="207" spans="2:65" s="1" customFormat="1" ht="16.5" customHeight="1">
      <c r="B207" s="32"/>
      <c r="C207" s="127" t="s">
        <v>380</v>
      </c>
      <c r="D207" s="127" t="s">
        <v>142</v>
      </c>
      <c r="E207" s="128" t="s">
        <v>1624</v>
      </c>
      <c r="F207" s="129" t="s">
        <v>1625</v>
      </c>
      <c r="G207" s="130" t="s">
        <v>1011</v>
      </c>
      <c r="H207" s="131">
        <v>25</v>
      </c>
      <c r="I207" s="132"/>
      <c r="J207" s="133">
        <f t="shared" ref="J207:J216" si="40">ROUND(I207*H207,2)</f>
        <v>0</v>
      </c>
      <c r="K207" s="129" t="s">
        <v>19</v>
      </c>
      <c r="L207" s="32"/>
      <c r="M207" s="134" t="s">
        <v>19</v>
      </c>
      <c r="N207" s="135" t="s">
        <v>49</v>
      </c>
      <c r="P207" s="136">
        <f t="shared" ref="P207:P216" si="41">O207*H207</f>
        <v>0</v>
      </c>
      <c r="Q207" s="136">
        <v>0</v>
      </c>
      <c r="R207" s="136">
        <f t="shared" ref="R207:R216" si="42">Q207*H207</f>
        <v>0</v>
      </c>
      <c r="S207" s="136">
        <v>0</v>
      </c>
      <c r="T207" s="137">
        <f t="shared" ref="T207:T216" si="43">S207*H207</f>
        <v>0</v>
      </c>
      <c r="AR207" s="138" t="s">
        <v>322</v>
      </c>
      <c r="AT207" s="138" t="s">
        <v>142</v>
      </c>
      <c r="AU207" s="138" t="s">
        <v>88</v>
      </c>
      <c r="AY207" s="17" t="s">
        <v>140</v>
      </c>
      <c r="BE207" s="139">
        <f t="shared" ref="BE207:BE216" si="44">IF(N207="základní",J207,0)</f>
        <v>0</v>
      </c>
      <c r="BF207" s="139">
        <f t="shared" ref="BF207:BF216" si="45">IF(N207="snížená",J207,0)</f>
        <v>0</v>
      </c>
      <c r="BG207" s="139">
        <f t="shared" ref="BG207:BG216" si="46">IF(N207="zákl. přenesená",J207,0)</f>
        <v>0</v>
      </c>
      <c r="BH207" s="139">
        <f t="shared" ref="BH207:BH216" si="47">IF(N207="sníž. přenesená",J207,0)</f>
        <v>0</v>
      </c>
      <c r="BI207" s="139">
        <f t="shared" ref="BI207:BI216" si="48">IF(N207="nulová",J207,0)</f>
        <v>0</v>
      </c>
      <c r="BJ207" s="17" t="s">
        <v>86</v>
      </c>
      <c r="BK207" s="139">
        <f t="shared" ref="BK207:BK216" si="49">ROUND(I207*H207,2)</f>
        <v>0</v>
      </c>
      <c r="BL207" s="17" t="s">
        <v>322</v>
      </c>
      <c r="BM207" s="138" t="s">
        <v>597</v>
      </c>
    </row>
    <row r="208" spans="2:65" s="1" customFormat="1" ht="16.5" customHeight="1">
      <c r="B208" s="32"/>
      <c r="C208" s="127" t="s">
        <v>600</v>
      </c>
      <c r="D208" s="127" t="s">
        <v>142</v>
      </c>
      <c r="E208" s="128" t="s">
        <v>1626</v>
      </c>
      <c r="F208" s="129" t="s">
        <v>1627</v>
      </c>
      <c r="G208" s="130" t="s">
        <v>1011</v>
      </c>
      <c r="H208" s="131">
        <v>25</v>
      </c>
      <c r="I208" s="132"/>
      <c r="J208" s="133">
        <f t="shared" si="40"/>
        <v>0</v>
      </c>
      <c r="K208" s="129" t="s">
        <v>19</v>
      </c>
      <c r="L208" s="32"/>
      <c r="M208" s="134" t="s">
        <v>19</v>
      </c>
      <c r="N208" s="135" t="s">
        <v>49</v>
      </c>
      <c r="P208" s="136">
        <f t="shared" si="41"/>
        <v>0</v>
      </c>
      <c r="Q208" s="136">
        <v>0</v>
      </c>
      <c r="R208" s="136">
        <f t="shared" si="42"/>
        <v>0</v>
      </c>
      <c r="S208" s="136">
        <v>0</v>
      </c>
      <c r="T208" s="137">
        <f t="shared" si="43"/>
        <v>0</v>
      </c>
      <c r="AR208" s="138" t="s">
        <v>322</v>
      </c>
      <c r="AT208" s="138" t="s">
        <v>142</v>
      </c>
      <c r="AU208" s="138" t="s">
        <v>88</v>
      </c>
      <c r="AY208" s="17" t="s">
        <v>140</v>
      </c>
      <c r="BE208" s="139">
        <f t="shared" si="44"/>
        <v>0</v>
      </c>
      <c r="BF208" s="139">
        <f t="shared" si="45"/>
        <v>0</v>
      </c>
      <c r="BG208" s="139">
        <f t="shared" si="46"/>
        <v>0</v>
      </c>
      <c r="BH208" s="139">
        <f t="shared" si="47"/>
        <v>0</v>
      </c>
      <c r="BI208" s="139">
        <f t="shared" si="48"/>
        <v>0</v>
      </c>
      <c r="BJ208" s="17" t="s">
        <v>86</v>
      </c>
      <c r="BK208" s="139">
        <f t="shared" si="49"/>
        <v>0</v>
      </c>
      <c r="BL208" s="17" t="s">
        <v>322</v>
      </c>
      <c r="BM208" s="138" t="s">
        <v>603</v>
      </c>
    </row>
    <row r="209" spans="2:65" s="1" customFormat="1" ht="16.5" customHeight="1">
      <c r="B209" s="32"/>
      <c r="C209" s="127" t="s">
        <v>385</v>
      </c>
      <c r="D209" s="127" t="s">
        <v>142</v>
      </c>
      <c r="E209" s="128" t="s">
        <v>1628</v>
      </c>
      <c r="F209" s="129" t="s">
        <v>1682</v>
      </c>
      <c r="G209" s="130" t="s">
        <v>1011</v>
      </c>
      <c r="H209" s="131">
        <v>35</v>
      </c>
      <c r="I209" s="132"/>
      <c r="J209" s="133">
        <f t="shared" si="40"/>
        <v>0</v>
      </c>
      <c r="K209" s="129" t="s">
        <v>19</v>
      </c>
      <c r="L209" s="32"/>
      <c r="M209" s="134" t="s">
        <v>19</v>
      </c>
      <c r="N209" s="135" t="s">
        <v>49</v>
      </c>
      <c r="P209" s="136">
        <f t="shared" si="41"/>
        <v>0</v>
      </c>
      <c r="Q209" s="136">
        <v>0</v>
      </c>
      <c r="R209" s="136">
        <f t="shared" si="42"/>
        <v>0</v>
      </c>
      <c r="S209" s="136">
        <v>0</v>
      </c>
      <c r="T209" s="137">
        <f t="shared" si="43"/>
        <v>0</v>
      </c>
      <c r="AR209" s="138" t="s">
        <v>322</v>
      </c>
      <c r="AT209" s="138" t="s">
        <v>142</v>
      </c>
      <c r="AU209" s="138" t="s">
        <v>88</v>
      </c>
      <c r="AY209" s="17" t="s">
        <v>140</v>
      </c>
      <c r="BE209" s="139">
        <f t="shared" si="44"/>
        <v>0</v>
      </c>
      <c r="BF209" s="139">
        <f t="shared" si="45"/>
        <v>0</v>
      </c>
      <c r="BG209" s="139">
        <f t="shared" si="46"/>
        <v>0</v>
      </c>
      <c r="BH209" s="139">
        <f t="shared" si="47"/>
        <v>0</v>
      </c>
      <c r="BI209" s="139">
        <f t="shared" si="48"/>
        <v>0</v>
      </c>
      <c r="BJ209" s="17" t="s">
        <v>86</v>
      </c>
      <c r="BK209" s="139">
        <f t="shared" si="49"/>
        <v>0</v>
      </c>
      <c r="BL209" s="17" t="s">
        <v>322</v>
      </c>
      <c r="BM209" s="138" t="s">
        <v>608</v>
      </c>
    </row>
    <row r="210" spans="2:65" s="1" customFormat="1" ht="16.5" customHeight="1">
      <c r="B210" s="32"/>
      <c r="C210" s="127" t="s">
        <v>612</v>
      </c>
      <c r="D210" s="127" t="s">
        <v>142</v>
      </c>
      <c r="E210" s="128" t="s">
        <v>1630</v>
      </c>
      <c r="F210" s="129" t="s">
        <v>1631</v>
      </c>
      <c r="G210" s="130" t="s">
        <v>1011</v>
      </c>
      <c r="H210" s="131">
        <v>15</v>
      </c>
      <c r="I210" s="132"/>
      <c r="J210" s="133">
        <f t="shared" si="40"/>
        <v>0</v>
      </c>
      <c r="K210" s="129" t="s">
        <v>19</v>
      </c>
      <c r="L210" s="32"/>
      <c r="M210" s="134" t="s">
        <v>19</v>
      </c>
      <c r="N210" s="135" t="s">
        <v>49</v>
      </c>
      <c r="P210" s="136">
        <f t="shared" si="41"/>
        <v>0</v>
      </c>
      <c r="Q210" s="136">
        <v>0</v>
      </c>
      <c r="R210" s="136">
        <f t="shared" si="42"/>
        <v>0</v>
      </c>
      <c r="S210" s="136">
        <v>0</v>
      </c>
      <c r="T210" s="137">
        <f t="shared" si="43"/>
        <v>0</v>
      </c>
      <c r="AR210" s="138" t="s">
        <v>322</v>
      </c>
      <c r="AT210" s="138" t="s">
        <v>142</v>
      </c>
      <c r="AU210" s="138" t="s">
        <v>88</v>
      </c>
      <c r="AY210" s="17" t="s">
        <v>140</v>
      </c>
      <c r="BE210" s="139">
        <f t="shared" si="44"/>
        <v>0</v>
      </c>
      <c r="BF210" s="139">
        <f t="shared" si="45"/>
        <v>0</v>
      </c>
      <c r="BG210" s="139">
        <f t="shared" si="46"/>
        <v>0</v>
      </c>
      <c r="BH210" s="139">
        <f t="shared" si="47"/>
        <v>0</v>
      </c>
      <c r="BI210" s="139">
        <f t="shared" si="48"/>
        <v>0</v>
      </c>
      <c r="BJ210" s="17" t="s">
        <v>86</v>
      </c>
      <c r="BK210" s="139">
        <f t="shared" si="49"/>
        <v>0</v>
      </c>
      <c r="BL210" s="17" t="s">
        <v>322</v>
      </c>
      <c r="BM210" s="138" t="s">
        <v>615</v>
      </c>
    </row>
    <row r="211" spans="2:65" s="1" customFormat="1" ht="16.5" customHeight="1">
      <c r="B211" s="32"/>
      <c r="C211" s="127" t="s">
        <v>391</v>
      </c>
      <c r="D211" s="127" t="s">
        <v>142</v>
      </c>
      <c r="E211" s="128" t="s">
        <v>1632</v>
      </c>
      <c r="F211" s="129" t="s">
        <v>1633</v>
      </c>
      <c r="G211" s="130" t="s">
        <v>1497</v>
      </c>
      <c r="H211" s="131">
        <v>5</v>
      </c>
      <c r="I211" s="132"/>
      <c r="J211" s="133">
        <f t="shared" si="40"/>
        <v>0</v>
      </c>
      <c r="K211" s="129" t="s">
        <v>19</v>
      </c>
      <c r="L211" s="32"/>
      <c r="M211" s="134" t="s">
        <v>19</v>
      </c>
      <c r="N211" s="135" t="s">
        <v>49</v>
      </c>
      <c r="P211" s="136">
        <f t="shared" si="41"/>
        <v>0</v>
      </c>
      <c r="Q211" s="136">
        <v>0</v>
      </c>
      <c r="R211" s="136">
        <f t="shared" si="42"/>
        <v>0</v>
      </c>
      <c r="S211" s="136">
        <v>0</v>
      </c>
      <c r="T211" s="137">
        <f t="shared" si="43"/>
        <v>0</v>
      </c>
      <c r="AR211" s="138" t="s">
        <v>322</v>
      </c>
      <c r="AT211" s="138" t="s">
        <v>142</v>
      </c>
      <c r="AU211" s="138" t="s">
        <v>88</v>
      </c>
      <c r="AY211" s="17" t="s">
        <v>140</v>
      </c>
      <c r="BE211" s="139">
        <f t="shared" si="44"/>
        <v>0</v>
      </c>
      <c r="BF211" s="139">
        <f t="shared" si="45"/>
        <v>0</v>
      </c>
      <c r="BG211" s="139">
        <f t="shared" si="46"/>
        <v>0</v>
      </c>
      <c r="BH211" s="139">
        <f t="shared" si="47"/>
        <v>0</v>
      </c>
      <c r="BI211" s="139">
        <f t="shared" si="48"/>
        <v>0</v>
      </c>
      <c r="BJ211" s="17" t="s">
        <v>86</v>
      </c>
      <c r="BK211" s="139">
        <f t="shared" si="49"/>
        <v>0</v>
      </c>
      <c r="BL211" s="17" t="s">
        <v>322</v>
      </c>
      <c r="BM211" s="138" t="s">
        <v>620</v>
      </c>
    </row>
    <row r="212" spans="2:65" s="1" customFormat="1" ht="16.5" customHeight="1">
      <c r="B212" s="32"/>
      <c r="C212" s="127" t="s">
        <v>622</v>
      </c>
      <c r="D212" s="127" t="s">
        <v>142</v>
      </c>
      <c r="E212" s="128" t="s">
        <v>1634</v>
      </c>
      <c r="F212" s="129" t="s">
        <v>1635</v>
      </c>
      <c r="G212" s="130" t="s">
        <v>1497</v>
      </c>
      <c r="H212" s="131">
        <v>16</v>
      </c>
      <c r="I212" s="132"/>
      <c r="J212" s="133">
        <f t="shared" si="40"/>
        <v>0</v>
      </c>
      <c r="K212" s="129" t="s">
        <v>19</v>
      </c>
      <c r="L212" s="32"/>
      <c r="M212" s="134" t="s">
        <v>19</v>
      </c>
      <c r="N212" s="135" t="s">
        <v>49</v>
      </c>
      <c r="P212" s="136">
        <f t="shared" si="41"/>
        <v>0</v>
      </c>
      <c r="Q212" s="136">
        <v>0</v>
      </c>
      <c r="R212" s="136">
        <f t="shared" si="42"/>
        <v>0</v>
      </c>
      <c r="S212" s="136">
        <v>0</v>
      </c>
      <c r="T212" s="137">
        <f t="shared" si="43"/>
        <v>0</v>
      </c>
      <c r="AR212" s="138" t="s">
        <v>322</v>
      </c>
      <c r="AT212" s="138" t="s">
        <v>142</v>
      </c>
      <c r="AU212" s="138" t="s">
        <v>88</v>
      </c>
      <c r="AY212" s="17" t="s">
        <v>140</v>
      </c>
      <c r="BE212" s="139">
        <f t="shared" si="44"/>
        <v>0</v>
      </c>
      <c r="BF212" s="139">
        <f t="shared" si="45"/>
        <v>0</v>
      </c>
      <c r="BG212" s="139">
        <f t="shared" si="46"/>
        <v>0</v>
      </c>
      <c r="BH212" s="139">
        <f t="shared" si="47"/>
        <v>0</v>
      </c>
      <c r="BI212" s="139">
        <f t="shared" si="48"/>
        <v>0</v>
      </c>
      <c r="BJ212" s="17" t="s">
        <v>86</v>
      </c>
      <c r="BK212" s="139">
        <f t="shared" si="49"/>
        <v>0</v>
      </c>
      <c r="BL212" s="17" t="s">
        <v>322</v>
      </c>
      <c r="BM212" s="138" t="s">
        <v>625</v>
      </c>
    </row>
    <row r="213" spans="2:65" s="1" customFormat="1" ht="16.5" customHeight="1">
      <c r="B213" s="32"/>
      <c r="C213" s="127" t="s">
        <v>404</v>
      </c>
      <c r="D213" s="127" t="s">
        <v>142</v>
      </c>
      <c r="E213" s="128" t="s">
        <v>1636</v>
      </c>
      <c r="F213" s="129" t="s">
        <v>1637</v>
      </c>
      <c r="G213" s="130" t="s">
        <v>1497</v>
      </c>
      <c r="H213" s="131">
        <v>16</v>
      </c>
      <c r="I213" s="132"/>
      <c r="J213" s="133">
        <f t="shared" si="40"/>
        <v>0</v>
      </c>
      <c r="K213" s="129" t="s">
        <v>19</v>
      </c>
      <c r="L213" s="32"/>
      <c r="M213" s="134" t="s">
        <v>19</v>
      </c>
      <c r="N213" s="135" t="s">
        <v>49</v>
      </c>
      <c r="P213" s="136">
        <f t="shared" si="41"/>
        <v>0</v>
      </c>
      <c r="Q213" s="136">
        <v>0</v>
      </c>
      <c r="R213" s="136">
        <f t="shared" si="42"/>
        <v>0</v>
      </c>
      <c r="S213" s="136">
        <v>0</v>
      </c>
      <c r="T213" s="137">
        <f t="shared" si="43"/>
        <v>0</v>
      </c>
      <c r="AR213" s="138" t="s">
        <v>322</v>
      </c>
      <c r="AT213" s="138" t="s">
        <v>142</v>
      </c>
      <c r="AU213" s="138" t="s">
        <v>88</v>
      </c>
      <c r="AY213" s="17" t="s">
        <v>140</v>
      </c>
      <c r="BE213" s="139">
        <f t="shared" si="44"/>
        <v>0</v>
      </c>
      <c r="BF213" s="139">
        <f t="shared" si="45"/>
        <v>0</v>
      </c>
      <c r="BG213" s="139">
        <f t="shared" si="46"/>
        <v>0</v>
      </c>
      <c r="BH213" s="139">
        <f t="shared" si="47"/>
        <v>0</v>
      </c>
      <c r="BI213" s="139">
        <f t="shared" si="48"/>
        <v>0</v>
      </c>
      <c r="BJ213" s="17" t="s">
        <v>86</v>
      </c>
      <c r="BK213" s="139">
        <f t="shared" si="49"/>
        <v>0</v>
      </c>
      <c r="BL213" s="17" t="s">
        <v>322</v>
      </c>
      <c r="BM213" s="138" t="s">
        <v>628</v>
      </c>
    </row>
    <row r="214" spans="2:65" s="1" customFormat="1" ht="16.5" customHeight="1">
      <c r="B214" s="32"/>
      <c r="C214" s="127" t="s">
        <v>629</v>
      </c>
      <c r="D214" s="127" t="s">
        <v>142</v>
      </c>
      <c r="E214" s="128" t="s">
        <v>1638</v>
      </c>
      <c r="F214" s="129" t="s">
        <v>1639</v>
      </c>
      <c r="G214" s="130" t="s">
        <v>1497</v>
      </c>
      <c r="H214" s="131">
        <v>32</v>
      </c>
      <c r="I214" s="132"/>
      <c r="J214" s="133">
        <f t="shared" si="40"/>
        <v>0</v>
      </c>
      <c r="K214" s="129" t="s">
        <v>19</v>
      </c>
      <c r="L214" s="32"/>
      <c r="M214" s="134" t="s">
        <v>19</v>
      </c>
      <c r="N214" s="135" t="s">
        <v>49</v>
      </c>
      <c r="P214" s="136">
        <f t="shared" si="41"/>
        <v>0</v>
      </c>
      <c r="Q214" s="136">
        <v>0</v>
      </c>
      <c r="R214" s="136">
        <f t="shared" si="42"/>
        <v>0</v>
      </c>
      <c r="S214" s="136">
        <v>0</v>
      </c>
      <c r="T214" s="137">
        <f t="shared" si="43"/>
        <v>0</v>
      </c>
      <c r="AR214" s="138" t="s">
        <v>322</v>
      </c>
      <c r="AT214" s="138" t="s">
        <v>142</v>
      </c>
      <c r="AU214" s="138" t="s">
        <v>88</v>
      </c>
      <c r="AY214" s="17" t="s">
        <v>140</v>
      </c>
      <c r="BE214" s="139">
        <f t="shared" si="44"/>
        <v>0</v>
      </c>
      <c r="BF214" s="139">
        <f t="shared" si="45"/>
        <v>0</v>
      </c>
      <c r="BG214" s="139">
        <f t="shared" si="46"/>
        <v>0</v>
      </c>
      <c r="BH214" s="139">
        <f t="shared" si="47"/>
        <v>0</v>
      </c>
      <c r="BI214" s="139">
        <f t="shared" si="48"/>
        <v>0</v>
      </c>
      <c r="BJ214" s="17" t="s">
        <v>86</v>
      </c>
      <c r="BK214" s="139">
        <f t="shared" si="49"/>
        <v>0</v>
      </c>
      <c r="BL214" s="17" t="s">
        <v>322</v>
      </c>
      <c r="BM214" s="138" t="s">
        <v>632</v>
      </c>
    </row>
    <row r="215" spans="2:65" s="1" customFormat="1" ht="16.5" customHeight="1">
      <c r="B215" s="32"/>
      <c r="C215" s="127" t="s">
        <v>409</v>
      </c>
      <c r="D215" s="127" t="s">
        <v>142</v>
      </c>
      <c r="E215" s="128" t="s">
        <v>1640</v>
      </c>
      <c r="F215" s="129" t="s">
        <v>1641</v>
      </c>
      <c r="G215" s="130" t="s">
        <v>1497</v>
      </c>
      <c r="H215" s="131">
        <v>16</v>
      </c>
      <c r="I215" s="132"/>
      <c r="J215" s="133">
        <f t="shared" si="40"/>
        <v>0</v>
      </c>
      <c r="K215" s="129" t="s">
        <v>19</v>
      </c>
      <c r="L215" s="32"/>
      <c r="M215" s="134" t="s">
        <v>19</v>
      </c>
      <c r="N215" s="135" t="s">
        <v>49</v>
      </c>
      <c r="P215" s="136">
        <f t="shared" si="41"/>
        <v>0</v>
      </c>
      <c r="Q215" s="136">
        <v>0</v>
      </c>
      <c r="R215" s="136">
        <f t="shared" si="42"/>
        <v>0</v>
      </c>
      <c r="S215" s="136">
        <v>0</v>
      </c>
      <c r="T215" s="137">
        <f t="shared" si="43"/>
        <v>0</v>
      </c>
      <c r="AR215" s="138" t="s">
        <v>322</v>
      </c>
      <c r="AT215" s="138" t="s">
        <v>142</v>
      </c>
      <c r="AU215" s="138" t="s">
        <v>88</v>
      </c>
      <c r="AY215" s="17" t="s">
        <v>140</v>
      </c>
      <c r="BE215" s="139">
        <f t="shared" si="44"/>
        <v>0</v>
      </c>
      <c r="BF215" s="139">
        <f t="shared" si="45"/>
        <v>0</v>
      </c>
      <c r="BG215" s="139">
        <f t="shared" si="46"/>
        <v>0</v>
      </c>
      <c r="BH215" s="139">
        <f t="shared" si="47"/>
        <v>0</v>
      </c>
      <c r="BI215" s="139">
        <f t="shared" si="48"/>
        <v>0</v>
      </c>
      <c r="BJ215" s="17" t="s">
        <v>86</v>
      </c>
      <c r="BK215" s="139">
        <f t="shared" si="49"/>
        <v>0</v>
      </c>
      <c r="BL215" s="17" t="s">
        <v>322</v>
      </c>
      <c r="BM215" s="138" t="s">
        <v>635</v>
      </c>
    </row>
    <row r="216" spans="2:65" s="1" customFormat="1" ht="16.5" customHeight="1">
      <c r="B216" s="32"/>
      <c r="C216" s="127" t="s">
        <v>636</v>
      </c>
      <c r="D216" s="127" t="s">
        <v>142</v>
      </c>
      <c r="E216" s="128" t="s">
        <v>1642</v>
      </c>
      <c r="F216" s="129" t="s">
        <v>1643</v>
      </c>
      <c r="G216" s="130" t="s">
        <v>1497</v>
      </c>
      <c r="H216" s="131">
        <v>11</v>
      </c>
      <c r="I216" s="132"/>
      <c r="J216" s="133">
        <f t="shared" si="40"/>
        <v>0</v>
      </c>
      <c r="K216" s="129" t="s">
        <v>19</v>
      </c>
      <c r="L216" s="32"/>
      <c r="M216" s="178" t="s">
        <v>19</v>
      </c>
      <c r="N216" s="179" t="s">
        <v>49</v>
      </c>
      <c r="O216" s="176"/>
      <c r="P216" s="180">
        <f t="shared" si="41"/>
        <v>0</v>
      </c>
      <c r="Q216" s="180">
        <v>0</v>
      </c>
      <c r="R216" s="180">
        <f t="shared" si="42"/>
        <v>0</v>
      </c>
      <c r="S216" s="180">
        <v>0</v>
      </c>
      <c r="T216" s="181">
        <f t="shared" si="43"/>
        <v>0</v>
      </c>
      <c r="AR216" s="138" t="s">
        <v>322</v>
      </c>
      <c r="AT216" s="138" t="s">
        <v>142</v>
      </c>
      <c r="AU216" s="138" t="s">
        <v>88</v>
      </c>
      <c r="AY216" s="17" t="s">
        <v>140</v>
      </c>
      <c r="BE216" s="139">
        <f t="shared" si="44"/>
        <v>0</v>
      </c>
      <c r="BF216" s="139">
        <f t="shared" si="45"/>
        <v>0</v>
      </c>
      <c r="BG216" s="139">
        <f t="shared" si="46"/>
        <v>0</v>
      </c>
      <c r="BH216" s="139">
        <f t="shared" si="47"/>
        <v>0</v>
      </c>
      <c r="BI216" s="139">
        <f t="shared" si="48"/>
        <v>0</v>
      </c>
      <c r="BJ216" s="17" t="s">
        <v>86</v>
      </c>
      <c r="BK216" s="139">
        <f t="shared" si="49"/>
        <v>0</v>
      </c>
      <c r="BL216" s="17" t="s">
        <v>322</v>
      </c>
      <c r="BM216" s="138" t="s">
        <v>639</v>
      </c>
    </row>
    <row r="217" spans="2:65" s="1" customFormat="1" ht="6.9" customHeight="1">
      <c r="B217" s="41"/>
      <c r="C217" s="42"/>
      <c r="D217" s="42"/>
      <c r="E217" s="42"/>
      <c r="F217" s="42"/>
      <c r="G217" s="42"/>
      <c r="H217" s="42"/>
      <c r="I217" s="42"/>
      <c r="J217" s="42"/>
      <c r="K217" s="42"/>
      <c r="L217" s="32"/>
    </row>
  </sheetData>
  <sheetProtection algorithmName="SHA-512" hashValue="cTU16CNkwdajJb47X9fjerG44yUkN0MUMJ/P6lNbye/n6HOia36F1RCaOQEZGy3sepFDeyRHjpg+hvSFtOqotw==" saltValue="SbNUh/TtkHrnN5YY5hF3Mo8JVzkaNwoqOUEgT/ENCisQZKU8Q0/EeVxn499klAbCTLueA2HY12AgoqnJVk0Cxg==" spinCount="100000" sheet="1" objects="1" scenarios="1" formatColumns="0" formatRows="0" autoFilter="0"/>
  <autoFilter ref="C85:K216" xr:uid="{00000000-0009-0000-0000-000005000000}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101" r:id="rId1" xr:uid="{00000000-0004-0000-0500-000000000000}"/>
    <hyperlink ref="F106" r:id="rId2" xr:uid="{00000000-0004-0000-0500-000001000000}"/>
    <hyperlink ref="F111" r:id="rId3" xr:uid="{00000000-0004-0000-0500-000002000000}"/>
    <hyperlink ref="F180" r:id="rId4" xr:uid="{00000000-0004-0000-0500-000003000000}"/>
    <hyperlink ref="F191" r:id="rId5" xr:uid="{00000000-0004-0000-0500-000004000000}"/>
    <hyperlink ref="F193" r:id="rId6" xr:uid="{00000000-0004-0000-0500-000005000000}"/>
    <hyperlink ref="F195" r:id="rId7" xr:uid="{00000000-0004-0000-0500-000006000000}"/>
    <hyperlink ref="F197" r:id="rId8" xr:uid="{00000000-0004-0000-05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10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AT2" s="17" t="s">
        <v>103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107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Mariánské Lázně - rekonstrukce ulice Hlavní , -světelná křižovatka - Česká pošta , 2. etapa</v>
      </c>
      <c r="F7" s="306"/>
      <c r="G7" s="306"/>
      <c r="H7" s="306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85" t="s">
        <v>1683</v>
      </c>
      <c r="F9" s="304"/>
      <c r="G9" s="304"/>
      <c r="H9" s="304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23. 4. 2025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7" t="str">
        <f>'Rekapitulace stavby'!E14</f>
        <v>Vyplň údaj</v>
      </c>
      <c r="F18" s="299"/>
      <c r="G18" s="299"/>
      <c r="H18" s="299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39</v>
      </c>
      <c r="L23" s="32"/>
    </row>
    <row r="24" spans="2:12" s="1" customFormat="1" ht="18" customHeight="1">
      <c r="B24" s="32"/>
      <c r="E24" s="25" t="s">
        <v>40</v>
      </c>
      <c r="I24" s="27" t="s">
        <v>29</v>
      </c>
      <c r="J24" s="25" t="s">
        <v>41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42</v>
      </c>
      <c r="L26" s="32"/>
    </row>
    <row r="27" spans="2:12" s="7" customFormat="1" ht="16.5" customHeight="1">
      <c r="B27" s="86"/>
      <c r="E27" s="303" t="s">
        <v>19</v>
      </c>
      <c r="F27" s="303"/>
      <c r="G27" s="303"/>
      <c r="H27" s="303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44</v>
      </c>
      <c r="J30" s="63">
        <f>ROUND(J83,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46</v>
      </c>
      <c r="I32" s="35" t="s">
        <v>45</v>
      </c>
      <c r="J32" s="35" t="s">
        <v>47</v>
      </c>
      <c r="L32" s="32"/>
    </row>
    <row r="33" spans="2:12" s="1" customFormat="1" ht="14.4" customHeight="1">
      <c r="B33" s="32"/>
      <c r="D33" s="52" t="s">
        <v>48</v>
      </c>
      <c r="E33" s="27" t="s">
        <v>49</v>
      </c>
      <c r="F33" s="88">
        <f>ROUND((SUM(BE83:BE109)),  2)</f>
        <v>0</v>
      </c>
      <c r="I33" s="89">
        <v>0.21</v>
      </c>
      <c r="J33" s="88">
        <f>ROUND(((SUM(BE83:BE109))*I33),  2)</f>
        <v>0</v>
      </c>
      <c r="L33" s="32"/>
    </row>
    <row r="34" spans="2:12" s="1" customFormat="1" ht="14.4" customHeight="1">
      <c r="B34" s="32"/>
      <c r="E34" s="27" t="s">
        <v>50</v>
      </c>
      <c r="F34" s="88">
        <f>ROUND((SUM(BF83:BF109)),  2)</f>
        <v>0</v>
      </c>
      <c r="I34" s="89">
        <v>0.12</v>
      </c>
      <c r="J34" s="88">
        <f>ROUND(((SUM(BF83:BF109))*I34),  2)</f>
        <v>0</v>
      </c>
      <c r="L34" s="32"/>
    </row>
    <row r="35" spans="2:12" s="1" customFormat="1" ht="14.4" hidden="1" customHeight="1">
      <c r="B35" s="32"/>
      <c r="E35" s="27" t="s">
        <v>51</v>
      </c>
      <c r="F35" s="88">
        <f>ROUND((SUM(BG83:BG109)),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52</v>
      </c>
      <c r="F36" s="88">
        <f>ROUND((SUM(BH83:BH109)),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53</v>
      </c>
      <c r="F37" s="88">
        <f>ROUND((SUM(BI83:BI109)),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54</v>
      </c>
      <c r="E39" s="54"/>
      <c r="F39" s="54"/>
      <c r="G39" s="92" t="s">
        <v>55</v>
      </c>
      <c r="H39" s="93" t="s">
        <v>56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110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Mariánské Lázně - rekonstrukce ulice Hlavní , -světelná křižovatka - Česká pošta , 2. etapa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108</v>
      </c>
      <c r="L49" s="32"/>
    </row>
    <row r="50" spans="2:47" s="1" customFormat="1" ht="16.5" customHeight="1">
      <c r="B50" s="32"/>
      <c r="E50" s="285" t="str">
        <f>E9</f>
        <v>SKB3206 - SO 801 Sadové úpravy</v>
      </c>
      <c r="F50" s="304"/>
      <c r="G50" s="304"/>
      <c r="H50" s="304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23. 4. 2025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 xml:space="preserve">Město Mariánské Lázně </v>
      </c>
      <c r="I54" s="27" t="s">
        <v>33</v>
      </c>
      <c r="J54" s="30" t="str">
        <f>E21</f>
        <v>Projekční kancelář Ing.Škubalová</v>
      </c>
      <c r="L54" s="32"/>
    </row>
    <row r="55" spans="2:47" s="1" customFormat="1" ht="15.15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Straka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111</v>
      </c>
      <c r="D57" s="90"/>
      <c r="E57" s="90"/>
      <c r="F57" s="90"/>
      <c r="G57" s="90"/>
      <c r="H57" s="90"/>
      <c r="I57" s="90"/>
      <c r="J57" s="97" t="s">
        <v>112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76</v>
      </c>
      <c r="J59" s="63">
        <f>J83</f>
        <v>0</v>
      </c>
      <c r="L59" s="32"/>
      <c r="AU59" s="17" t="s">
        <v>113</v>
      </c>
    </row>
    <row r="60" spans="2:47" s="8" customFormat="1" ht="24.9" customHeight="1">
      <c r="B60" s="99"/>
      <c r="D60" s="100" t="s">
        <v>114</v>
      </c>
      <c r="E60" s="101"/>
      <c r="F60" s="101"/>
      <c r="G60" s="101"/>
      <c r="H60" s="101"/>
      <c r="I60" s="101"/>
      <c r="J60" s="102">
        <f>J84</f>
        <v>0</v>
      </c>
      <c r="L60" s="99"/>
    </row>
    <row r="61" spans="2:47" s="9" customFormat="1" ht="19.95" customHeight="1">
      <c r="B61" s="103"/>
      <c r="D61" s="104" t="s">
        <v>115</v>
      </c>
      <c r="E61" s="105"/>
      <c r="F61" s="105"/>
      <c r="G61" s="105"/>
      <c r="H61" s="105"/>
      <c r="I61" s="105"/>
      <c r="J61" s="106">
        <f>J85</f>
        <v>0</v>
      </c>
      <c r="L61" s="103"/>
    </row>
    <row r="62" spans="2:47" s="9" customFormat="1" ht="19.95" customHeight="1">
      <c r="B62" s="103"/>
      <c r="D62" s="104" t="s">
        <v>120</v>
      </c>
      <c r="E62" s="105"/>
      <c r="F62" s="105"/>
      <c r="G62" s="105"/>
      <c r="H62" s="105"/>
      <c r="I62" s="105"/>
      <c r="J62" s="106">
        <f>J99</f>
        <v>0</v>
      </c>
      <c r="L62" s="103"/>
    </row>
    <row r="63" spans="2:47" s="9" customFormat="1" ht="19.95" customHeight="1">
      <c r="B63" s="103"/>
      <c r="D63" s="104" t="s">
        <v>122</v>
      </c>
      <c r="E63" s="105"/>
      <c r="F63" s="105"/>
      <c r="G63" s="105"/>
      <c r="H63" s="105"/>
      <c r="I63" s="105"/>
      <c r="J63" s="106">
        <f>J107</f>
        <v>0</v>
      </c>
      <c r="L63" s="103"/>
    </row>
    <row r="64" spans="2:47" s="1" customFormat="1" ht="21.75" customHeight="1">
      <c r="B64" s="32"/>
      <c r="L64" s="32"/>
    </row>
    <row r="65" spans="2:12" s="1" customFormat="1" ht="6.9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32"/>
    </row>
    <row r="69" spans="2:12" s="1" customFormat="1" ht="6.9" customHeight="1"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32"/>
    </row>
    <row r="70" spans="2:12" s="1" customFormat="1" ht="24.9" customHeight="1">
      <c r="B70" s="32"/>
      <c r="C70" s="21" t="s">
        <v>125</v>
      </c>
      <c r="L70" s="32"/>
    </row>
    <row r="71" spans="2:12" s="1" customFormat="1" ht="6.9" customHeight="1">
      <c r="B71" s="32"/>
      <c r="L71" s="32"/>
    </row>
    <row r="72" spans="2:12" s="1" customFormat="1" ht="12" customHeight="1">
      <c r="B72" s="32"/>
      <c r="C72" s="27" t="s">
        <v>16</v>
      </c>
      <c r="L72" s="32"/>
    </row>
    <row r="73" spans="2:12" s="1" customFormat="1" ht="16.5" customHeight="1">
      <c r="B73" s="32"/>
      <c r="E73" s="305" t="str">
        <f>E7</f>
        <v>Mariánské Lázně - rekonstrukce ulice Hlavní , -světelná křižovatka - Česká pošta , 2. etapa</v>
      </c>
      <c r="F73" s="306"/>
      <c r="G73" s="306"/>
      <c r="H73" s="306"/>
      <c r="L73" s="32"/>
    </row>
    <row r="74" spans="2:12" s="1" customFormat="1" ht="12" customHeight="1">
      <c r="B74" s="32"/>
      <c r="C74" s="27" t="s">
        <v>108</v>
      </c>
      <c r="L74" s="32"/>
    </row>
    <row r="75" spans="2:12" s="1" customFormat="1" ht="16.5" customHeight="1">
      <c r="B75" s="32"/>
      <c r="E75" s="285" t="str">
        <f>E9</f>
        <v>SKB3206 - SO 801 Sadové úpravy</v>
      </c>
      <c r="F75" s="304"/>
      <c r="G75" s="304"/>
      <c r="H75" s="304"/>
      <c r="L75" s="32"/>
    </row>
    <row r="76" spans="2:12" s="1" customFormat="1" ht="6.9" customHeight="1">
      <c r="B76" s="32"/>
      <c r="L76" s="32"/>
    </row>
    <row r="77" spans="2:12" s="1" customFormat="1" ht="12" customHeight="1">
      <c r="B77" s="32"/>
      <c r="C77" s="27" t="s">
        <v>21</v>
      </c>
      <c r="F77" s="25" t="str">
        <f>F12</f>
        <v xml:space="preserve"> </v>
      </c>
      <c r="I77" s="27" t="s">
        <v>23</v>
      </c>
      <c r="J77" s="49" t="str">
        <f>IF(J12="","",J12)</f>
        <v>23. 4. 2025</v>
      </c>
      <c r="L77" s="32"/>
    </row>
    <row r="78" spans="2:12" s="1" customFormat="1" ht="6.9" customHeight="1">
      <c r="B78" s="32"/>
      <c r="L78" s="32"/>
    </row>
    <row r="79" spans="2:12" s="1" customFormat="1" ht="25.65" customHeight="1">
      <c r="B79" s="32"/>
      <c r="C79" s="27" t="s">
        <v>25</v>
      </c>
      <c r="F79" s="25" t="str">
        <f>E15</f>
        <v xml:space="preserve">Město Mariánské Lázně </v>
      </c>
      <c r="I79" s="27" t="s">
        <v>33</v>
      </c>
      <c r="J79" s="30" t="str">
        <f>E21</f>
        <v>Projekční kancelář Ing.Škubalová</v>
      </c>
      <c r="L79" s="32"/>
    </row>
    <row r="80" spans="2:12" s="1" customFormat="1" ht="15.15" customHeight="1">
      <c r="B80" s="32"/>
      <c r="C80" s="27" t="s">
        <v>31</v>
      </c>
      <c r="F80" s="25" t="str">
        <f>IF(E18="","",E18)</f>
        <v>Vyplň údaj</v>
      </c>
      <c r="I80" s="27" t="s">
        <v>38</v>
      </c>
      <c r="J80" s="30" t="str">
        <f>E24</f>
        <v>Straka</v>
      </c>
      <c r="L80" s="32"/>
    </row>
    <row r="81" spans="2:65" s="1" customFormat="1" ht="10.35" customHeight="1">
      <c r="B81" s="32"/>
      <c r="L81" s="32"/>
    </row>
    <row r="82" spans="2:65" s="10" customFormat="1" ht="29.25" customHeight="1">
      <c r="B82" s="107"/>
      <c r="C82" s="108" t="s">
        <v>126</v>
      </c>
      <c r="D82" s="109" t="s">
        <v>63</v>
      </c>
      <c r="E82" s="109" t="s">
        <v>59</v>
      </c>
      <c r="F82" s="109" t="s">
        <v>60</v>
      </c>
      <c r="G82" s="109" t="s">
        <v>127</v>
      </c>
      <c r="H82" s="109" t="s">
        <v>128</v>
      </c>
      <c r="I82" s="109" t="s">
        <v>129</v>
      </c>
      <c r="J82" s="109" t="s">
        <v>112</v>
      </c>
      <c r="K82" s="110" t="s">
        <v>130</v>
      </c>
      <c r="L82" s="107"/>
      <c r="M82" s="56" t="s">
        <v>19</v>
      </c>
      <c r="N82" s="57" t="s">
        <v>48</v>
      </c>
      <c r="O82" s="57" t="s">
        <v>131</v>
      </c>
      <c r="P82" s="57" t="s">
        <v>132</v>
      </c>
      <c r="Q82" s="57" t="s">
        <v>133</v>
      </c>
      <c r="R82" s="57" t="s">
        <v>134</v>
      </c>
      <c r="S82" s="57" t="s">
        <v>135</v>
      </c>
      <c r="T82" s="58" t="s">
        <v>136</v>
      </c>
    </row>
    <row r="83" spans="2:65" s="1" customFormat="1" ht="22.8" customHeight="1">
      <c r="B83" s="32"/>
      <c r="C83" s="61" t="s">
        <v>137</v>
      </c>
      <c r="J83" s="111">
        <f>BK83</f>
        <v>0</v>
      </c>
      <c r="L83" s="32"/>
      <c r="M83" s="59"/>
      <c r="N83" s="50"/>
      <c r="O83" s="50"/>
      <c r="P83" s="112">
        <f>P84</f>
        <v>0</v>
      </c>
      <c r="Q83" s="50"/>
      <c r="R83" s="112">
        <f>R84</f>
        <v>0</v>
      </c>
      <c r="S83" s="50"/>
      <c r="T83" s="113">
        <f>T84</f>
        <v>0</v>
      </c>
      <c r="AT83" s="17" t="s">
        <v>77</v>
      </c>
      <c r="AU83" s="17" t="s">
        <v>113</v>
      </c>
      <c r="BK83" s="114">
        <f>BK84</f>
        <v>0</v>
      </c>
    </row>
    <row r="84" spans="2:65" s="11" customFormat="1" ht="25.95" customHeight="1">
      <c r="B84" s="115"/>
      <c r="D84" s="116" t="s">
        <v>77</v>
      </c>
      <c r="E84" s="117" t="s">
        <v>138</v>
      </c>
      <c r="F84" s="117" t="s">
        <v>139</v>
      </c>
      <c r="I84" s="118"/>
      <c r="J84" s="119">
        <f>BK84</f>
        <v>0</v>
      </c>
      <c r="L84" s="115"/>
      <c r="M84" s="120"/>
      <c r="P84" s="121">
        <f>P85+P99+P107</f>
        <v>0</v>
      </c>
      <c r="R84" s="121">
        <f>R85+R99+R107</f>
        <v>0</v>
      </c>
      <c r="T84" s="122">
        <f>T85+T99+T107</f>
        <v>0</v>
      </c>
      <c r="AR84" s="116" t="s">
        <v>86</v>
      </c>
      <c r="AT84" s="123" t="s">
        <v>77</v>
      </c>
      <c r="AU84" s="123" t="s">
        <v>78</v>
      </c>
      <c r="AY84" s="116" t="s">
        <v>140</v>
      </c>
      <c r="BK84" s="124">
        <f>BK85+BK99+BK107</f>
        <v>0</v>
      </c>
    </row>
    <row r="85" spans="2:65" s="11" customFormat="1" ht="22.8" customHeight="1">
      <c r="B85" s="115"/>
      <c r="D85" s="116" t="s">
        <v>77</v>
      </c>
      <c r="E85" s="125" t="s">
        <v>86</v>
      </c>
      <c r="F85" s="125" t="s">
        <v>141</v>
      </c>
      <c r="I85" s="118"/>
      <c r="J85" s="126">
        <f>BK85</f>
        <v>0</v>
      </c>
      <c r="L85" s="115"/>
      <c r="M85" s="120"/>
      <c r="P85" s="121">
        <f>SUM(P86:P98)</f>
        <v>0</v>
      </c>
      <c r="R85" s="121">
        <f>SUM(R86:R98)</f>
        <v>0</v>
      </c>
      <c r="T85" s="122">
        <f>SUM(T86:T98)</f>
        <v>0</v>
      </c>
      <c r="AR85" s="116" t="s">
        <v>86</v>
      </c>
      <c r="AT85" s="123" t="s">
        <v>77</v>
      </c>
      <c r="AU85" s="123" t="s">
        <v>86</v>
      </c>
      <c r="AY85" s="116" t="s">
        <v>140</v>
      </c>
      <c r="BK85" s="124">
        <f>SUM(BK86:BK98)</f>
        <v>0</v>
      </c>
    </row>
    <row r="86" spans="2:65" s="1" customFormat="1" ht="16.5" customHeight="1">
      <c r="B86" s="32"/>
      <c r="C86" s="127" t="s">
        <v>86</v>
      </c>
      <c r="D86" s="127" t="s">
        <v>142</v>
      </c>
      <c r="E86" s="128" t="s">
        <v>1684</v>
      </c>
      <c r="F86" s="129" t="s">
        <v>1685</v>
      </c>
      <c r="G86" s="130" t="s">
        <v>233</v>
      </c>
      <c r="H86" s="131">
        <v>2</v>
      </c>
      <c r="I86" s="132"/>
      <c r="J86" s="133">
        <f>ROUND(I86*H86,2)</f>
        <v>0</v>
      </c>
      <c r="K86" s="129" t="s">
        <v>19</v>
      </c>
      <c r="L86" s="32"/>
      <c r="M86" s="134" t="s">
        <v>19</v>
      </c>
      <c r="N86" s="135" t="s">
        <v>49</v>
      </c>
      <c r="P86" s="136">
        <f>O86*H86</f>
        <v>0</v>
      </c>
      <c r="Q86" s="136">
        <v>0</v>
      </c>
      <c r="R86" s="136">
        <f>Q86*H86</f>
        <v>0</v>
      </c>
      <c r="S86" s="136">
        <v>0</v>
      </c>
      <c r="T86" s="137">
        <f>S86*H86</f>
        <v>0</v>
      </c>
      <c r="AR86" s="138" t="s">
        <v>147</v>
      </c>
      <c r="AT86" s="138" t="s">
        <v>142</v>
      </c>
      <c r="AU86" s="138" t="s">
        <v>88</v>
      </c>
      <c r="AY86" s="17" t="s">
        <v>140</v>
      </c>
      <c r="BE86" s="139">
        <f>IF(N86="základní",J86,0)</f>
        <v>0</v>
      </c>
      <c r="BF86" s="139">
        <f>IF(N86="snížená",J86,0)</f>
        <v>0</v>
      </c>
      <c r="BG86" s="139">
        <f>IF(N86="zákl. přenesená",J86,0)</f>
        <v>0</v>
      </c>
      <c r="BH86" s="139">
        <f>IF(N86="sníž. přenesená",J86,0)</f>
        <v>0</v>
      </c>
      <c r="BI86" s="139">
        <f>IF(N86="nulová",J86,0)</f>
        <v>0</v>
      </c>
      <c r="BJ86" s="17" t="s">
        <v>86</v>
      </c>
      <c r="BK86" s="139">
        <f>ROUND(I86*H86,2)</f>
        <v>0</v>
      </c>
      <c r="BL86" s="17" t="s">
        <v>147</v>
      </c>
      <c r="BM86" s="138" t="s">
        <v>88</v>
      </c>
    </row>
    <row r="87" spans="2:65" s="1" customFormat="1" ht="24.15" customHeight="1">
      <c r="B87" s="32"/>
      <c r="C87" s="127" t="s">
        <v>88</v>
      </c>
      <c r="D87" s="127" t="s">
        <v>142</v>
      </c>
      <c r="E87" s="128" t="s">
        <v>1686</v>
      </c>
      <c r="F87" s="129" t="s">
        <v>1687</v>
      </c>
      <c r="G87" s="130" t="s">
        <v>619</v>
      </c>
      <c r="H87" s="131">
        <v>1</v>
      </c>
      <c r="I87" s="132"/>
      <c r="J87" s="133">
        <f>ROUND(I87*H87,2)</f>
        <v>0</v>
      </c>
      <c r="K87" s="129" t="s">
        <v>146</v>
      </c>
      <c r="L87" s="32"/>
      <c r="M87" s="134" t="s">
        <v>19</v>
      </c>
      <c r="N87" s="135" t="s">
        <v>49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147</v>
      </c>
      <c r="AT87" s="138" t="s">
        <v>142</v>
      </c>
      <c r="AU87" s="138" t="s">
        <v>88</v>
      </c>
      <c r="AY87" s="17" t="s">
        <v>140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86</v>
      </c>
      <c r="BK87" s="139">
        <f>ROUND(I87*H87,2)</f>
        <v>0</v>
      </c>
      <c r="BL87" s="17" t="s">
        <v>147</v>
      </c>
      <c r="BM87" s="138" t="s">
        <v>147</v>
      </c>
    </row>
    <row r="88" spans="2:65" s="1" customFormat="1">
      <c r="B88" s="32"/>
      <c r="D88" s="140" t="s">
        <v>148</v>
      </c>
      <c r="F88" s="141" t="s">
        <v>1688</v>
      </c>
      <c r="I88" s="142"/>
      <c r="L88" s="32"/>
      <c r="M88" s="143"/>
      <c r="T88" s="53"/>
      <c r="AT88" s="17" t="s">
        <v>148</v>
      </c>
      <c r="AU88" s="17" t="s">
        <v>88</v>
      </c>
    </row>
    <row r="89" spans="2:65" s="1" customFormat="1" ht="21.75" customHeight="1">
      <c r="B89" s="32"/>
      <c r="C89" s="127" t="s">
        <v>157</v>
      </c>
      <c r="D89" s="127" t="s">
        <v>142</v>
      </c>
      <c r="E89" s="128" t="s">
        <v>1689</v>
      </c>
      <c r="F89" s="129" t="s">
        <v>1690</v>
      </c>
      <c r="G89" s="130" t="s">
        <v>619</v>
      </c>
      <c r="H89" s="131">
        <v>1</v>
      </c>
      <c r="I89" s="132"/>
      <c r="J89" s="133">
        <f>ROUND(I89*H89,2)</f>
        <v>0</v>
      </c>
      <c r="K89" s="129" t="s">
        <v>146</v>
      </c>
      <c r="L89" s="32"/>
      <c r="M89" s="134" t="s">
        <v>19</v>
      </c>
      <c r="N89" s="135" t="s">
        <v>49</v>
      </c>
      <c r="P89" s="136">
        <f>O89*H89</f>
        <v>0</v>
      </c>
      <c r="Q89" s="136">
        <v>0</v>
      </c>
      <c r="R89" s="136">
        <f>Q89*H89</f>
        <v>0</v>
      </c>
      <c r="S89" s="136">
        <v>0</v>
      </c>
      <c r="T89" s="137">
        <f>S89*H89</f>
        <v>0</v>
      </c>
      <c r="AR89" s="138" t="s">
        <v>147</v>
      </c>
      <c r="AT89" s="138" t="s">
        <v>142</v>
      </c>
      <c r="AU89" s="138" t="s">
        <v>88</v>
      </c>
      <c r="AY89" s="17" t="s">
        <v>140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86</v>
      </c>
      <c r="BK89" s="139">
        <f>ROUND(I89*H89,2)</f>
        <v>0</v>
      </c>
      <c r="BL89" s="17" t="s">
        <v>147</v>
      </c>
      <c r="BM89" s="138" t="s">
        <v>160</v>
      </c>
    </row>
    <row r="90" spans="2:65" s="1" customFormat="1">
      <c r="B90" s="32"/>
      <c r="D90" s="140" t="s">
        <v>148</v>
      </c>
      <c r="F90" s="141" t="s">
        <v>1691</v>
      </c>
      <c r="I90" s="142"/>
      <c r="L90" s="32"/>
      <c r="M90" s="143"/>
      <c r="T90" s="53"/>
      <c r="AT90" s="17" t="s">
        <v>148</v>
      </c>
      <c r="AU90" s="17" t="s">
        <v>88</v>
      </c>
    </row>
    <row r="91" spans="2:65" s="1" customFormat="1" ht="16.5" customHeight="1">
      <c r="B91" s="32"/>
      <c r="C91" s="127" t="s">
        <v>147</v>
      </c>
      <c r="D91" s="127" t="s">
        <v>142</v>
      </c>
      <c r="E91" s="128" t="s">
        <v>1692</v>
      </c>
      <c r="F91" s="129" t="s">
        <v>1693</v>
      </c>
      <c r="G91" s="130" t="s">
        <v>619</v>
      </c>
      <c r="H91" s="131">
        <v>1</v>
      </c>
      <c r="I91" s="132"/>
      <c r="J91" s="133">
        <f>ROUND(I91*H91,2)</f>
        <v>0</v>
      </c>
      <c r="K91" s="129" t="s">
        <v>19</v>
      </c>
      <c r="L91" s="32"/>
      <c r="M91" s="134" t="s">
        <v>19</v>
      </c>
      <c r="N91" s="135" t="s">
        <v>49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147</v>
      </c>
      <c r="AT91" s="138" t="s">
        <v>142</v>
      </c>
      <c r="AU91" s="138" t="s">
        <v>88</v>
      </c>
      <c r="AY91" s="17" t="s">
        <v>140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86</v>
      </c>
      <c r="BK91" s="139">
        <f>ROUND(I91*H91,2)</f>
        <v>0</v>
      </c>
      <c r="BL91" s="17" t="s">
        <v>147</v>
      </c>
      <c r="BM91" s="138" t="s">
        <v>164</v>
      </c>
    </row>
    <row r="92" spans="2:65" s="1" customFormat="1" ht="16.5" customHeight="1">
      <c r="B92" s="32"/>
      <c r="C92" s="127" t="s">
        <v>168</v>
      </c>
      <c r="D92" s="127" t="s">
        <v>142</v>
      </c>
      <c r="E92" s="128" t="s">
        <v>1694</v>
      </c>
      <c r="F92" s="129" t="s">
        <v>1695</v>
      </c>
      <c r="G92" s="130" t="s">
        <v>619</v>
      </c>
      <c r="H92" s="131">
        <v>1</v>
      </c>
      <c r="I92" s="132"/>
      <c r="J92" s="133">
        <f>ROUND(I92*H92,2)</f>
        <v>0</v>
      </c>
      <c r="K92" s="129" t="s">
        <v>19</v>
      </c>
      <c r="L92" s="32"/>
      <c r="M92" s="134" t="s">
        <v>19</v>
      </c>
      <c r="N92" s="135" t="s">
        <v>49</v>
      </c>
      <c r="P92" s="136">
        <f>O92*H92</f>
        <v>0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147</v>
      </c>
      <c r="AT92" s="138" t="s">
        <v>142</v>
      </c>
      <c r="AU92" s="138" t="s">
        <v>88</v>
      </c>
      <c r="AY92" s="17" t="s">
        <v>140</v>
      </c>
      <c r="BE92" s="139">
        <f>IF(N92="základní",J92,0)</f>
        <v>0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86</v>
      </c>
      <c r="BK92" s="139">
        <f>ROUND(I92*H92,2)</f>
        <v>0</v>
      </c>
      <c r="BL92" s="17" t="s">
        <v>147</v>
      </c>
      <c r="BM92" s="138" t="s">
        <v>171</v>
      </c>
    </row>
    <row r="93" spans="2:65" s="1" customFormat="1" ht="21.75" customHeight="1">
      <c r="B93" s="32"/>
      <c r="C93" s="127" t="s">
        <v>160</v>
      </c>
      <c r="D93" s="127" t="s">
        <v>142</v>
      </c>
      <c r="E93" s="128" t="s">
        <v>1696</v>
      </c>
      <c r="F93" s="129" t="s">
        <v>1697</v>
      </c>
      <c r="G93" s="130" t="s">
        <v>1698</v>
      </c>
      <c r="H93" s="131">
        <v>32</v>
      </c>
      <c r="I93" s="132"/>
      <c r="J93" s="133">
        <f>ROUND(I93*H93,2)</f>
        <v>0</v>
      </c>
      <c r="K93" s="129" t="s">
        <v>19</v>
      </c>
      <c r="L93" s="32"/>
      <c r="M93" s="134" t="s">
        <v>19</v>
      </c>
      <c r="N93" s="135" t="s">
        <v>49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147</v>
      </c>
      <c r="AT93" s="138" t="s">
        <v>142</v>
      </c>
      <c r="AU93" s="138" t="s">
        <v>88</v>
      </c>
      <c r="AY93" s="17" t="s">
        <v>140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86</v>
      </c>
      <c r="BK93" s="139">
        <f>ROUND(I93*H93,2)</f>
        <v>0</v>
      </c>
      <c r="BL93" s="17" t="s">
        <v>147</v>
      </c>
      <c r="BM93" s="138" t="s">
        <v>8</v>
      </c>
    </row>
    <row r="94" spans="2:65" s="1" customFormat="1" ht="24.15" customHeight="1">
      <c r="B94" s="32"/>
      <c r="C94" s="127" t="s">
        <v>177</v>
      </c>
      <c r="D94" s="127" t="s">
        <v>142</v>
      </c>
      <c r="E94" s="128" t="s">
        <v>1699</v>
      </c>
      <c r="F94" s="129" t="s">
        <v>1700</v>
      </c>
      <c r="G94" s="130" t="s">
        <v>1698</v>
      </c>
      <c r="H94" s="131">
        <v>32</v>
      </c>
      <c r="I94" s="132"/>
      <c r="J94" s="133">
        <f>ROUND(I94*H94,2)</f>
        <v>0</v>
      </c>
      <c r="K94" s="129" t="s">
        <v>19</v>
      </c>
      <c r="L94" s="32"/>
      <c r="M94" s="134" t="s">
        <v>19</v>
      </c>
      <c r="N94" s="135" t="s">
        <v>49</v>
      </c>
      <c r="P94" s="136">
        <f>O94*H94</f>
        <v>0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147</v>
      </c>
      <c r="AT94" s="138" t="s">
        <v>142</v>
      </c>
      <c r="AU94" s="138" t="s">
        <v>88</v>
      </c>
      <c r="AY94" s="17" t="s">
        <v>140</v>
      </c>
      <c r="BE94" s="139">
        <f>IF(N94="základní",J94,0)</f>
        <v>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86</v>
      </c>
      <c r="BK94" s="139">
        <f>ROUND(I94*H94,2)</f>
        <v>0</v>
      </c>
      <c r="BL94" s="17" t="s">
        <v>147</v>
      </c>
      <c r="BM94" s="138" t="s">
        <v>180</v>
      </c>
    </row>
    <row r="95" spans="2:65" s="1" customFormat="1" ht="24.15" customHeight="1">
      <c r="B95" s="32"/>
      <c r="C95" s="127" t="s">
        <v>164</v>
      </c>
      <c r="D95" s="127" t="s">
        <v>142</v>
      </c>
      <c r="E95" s="128" t="s">
        <v>1701</v>
      </c>
      <c r="F95" s="129" t="s">
        <v>1702</v>
      </c>
      <c r="G95" s="130" t="s">
        <v>619</v>
      </c>
      <c r="H95" s="131">
        <v>7</v>
      </c>
      <c r="I95" s="132"/>
      <c r="J95" s="133">
        <f>ROUND(I95*H95,2)</f>
        <v>0</v>
      </c>
      <c r="K95" s="129" t="s">
        <v>146</v>
      </c>
      <c r="L95" s="32"/>
      <c r="M95" s="134" t="s">
        <v>19</v>
      </c>
      <c r="N95" s="135" t="s">
        <v>49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147</v>
      </c>
      <c r="AT95" s="138" t="s">
        <v>142</v>
      </c>
      <c r="AU95" s="138" t="s">
        <v>88</v>
      </c>
      <c r="AY95" s="17" t="s">
        <v>140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86</v>
      </c>
      <c r="BK95" s="139">
        <f>ROUND(I95*H95,2)</f>
        <v>0</v>
      </c>
      <c r="BL95" s="17" t="s">
        <v>147</v>
      </c>
      <c r="BM95" s="138" t="s">
        <v>184</v>
      </c>
    </row>
    <row r="96" spans="2:65" s="1" customFormat="1">
      <c r="B96" s="32"/>
      <c r="D96" s="140" t="s">
        <v>148</v>
      </c>
      <c r="F96" s="141" t="s">
        <v>1703</v>
      </c>
      <c r="I96" s="142"/>
      <c r="L96" s="32"/>
      <c r="M96" s="143"/>
      <c r="T96" s="53"/>
      <c r="AT96" s="17" t="s">
        <v>148</v>
      </c>
      <c r="AU96" s="17" t="s">
        <v>88</v>
      </c>
    </row>
    <row r="97" spans="2:65" s="12" customFormat="1">
      <c r="B97" s="144"/>
      <c r="D97" s="145" t="s">
        <v>150</v>
      </c>
      <c r="E97" s="146" t="s">
        <v>19</v>
      </c>
      <c r="F97" s="147" t="s">
        <v>177</v>
      </c>
      <c r="H97" s="148">
        <v>7</v>
      </c>
      <c r="I97" s="149"/>
      <c r="L97" s="144"/>
      <c r="M97" s="150"/>
      <c r="T97" s="151"/>
      <c r="AT97" s="146" t="s">
        <v>150</v>
      </c>
      <c r="AU97" s="146" t="s">
        <v>88</v>
      </c>
      <c r="AV97" s="12" t="s">
        <v>88</v>
      </c>
      <c r="AW97" s="12" t="s">
        <v>37</v>
      </c>
      <c r="AX97" s="12" t="s">
        <v>78</v>
      </c>
      <c r="AY97" s="146" t="s">
        <v>140</v>
      </c>
    </row>
    <row r="98" spans="2:65" s="14" customFormat="1">
      <c r="B98" s="158"/>
      <c r="D98" s="145" t="s">
        <v>150</v>
      </c>
      <c r="E98" s="159" t="s">
        <v>19</v>
      </c>
      <c r="F98" s="160" t="s">
        <v>153</v>
      </c>
      <c r="H98" s="161">
        <v>7</v>
      </c>
      <c r="I98" s="162"/>
      <c r="L98" s="158"/>
      <c r="M98" s="163"/>
      <c r="T98" s="164"/>
      <c r="AT98" s="159" t="s">
        <v>150</v>
      </c>
      <c r="AU98" s="159" t="s">
        <v>88</v>
      </c>
      <c r="AV98" s="14" t="s">
        <v>147</v>
      </c>
      <c r="AW98" s="14" t="s">
        <v>37</v>
      </c>
      <c r="AX98" s="14" t="s">
        <v>86</v>
      </c>
      <c r="AY98" s="159" t="s">
        <v>140</v>
      </c>
    </row>
    <row r="99" spans="2:65" s="11" customFormat="1" ht="22.8" customHeight="1">
      <c r="B99" s="115"/>
      <c r="D99" s="116" t="s">
        <v>77</v>
      </c>
      <c r="E99" s="125" t="s">
        <v>188</v>
      </c>
      <c r="F99" s="125" t="s">
        <v>690</v>
      </c>
      <c r="I99" s="118"/>
      <c r="J99" s="126">
        <f>BK99</f>
        <v>0</v>
      </c>
      <c r="L99" s="115"/>
      <c r="M99" s="120"/>
      <c r="P99" s="121">
        <f>SUM(P100:P106)</f>
        <v>0</v>
      </c>
      <c r="R99" s="121">
        <f>SUM(R100:R106)</f>
        <v>0</v>
      </c>
      <c r="T99" s="122">
        <f>SUM(T100:T106)</f>
        <v>0</v>
      </c>
      <c r="AR99" s="116" t="s">
        <v>86</v>
      </c>
      <c r="AT99" s="123" t="s">
        <v>77</v>
      </c>
      <c r="AU99" s="123" t="s">
        <v>86</v>
      </c>
      <c r="AY99" s="116" t="s">
        <v>140</v>
      </c>
      <c r="BK99" s="124">
        <f>SUM(BK100:BK106)</f>
        <v>0</v>
      </c>
    </row>
    <row r="100" spans="2:65" s="1" customFormat="1" ht="16.5" customHeight="1">
      <c r="B100" s="32"/>
      <c r="C100" s="127" t="s">
        <v>188</v>
      </c>
      <c r="D100" s="127" t="s">
        <v>142</v>
      </c>
      <c r="E100" s="128" t="s">
        <v>1704</v>
      </c>
      <c r="F100" s="129" t="s">
        <v>1705</v>
      </c>
      <c r="G100" s="130" t="s">
        <v>221</v>
      </c>
      <c r="H100" s="131">
        <v>12</v>
      </c>
      <c r="I100" s="132"/>
      <c r="J100" s="133">
        <f>ROUND(I100*H100,2)</f>
        <v>0</v>
      </c>
      <c r="K100" s="129" t="s">
        <v>146</v>
      </c>
      <c r="L100" s="32"/>
      <c r="M100" s="134" t="s">
        <v>19</v>
      </c>
      <c r="N100" s="135" t="s">
        <v>49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147</v>
      </c>
      <c r="AT100" s="138" t="s">
        <v>142</v>
      </c>
      <c r="AU100" s="138" t="s">
        <v>88</v>
      </c>
      <c r="AY100" s="17" t="s">
        <v>140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86</v>
      </c>
      <c r="BK100" s="139">
        <f>ROUND(I100*H100,2)</f>
        <v>0</v>
      </c>
      <c r="BL100" s="17" t="s">
        <v>147</v>
      </c>
      <c r="BM100" s="138" t="s">
        <v>191</v>
      </c>
    </row>
    <row r="101" spans="2:65" s="1" customFormat="1">
      <c r="B101" s="32"/>
      <c r="D101" s="140" t="s">
        <v>148</v>
      </c>
      <c r="F101" s="141" t="s">
        <v>1706</v>
      </c>
      <c r="I101" s="142"/>
      <c r="L101" s="32"/>
      <c r="M101" s="143"/>
      <c r="T101" s="53"/>
      <c r="AT101" s="17" t="s">
        <v>148</v>
      </c>
      <c r="AU101" s="17" t="s">
        <v>88</v>
      </c>
    </row>
    <row r="102" spans="2:65" s="12" customFormat="1">
      <c r="B102" s="144"/>
      <c r="D102" s="145" t="s">
        <v>150</v>
      </c>
      <c r="E102" s="146" t="s">
        <v>19</v>
      </c>
      <c r="F102" s="147" t="s">
        <v>1707</v>
      </c>
      <c r="H102" s="148">
        <v>12</v>
      </c>
      <c r="I102" s="149"/>
      <c r="L102" s="144"/>
      <c r="M102" s="150"/>
      <c r="T102" s="151"/>
      <c r="AT102" s="146" t="s">
        <v>150</v>
      </c>
      <c r="AU102" s="146" t="s">
        <v>88</v>
      </c>
      <c r="AV102" s="12" t="s">
        <v>88</v>
      </c>
      <c r="AW102" s="12" t="s">
        <v>37</v>
      </c>
      <c r="AX102" s="12" t="s">
        <v>78</v>
      </c>
      <c r="AY102" s="146" t="s">
        <v>140</v>
      </c>
    </row>
    <row r="103" spans="2:65" s="14" customFormat="1">
      <c r="B103" s="158"/>
      <c r="D103" s="145" t="s">
        <v>150</v>
      </c>
      <c r="E103" s="159" t="s">
        <v>19</v>
      </c>
      <c r="F103" s="160" t="s">
        <v>153</v>
      </c>
      <c r="H103" s="161">
        <v>12</v>
      </c>
      <c r="I103" s="162"/>
      <c r="L103" s="158"/>
      <c r="M103" s="163"/>
      <c r="T103" s="164"/>
      <c r="AT103" s="159" t="s">
        <v>150</v>
      </c>
      <c r="AU103" s="159" t="s">
        <v>88</v>
      </c>
      <c r="AV103" s="14" t="s">
        <v>147</v>
      </c>
      <c r="AW103" s="14" t="s">
        <v>37</v>
      </c>
      <c r="AX103" s="14" t="s">
        <v>86</v>
      </c>
      <c r="AY103" s="159" t="s">
        <v>140</v>
      </c>
    </row>
    <row r="104" spans="2:65" s="1" customFormat="1" ht="16.5" customHeight="1">
      <c r="B104" s="32"/>
      <c r="C104" s="165" t="s">
        <v>171</v>
      </c>
      <c r="D104" s="165" t="s">
        <v>290</v>
      </c>
      <c r="E104" s="166" t="s">
        <v>1708</v>
      </c>
      <c r="F104" s="167" t="s">
        <v>1709</v>
      </c>
      <c r="G104" s="168" t="s">
        <v>221</v>
      </c>
      <c r="H104" s="169">
        <v>12.24</v>
      </c>
      <c r="I104" s="170"/>
      <c r="J104" s="171">
        <f>ROUND(I104*H104,2)</f>
        <v>0</v>
      </c>
      <c r="K104" s="167" t="s">
        <v>19</v>
      </c>
      <c r="L104" s="172"/>
      <c r="M104" s="173" t="s">
        <v>19</v>
      </c>
      <c r="N104" s="174" t="s">
        <v>49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164</v>
      </c>
      <c r="AT104" s="138" t="s">
        <v>290</v>
      </c>
      <c r="AU104" s="138" t="s">
        <v>88</v>
      </c>
      <c r="AY104" s="17" t="s">
        <v>140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86</v>
      </c>
      <c r="BK104" s="139">
        <f>ROUND(I104*H104,2)</f>
        <v>0</v>
      </c>
      <c r="BL104" s="17" t="s">
        <v>147</v>
      </c>
      <c r="BM104" s="138" t="s">
        <v>198</v>
      </c>
    </row>
    <row r="105" spans="2:65" s="12" customFormat="1">
      <c r="B105" s="144"/>
      <c r="D105" s="145" t="s">
        <v>150</v>
      </c>
      <c r="E105" s="146" t="s">
        <v>19</v>
      </c>
      <c r="F105" s="147" t="s">
        <v>1710</v>
      </c>
      <c r="H105" s="148">
        <v>12.24</v>
      </c>
      <c r="I105" s="149"/>
      <c r="L105" s="144"/>
      <c r="M105" s="150"/>
      <c r="T105" s="151"/>
      <c r="AT105" s="146" t="s">
        <v>150</v>
      </c>
      <c r="AU105" s="146" t="s">
        <v>88</v>
      </c>
      <c r="AV105" s="12" t="s">
        <v>88</v>
      </c>
      <c r="AW105" s="12" t="s">
        <v>37</v>
      </c>
      <c r="AX105" s="12" t="s">
        <v>78</v>
      </c>
      <c r="AY105" s="146" t="s">
        <v>140</v>
      </c>
    </row>
    <row r="106" spans="2:65" s="14" customFormat="1">
      <c r="B106" s="158"/>
      <c r="D106" s="145" t="s">
        <v>150</v>
      </c>
      <c r="E106" s="159" t="s">
        <v>19</v>
      </c>
      <c r="F106" s="160" t="s">
        <v>153</v>
      </c>
      <c r="H106" s="161">
        <v>12.24</v>
      </c>
      <c r="I106" s="162"/>
      <c r="L106" s="158"/>
      <c r="M106" s="163"/>
      <c r="T106" s="164"/>
      <c r="AT106" s="159" t="s">
        <v>150</v>
      </c>
      <c r="AU106" s="159" t="s">
        <v>88</v>
      </c>
      <c r="AV106" s="14" t="s">
        <v>147</v>
      </c>
      <c r="AW106" s="14" t="s">
        <v>37</v>
      </c>
      <c r="AX106" s="14" t="s">
        <v>86</v>
      </c>
      <c r="AY106" s="159" t="s">
        <v>140</v>
      </c>
    </row>
    <row r="107" spans="2:65" s="11" customFormat="1" ht="22.8" customHeight="1">
      <c r="B107" s="115"/>
      <c r="D107" s="116" t="s">
        <v>77</v>
      </c>
      <c r="E107" s="125" t="s">
        <v>980</v>
      </c>
      <c r="F107" s="125" t="s">
        <v>981</v>
      </c>
      <c r="I107" s="118"/>
      <c r="J107" s="126">
        <f>BK107</f>
        <v>0</v>
      </c>
      <c r="L107" s="115"/>
      <c r="M107" s="120"/>
      <c r="P107" s="121">
        <f>SUM(P108:P109)</f>
        <v>0</v>
      </c>
      <c r="R107" s="121">
        <f>SUM(R108:R109)</f>
        <v>0</v>
      </c>
      <c r="T107" s="122">
        <f>SUM(T108:T109)</f>
        <v>0</v>
      </c>
      <c r="AR107" s="116" t="s">
        <v>86</v>
      </c>
      <c r="AT107" s="123" t="s">
        <v>77</v>
      </c>
      <c r="AU107" s="123" t="s">
        <v>86</v>
      </c>
      <c r="AY107" s="116" t="s">
        <v>140</v>
      </c>
      <c r="BK107" s="124">
        <f>SUM(BK108:BK109)</f>
        <v>0</v>
      </c>
    </row>
    <row r="108" spans="2:65" s="1" customFormat="1" ht="16.5" customHeight="1">
      <c r="B108" s="32"/>
      <c r="C108" s="127" t="s">
        <v>202</v>
      </c>
      <c r="D108" s="127" t="s">
        <v>142</v>
      </c>
      <c r="E108" s="128" t="s">
        <v>1711</v>
      </c>
      <c r="F108" s="129" t="s">
        <v>1712</v>
      </c>
      <c r="G108" s="130" t="s">
        <v>293</v>
      </c>
      <c r="H108" s="131">
        <v>9.18</v>
      </c>
      <c r="I108" s="132"/>
      <c r="J108" s="133">
        <f>ROUND(I108*H108,2)</f>
        <v>0</v>
      </c>
      <c r="K108" s="129" t="s">
        <v>146</v>
      </c>
      <c r="L108" s="32"/>
      <c r="M108" s="134" t="s">
        <v>19</v>
      </c>
      <c r="N108" s="135" t="s">
        <v>49</v>
      </c>
      <c r="P108" s="136">
        <f>O108*H108</f>
        <v>0</v>
      </c>
      <c r="Q108" s="136">
        <v>0</v>
      </c>
      <c r="R108" s="136">
        <f>Q108*H108</f>
        <v>0</v>
      </c>
      <c r="S108" s="136">
        <v>0</v>
      </c>
      <c r="T108" s="137">
        <f>S108*H108</f>
        <v>0</v>
      </c>
      <c r="AR108" s="138" t="s">
        <v>147</v>
      </c>
      <c r="AT108" s="138" t="s">
        <v>142</v>
      </c>
      <c r="AU108" s="138" t="s">
        <v>88</v>
      </c>
      <c r="AY108" s="17" t="s">
        <v>140</v>
      </c>
      <c r="BE108" s="139">
        <f>IF(N108="základní",J108,0)</f>
        <v>0</v>
      </c>
      <c r="BF108" s="139">
        <f>IF(N108="snížená",J108,0)</f>
        <v>0</v>
      </c>
      <c r="BG108" s="139">
        <f>IF(N108="zákl. přenesená",J108,0)</f>
        <v>0</v>
      </c>
      <c r="BH108" s="139">
        <f>IF(N108="sníž. přenesená",J108,0)</f>
        <v>0</v>
      </c>
      <c r="BI108" s="139">
        <f>IF(N108="nulová",J108,0)</f>
        <v>0</v>
      </c>
      <c r="BJ108" s="17" t="s">
        <v>86</v>
      </c>
      <c r="BK108" s="139">
        <f>ROUND(I108*H108,2)</f>
        <v>0</v>
      </c>
      <c r="BL108" s="17" t="s">
        <v>147</v>
      </c>
      <c r="BM108" s="138" t="s">
        <v>205</v>
      </c>
    </row>
    <row r="109" spans="2:65" s="1" customFormat="1">
      <c r="B109" s="32"/>
      <c r="D109" s="140" t="s">
        <v>148</v>
      </c>
      <c r="F109" s="141" t="s">
        <v>1713</v>
      </c>
      <c r="I109" s="142"/>
      <c r="L109" s="32"/>
      <c r="M109" s="175"/>
      <c r="N109" s="176"/>
      <c r="O109" s="176"/>
      <c r="P109" s="176"/>
      <c r="Q109" s="176"/>
      <c r="R109" s="176"/>
      <c r="S109" s="176"/>
      <c r="T109" s="177"/>
      <c r="AT109" s="17" t="s">
        <v>148</v>
      </c>
      <c r="AU109" s="17" t="s">
        <v>88</v>
      </c>
    </row>
    <row r="110" spans="2:65" s="1" customFormat="1" ht="6.9" customHeight="1"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32"/>
    </row>
  </sheetData>
  <sheetProtection algorithmName="SHA-512" hashValue="MMAUKKX13u2EKlM08MguT/ZtlP2zWmPx7bbZsR2jqbobFofhKotLVe62t6ersEh2TG+DpACA7/5Vr21wB7GcUw==" saltValue="4KXzN3uYHCQiSgemiHfcyWE7FOkdG7JlPYQZ+Jp+Puu9U0zhBaiv7jHxOZ5pGvsZqs2ZSsrFSYcCS3lKnOjOHA==" spinCount="100000" sheet="1" objects="1" scenarios="1" formatColumns="0" formatRows="0" autoFilter="0"/>
  <autoFilter ref="C82:K109" xr:uid="{00000000-0009-0000-0000-000006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600-000000000000}"/>
    <hyperlink ref="F90" r:id="rId2" xr:uid="{00000000-0004-0000-0600-000001000000}"/>
    <hyperlink ref="F96" r:id="rId3" xr:uid="{00000000-0004-0000-0600-000002000000}"/>
    <hyperlink ref="F101" r:id="rId4" xr:uid="{00000000-0004-0000-0600-000003000000}"/>
    <hyperlink ref="F109" r:id="rId5" xr:uid="{00000000-0004-0000-06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2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AT2" s="17" t="s">
        <v>106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88</v>
      </c>
    </row>
    <row r="4" spans="2:46" ht="24.9" customHeight="1">
      <c r="B4" s="20"/>
      <c r="D4" s="21" t="s">
        <v>107</v>
      </c>
      <c r="L4" s="20"/>
      <c r="M4" s="85" t="s">
        <v>10</v>
      </c>
      <c r="AT4" s="17" t="s">
        <v>4</v>
      </c>
    </row>
    <row r="5" spans="2:46" ht="6.9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305" t="str">
        <f>'Rekapitulace stavby'!K6</f>
        <v>Mariánské Lázně - rekonstrukce ulice Hlavní , -světelná křižovatka - Česká pošta , 2. etapa</v>
      </c>
      <c r="F7" s="306"/>
      <c r="G7" s="306"/>
      <c r="H7" s="306"/>
      <c r="L7" s="20"/>
    </row>
    <row r="8" spans="2:46" s="1" customFormat="1" ht="12" customHeight="1">
      <c r="B8" s="32"/>
      <c r="D8" s="27" t="s">
        <v>108</v>
      </c>
      <c r="L8" s="32"/>
    </row>
    <row r="9" spans="2:46" s="1" customFormat="1" ht="16.5" customHeight="1">
      <c r="B9" s="32"/>
      <c r="E9" s="285" t="s">
        <v>1714</v>
      </c>
      <c r="F9" s="304"/>
      <c r="G9" s="304"/>
      <c r="H9" s="304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23. 4. 2025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7" t="str">
        <f>'Rekapitulace stavby'!E14</f>
        <v>Vyplň údaj</v>
      </c>
      <c r="F18" s="299"/>
      <c r="G18" s="299"/>
      <c r="H18" s="299"/>
      <c r="I18" s="27" t="s">
        <v>29</v>
      </c>
      <c r="J18" s="28" t="str">
        <f>'Rekapitulace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39</v>
      </c>
      <c r="L23" s="32"/>
    </row>
    <row r="24" spans="2:12" s="1" customFormat="1" ht="18" customHeight="1">
      <c r="B24" s="32"/>
      <c r="E24" s="25" t="s">
        <v>40</v>
      </c>
      <c r="I24" s="27" t="s">
        <v>29</v>
      </c>
      <c r="J24" s="25" t="s">
        <v>41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42</v>
      </c>
      <c r="L26" s="32"/>
    </row>
    <row r="27" spans="2:12" s="7" customFormat="1" ht="16.5" customHeight="1">
      <c r="B27" s="86"/>
      <c r="E27" s="303" t="s">
        <v>19</v>
      </c>
      <c r="F27" s="303"/>
      <c r="G27" s="303"/>
      <c r="H27" s="303"/>
      <c r="L27" s="86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7" t="s">
        <v>44</v>
      </c>
      <c r="J30" s="63">
        <f>ROUND(J87, 2)</f>
        <v>0</v>
      </c>
      <c r="L30" s="32"/>
    </row>
    <row r="31" spans="2:12" s="1" customFormat="1" ht="6.9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" customHeight="1">
      <c r="B32" s="32"/>
      <c r="F32" s="35" t="s">
        <v>46</v>
      </c>
      <c r="I32" s="35" t="s">
        <v>45</v>
      </c>
      <c r="J32" s="35" t="s">
        <v>47</v>
      </c>
      <c r="L32" s="32"/>
    </row>
    <row r="33" spans="2:12" s="1" customFormat="1" ht="14.4" customHeight="1">
      <c r="B33" s="32"/>
      <c r="D33" s="52" t="s">
        <v>48</v>
      </c>
      <c r="E33" s="27" t="s">
        <v>49</v>
      </c>
      <c r="F33" s="88">
        <f>ROUND((SUM(BE87:BE131)),  2)</f>
        <v>0</v>
      </c>
      <c r="I33" s="89">
        <v>0.21</v>
      </c>
      <c r="J33" s="88">
        <f>ROUND(((SUM(BE87:BE131))*I33),  2)</f>
        <v>0</v>
      </c>
      <c r="L33" s="32"/>
    </row>
    <row r="34" spans="2:12" s="1" customFormat="1" ht="14.4" customHeight="1">
      <c r="B34" s="32"/>
      <c r="E34" s="27" t="s">
        <v>50</v>
      </c>
      <c r="F34" s="88">
        <f>ROUND((SUM(BF87:BF131)),  2)</f>
        <v>0</v>
      </c>
      <c r="I34" s="89">
        <v>0.12</v>
      </c>
      <c r="J34" s="88">
        <f>ROUND(((SUM(BF87:BF131))*I34),  2)</f>
        <v>0</v>
      </c>
      <c r="L34" s="32"/>
    </row>
    <row r="35" spans="2:12" s="1" customFormat="1" ht="14.4" hidden="1" customHeight="1">
      <c r="B35" s="32"/>
      <c r="E35" s="27" t="s">
        <v>51</v>
      </c>
      <c r="F35" s="88">
        <f>ROUND((SUM(BG87:BG131)),  2)</f>
        <v>0</v>
      </c>
      <c r="I35" s="89">
        <v>0.21</v>
      </c>
      <c r="J35" s="88">
        <f>0</f>
        <v>0</v>
      </c>
      <c r="L35" s="32"/>
    </row>
    <row r="36" spans="2:12" s="1" customFormat="1" ht="14.4" hidden="1" customHeight="1">
      <c r="B36" s="32"/>
      <c r="E36" s="27" t="s">
        <v>52</v>
      </c>
      <c r="F36" s="88">
        <f>ROUND((SUM(BH87:BH131)),  2)</f>
        <v>0</v>
      </c>
      <c r="I36" s="89">
        <v>0.12</v>
      </c>
      <c r="J36" s="88">
        <f>0</f>
        <v>0</v>
      </c>
      <c r="L36" s="32"/>
    </row>
    <row r="37" spans="2:12" s="1" customFormat="1" ht="14.4" hidden="1" customHeight="1">
      <c r="B37" s="32"/>
      <c r="E37" s="27" t="s">
        <v>53</v>
      </c>
      <c r="F37" s="88">
        <f>ROUND((SUM(BI87:BI131)),  2)</f>
        <v>0</v>
      </c>
      <c r="I37" s="89">
        <v>0</v>
      </c>
      <c r="J37" s="88">
        <f>0</f>
        <v>0</v>
      </c>
      <c r="L37" s="32"/>
    </row>
    <row r="38" spans="2:12" s="1" customFormat="1" ht="6.9" customHeight="1">
      <c r="B38" s="32"/>
      <c r="L38" s="32"/>
    </row>
    <row r="39" spans="2:12" s="1" customFormat="1" ht="25.35" customHeight="1">
      <c r="B39" s="32"/>
      <c r="C39" s="90"/>
      <c r="D39" s="91" t="s">
        <v>54</v>
      </c>
      <c r="E39" s="54"/>
      <c r="F39" s="54"/>
      <c r="G39" s="92" t="s">
        <v>55</v>
      </c>
      <c r="H39" s="93" t="s">
        <v>56</v>
      </c>
      <c r="I39" s="54"/>
      <c r="J39" s="94">
        <f>SUM(J30:J37)</f>
        <v>0</v>
      </c>
      <c r="K39" s="95"/>
      <c r="L39" s="32"/>
    </row>
    <row r="40" spans="2:12" s="1" customFormat="1" ht="14.4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" customHeight="1">
      <c r="B45" s="32"/>
      <c r="C45" s="21" t="s">
        <v>110</v>
      </c>
      <c r="L45" s="32"/>
    </row>
    <row r="46" spans="2:12" s="1" customFormat="1" ht="6.9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305" t="str">
        <f>E7</f>
        <v>Mariánské Lázně - rekonstrukce ulice Hlavní , -světelná křižovatka - Česká pošta , 2. etapa</v>
      </c>
      <c r="F48" s="306"/>
      <c r="G48" s="306"/>
      <c r="H48" s="306"/>
      <c r="L48" s="32"/>
    </row>
    <row r="49" spans="2:47" s="1" customFormat="1" ht="12" customHeight="1">
      <c r="B49" s="32"/>
      <c r="C49" s="27" t="s">
        <v>108</v>
      </c>
      <c r="L49" s="32"/>
    </row>
    <row r="50" spans="2:47" s="1" customFormat="1" ht="16.5" customHeight="1">
      <c r="B50" s="32"/>
      <c r="E50" s="285" t="str">
        <f>E9</f>
        <v>SKB3207 - VON</v>
      </c>
      <c r="F50" s="304"/>
      <c r="G50" s="304"/>
      <c r="H50" s="304"/>
      <c r="L50" s="32"/>
    </row>
    <row r="51" spans="2:47" s="1" customFormat="1" ht="6.9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 xml:space="preserve"> </v>
      </c>
      <c r="I52" s="27" t="s">
        <v>23</v>
      </c>
      <c r="J52" s="49" t="str">
        <f>IF(J12="","",J12)</f>
        <v>23. 4. 2025</v>
      </c>
      <c r="L52" s="32"/>
    </row>
    <row r="53" spans="2:47" s="1" customFormat="1" ht="6.9" customHeight="1">
      <c r="B53" s="32"/>
      <c r="L53" s="32"/>
    </row>
    <row r="54" spans="2:47" s="1" customFormat="1" ht="25.65" customHeight="1">
      <c r="B54" s="32"/>
      <c r="C54" s="27" t="s">
        <v>25</v>
      </c>
      <c r="F54" s="25" t="str">
        <f>E15</f>
        <v xml:space="preserve">Město Mariánské Lázně </v>
      </c>
      <c r="I54" s="27" t="s">
        <v>33</v>
      </c>
      <c r="J54" s="30" t="str">
        <f>E21</f>
        <v>Projekční kancelář Ing.Škubalová</v>
      </c>
      <c r="L54" s="32"/>
    </row>
    <row r="55" spans="2:47" s="1" customFormat="1" ht="15.15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Straka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6" t="s">
        <v>111</v>
      </c>
      <c r="D57" s="90"/>
      <c r="E57" s="90"/>
      <c r="F57" s="90"/>
      <c r="G57" s="90"/>
      <c r="H57" s="90"/>
      <c r="I57" s="90"/>
      <c r="J57" s="97" t="s">
        <v>112</v>
      </c>
      <c r="K57" s="90"/>
      <c r="L57" s="32"/>
    </row>
    <row r="58" spans="2:47" s="1" customFormat="1" ht="10.35" customHeight="1">
      <c r="B58" s="32"/>
      <c r="L58" s="32"/>
    </row>
    <row r="59" spans="2:47" s="1" customFormat="1" ht="22.8" customHeight="1">
      <c r="B59" s="32"/>
      <c r="C59" s="98" t="s">
        <v>76</v>
      </c>
      <c r="J59" s="63">
        <f>J87</f>
        <v>0</v>
      </c>
      <c r="L59" s="32"/>
      <c r="AU59" s="17" t="s">
        <v>113</v>
      </c>
    </row>
    <row r="60" spans="2:47" s="8" customFormat="1" ht="24.9" customHeight="1">
      <c r="B60" s="99"/>
      <c r="D60" s="100" t="s">
        <v>114</v>
      </c>
      <c r="E60" s="101"/>
      <c r="F60" s="101"/>
      <c r="G60" s="101"/>
      <c r="H60" s="101"/>
      <c r="I60" s="101"/>
      <c r="J60" s="102">
        <f>J88</f>
        <v>0</v>
      </c>
      <c r="L60" s="99"/>
    </row>
    <row r="61" spans="2:47" s="9" customFormat="1" ht="19.95" customHeight="1">
      <c r="B61" s="103"/>
      <c r="D61" s="104" t="s">
        <v>115</v>
      </c>
      <c r="E61" s="105"/>
      <c r="F61" s="105"/>
      <c r="G61" s="105"/>
      <c r="H61" s="105"/>
      <c r="I61" s="105"/>
      <c r="J61" s="106">
        <f>J89</f>
        <v>0</v>
      </c>
      <c r="L61" s="103"/>
    </row>
    <row r="62" spans="2:47" s="8" customFormat="1" ht="24.9" customHeight="1">
      <c r="B62" s="99"/>
      <c r="D62" s="100" t="s">
        <v>123</v>
      </c>
      <c r="E62" s="101"/>
      <c r="F62" s="101"/>
      <c r="G62" s="101"/>
      <c r="H62" s="101"/>
      <c r="I62" s="101"/>
      <c r="J62" s="102">
        <f>J97</f>
        <v>0</v>
      </c>
      <c r="L62" s="99"/>
    </row>
    <row r="63" spans="2:47" s="8" customFormat="1" ht="24.9" customHeight="1">
      <c r="B63" s="99"/>
      <c r="D63" s="100" t="s">
        <v>1715</v>
      </c>
      <c r="E63" s="101"/>
      <c r="F63" s="101"/>
      <c r="G63" s="101"/>
      <c r="H63" s="101"/>
      <c r="I63" s="101"/>
      <c r="J63" s="102">
        <f>J98</f>
        <v>0</v>
      </c>
      <c r="L63" s="99"/>
    </row>
    <row r="64" spans="2:47" s="9" customFormat="1" ht="19.95" customHeight="1">
      <c r="B64" s="103"/>
      <c r="D64" s="104" t="s">
        <v>1716</v>
      </c>
      <c r="E64" s="105"/>
      <c r="F64" s="105"/>
      <c r="G64" s="105"/>
      <c r="H64" s="105"/>
      <c r="I64" s="105"/>
      <c r="J64" s="106">
        <f>J99</f>
        <v>0</v>
      </c>
      <c r="L64" s="103"/>
    </row>
    <row r="65" spans="2:12" s="9" customFormat="1" ht="19.95" customHeight="1">
      <c r="B65" s="103"/>
      <c r="D65" s="104" t="s">
        <v>1717</v>
      </c>
      <c r="E65" s="105"/>
      <c r="F65" s="105"/>
      <c r="G65" s="105"/>
      <c r="H65" s="105"/>
      <c r="I65" s="105"/>
      <c r="J65" s="106">
        <f>J114</f>
        <v>0</v>
      </c>
      <c r="L65" s="103"/>
    </row>
    <row r="66" spans="2:12" s="9" customFormat="1" ht="19.95" customHeight="1">
      <c r="B66" s="103"/>
      <c r="D66" s="104" t="s">
        <v>1718</v>
      </c>
      <c r="E66" s="105"/>
      <c r="F66" s="105"/>
      <c r="G66" s="105"/>
      <c r="H66" s="105"/>
      <c r="I66" s="105"/>
      <c r="J66" s="106">
        <f>J123</f>
        <v>0</v>
      </c>
      <c r="L66" s="103"/>
    </row>
    <row r="67" spans="2:12" s="9" customFormat="1" ht="19.95" customHeight="1">
      <c r="B67" s="103"/>
      <c r="D67" s="104" t="s">
        <v>1719</v>
      </c>
      <c r="E67" s="105"/>
      <c r="F67" s="105"/>
      <c r="G67" s="105"/>
      <c r="H67" s="105"/>
      <c r="I67" s="105"/>
      <c r="J67" s="106">
        <f>J127</f>
        <v>0</v>
      </c>
      <c r="L67" s="103"/>
    </row>
    <row r="68" spans="2:12" s="1" customFormat="1" ht="21.75" customHeight="1">
      <c r="B68" s="32"/>
      <c r="L68" s="32"/>
    </row>
    <row r="69" spans="2:12" s="1" customFormat="1" ht="6.9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32"/>
    </row>
    <row r="73" spans="2:12" s="1" customFormat="1" ht="6.9" customHeight="1"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32"/>
    </row>
    <row r="74" spans="2:12" s="1" customFormat="1" ht="24.9" customHeight="1">
      <c r="B74" s="32"/>
      <c r="C74" s="21" t="s">
        <v>125</v>
      </c>
      <c r="L74" s="32"/>
    </row>
    <row r="75" spans="2:12" s="1" customFormat="1" ht="6.9" customHeight="1">
      <c r="B75" s="32"/>
      <c r="L75" s="32"/>
    </row>
    <row r="76" spans="2:12" s="1" customFormat="1" ht="12" customHeight="1">
      <c r="B76" s="32"/>
      <c r="C76" s="27" t="s">
        <v>16</v>
      </c>
      <c r="L76" s="32"/>
    </row>
    <row r="77" spans="2:12" s="1" customFormat="1" ht="16.5" customHeight="1">
      <c r="B77" s="32"/>
      <c r="E77" s="305" t="str">
        <f>E7</f>
        <v>Mariánské Lázně - rekonstrukce ulice Hlavní , -světelná křižovatka - Česká pošta , 2. etapa</v>
      </c>
      <c r="F77" s="306"/>
      <c r="G77" s="306"/>
      <c r="H77" s="306"/>
      <c r="L77" s="32"/>
    </row>
    <row r="78" spans="2:12" s="1" customFormat="1" ht="12" customHeight="1">
      <c r="B78" s="32"/>
      <c r="C78" s="27" t="s">
        <v>108</v>
      </c>
      <c r="L78" s="32"/>
    </row>
    <row r="79" spans="2:12" s="1" customFormat="1" ht="16.5" customHeight="1">
      <c r="B79" s="32"/>
      <c r="E79" s="285" t="str">
        <f>E9</f>
        <v>SKB3207 - VON</v>
      </c>
      <c r="F79" s="304"/>
      <c r="G79" s="304"/>
      <c r="H79" s="304"/>
      <c r="L79" s="32"/>
    </row>
    <row r="80" spans="2:12" s="1" customFormat="1" ht="6.9" customHeight="1">
      <c r="B80" s="32"/>
      <c r="L80" s="32"/>
    </row>
    <row r="81" spans="2:65" s="1" customFormat="1" ht="12" customHeight="1">
      <c r="B81" s="32"/>
      <c r="C81" s="27" t="s">
        <v>21</v>
      </c>
      <c r="F81" s="25" t="str">
        <f>F12</f>
        <v xml:space="preserve"> </v>
      </c>
      <c r="I81" s="27" t="s">
        <v>23</v>
      </c>
      <c r="J81" s="49" t="str">
        <f>IF(J12="","",J12)</f>
        <v>23. 4. 2025</v>
      </c>
      <c r="L81" s="32"/>
    </row>
    <row r="82" spans="2:65" s="1" customFormat="1" ht="6.9" customHeight="1">
      <c r="B82" s="32"/>
      <c r="L82" s="32"/>
    </row>
    <row r="83" spans="2:65" s="1" customFormat="1" ht="25.65" customHeight="1">
      <c r="B83" s="32"/>
      <c r="C83" s="27" t="s">
        <v>25</v>
      </c>
      <c r="F83" s="25" t="str">
        <f>E15</f>
        <v xml:space="preserve">Město Mariánské Lázně </v>
      </c>
      <c r="I83" s="27" t="s">
        <v>33</v>
      </c>
      <c r="J83" s="30" t="str">
        <f>E21</f>
        <v>Projekční kancelář Ing.Škubalová</v>
      </c>
      <c r="L83" s="32"/>
    </row>
    <row r="84" spans="2:65" s="1" customFormat="1" ht="15.15" customHeight="1">
      <c r="B84" s="32"/>
      <c r="C84" s="27" t="s">
        <v>31</v>
      </c>
      <c r="F84" s="25" t="str">
        <f>IF(E18="","",E18)</f>
        <v>Vyplň údaj</v>
      </c>
      <c r="I84" s="27" t="s">
        <v>38</v>
      </c>
      <c r="J84" s="30" t="str">
        <f>E24</f>
        <v>Straka</v>
      </c>
      <c r="L84" s="32"/>
    </row>
    <row r="85" spans="2:65" s="1" customFormat="1" ht="10.35" customHeight="1">
      <c r="B85" s="32"/>
      <c r="L85" s="32"/>
    </row>
    <row r="86" spans="2:65" s="10" customFormat="1" ht="29.25" customHeight="1">
      <c r="B86" s="107"/>
      <c r="C86" s="108" t="s">
        <v>126</v>
      </c>
      <c r="D86" s="109" t="s">
        <v>63</v>
      </c>
      <c r="E86" s="109" t="s">
        <v>59</v>
      </c>
      <c r="F86" s="109" t="s">
        <v>60</v>
      </c>
      <c r="G86" s="109" t="s">
        <v>127</v>
      </c>
      <c r="H86" s="109" t="s">
        <v>128</v>
      </c>
      <c r="I86" s="109" t="s">
        <v>129</v>
      </c>
      <c r="J86" s="109" t="s">
        <v>112</v>
      </c>
      <c r="K86" s="110" t="s">
        <v>130</v>
      </c>
      <c r="L86" s="107"/>
      <c r="M86" s="56" t="s">
        <v>19</v>
      </c>
      <c r="N86" s="57" t="s">
        <v>48</v>
      </c>
      <c r="O86" s="57" t="s">
        <v>131</v>
      </c>
      <c r="P86" s="57" t="s">
        <v>132</v>
      </c>
      <c r="Q86" s="57" t="s">
        <v>133</v>
      </c>
      <c r="R86" s="57" t="s">
        <v>134</v>
      </c>
      <c r="S86" s="57" t="s">
        <v>135</v>
      </c>
      <c r="T86" s="58" t="s">
        <v>136</v>
      </c>
    </row>
    <row r="87" spans="2:65" s="1" customFormat="1" ht="22.8" customHeight="1">
      <c r="B87" s="32"/>
      <c r="C87" s="61" t="s">
        <v>137</v>
      </c>
      <c r="J87" s="111">
        <f>BK87</f>
        <v>0</v>
      </c>
      <c r="L87" s="32"/>
      <c r="M87" s="59"/>
      <c r="N87" s="50"/>
      <c r="O87" s="50"/>
      <c r="P87" s="112">
        <f>P88+P97+P98</f>
        <v>0</v>
      </c>
      <c r="Q87" s="50"/>
      <c r="R87" s="112">
        <f>R88+R97+R98</f>
        <v>0</v>
      </c>
      <c r="S87" s="50"/>
      <c r="T87" s="113">
        <f>T88+T97+T98</f>
        <v>0</v>
      </c>
      <c r="AT87" s="17" t="s">
        <v>77</v>
      </c>
      <c r="AU87" s="17" t="s">
        <v>113</v>
      </c>
      <c r="BK87" s="114">
        <f>BK88+BK97+BK98</f>
        <v>0</v>
      </c>
    </row>
    <row r="88" spans="2:65" s="11" customFormat="1" ht="25.95" customHeight="1">
      <c r="B88" s="115"/>
      <c r="D88" s="116" t="s">
        <v>77</v>
      </c>
      <c r="E88" s="117" t="s">
        <v>138</v>
      </c>
      <c r="F88" s="117" t="s">
        <v>139</v>
      </c>
      <c r="I88" s="118"/>
      <c r="J88" s="119">
        <f>BK88</f>
        <v>0</v>
      </c>
      <c r="L88" s="115"/>
      <c r="M88" s="120"/>
      <c r="P88" s="121">
        <f>P89</f>
        <v>0</v>
      </c>
      <c r="R88" s="121">
        <f>R89</f>
        <v>0</v>
      </c>
      <c r="T88" s="122">
        <f>T89</f>
        <v>0</v>
      </c>
      <c r="AR88" s="116" t="s">
        <v>86</v>
      </c>
      <c r="AT88" s="123" t="s">
        <v>77</v>
      </c>
      <c r="AU88" s="123" t="s">
        <v>78</v>
      </c>
      <c r="AY88" s="116" t="s">
        <v>140</v>
      </c>
      <c r="BK88" s="124">
        <f>BK89</f>
        <v>0</v>
      </c>
    </row>
    <row r="89" spans="2:65" s="11" customFormat="1" ht="22.8" customHeight="1">
      <c r="B89" s="115"/>
      <c r="D89" s="116" t="s">
        <v>77</v>
      </c>
      <c r="E89" s="125" t="s">
        <v>86</v>
      </c>
      <c r="F89" s="125" t="s">
        <v>141</v>
      </c>
      <c r="I89" s="118"/>
      <c r="J89" s="126">
        <f>BK89</f>
        <v>0</v>
      </c>
      <c r="L89" s="115"/>
      <c r="M89" s="120"/>
      <c r="P89" s="121">
        <f>SUM(P90:P96)</f>
        <v>0</v>
      </c>
      <c r="R89" s="121">
        <f>SUM(R90:R96)</f>
        <v>0</v>
      </c>
      <c r="T89" s="122">
        <f>SUM(T90:T96)</f>
        <v>0</v>
      </c>
      <c r="AR89" s="116" t="s">
        <v>86</v>
      </c>
      <c r="AT89" s="123" t="s">
        <v>77</v>
      </c>
      <c r="AU89" s="123" t="s">
        <v>86</v>
      </c>
      <c r="AY89" s="116" t="s">
        <v>140</v>
      </c>
      <c r="BK89" s="124">
        <f>SUM(BK90:BK96)</f>
        <v>0</v>
      </c>
    </row>
    <row r="90" spans="2:65" s="1" customFormat="1" ht="24.15" customHeight="1">
      <c r="B90" s="32"/>
      <c r="C90" s="127" t="s">
        <v>86</v>
      </c>
      <c r="D90" s="127" t="s">
        <v>142</v>
      </c>
      <c r="E90" s="128" t="s">
        <v>1720</v>
      </c>
      <c r="F90" s="129" t="s">
        <v>1721</v>
      </c>
      <c r="G90" s="130" t="s">
        <v>619</v>
      </c>
      <c r="H90" s="131">
        <v>15</v>
      </c>
      <c r="I90" s="132"/>
      <c r="J90" s="133">
        <f>ROUND(I90*H90,2)</f>
        <v>0</v>
      </c>
      <c r="K90" s="129" t="s">
        <v>146</v>
      </c>
      <c r="L90" s="32"/>
      <c r="M90" s="134" t="s">
        <v>19</v>
      </c>
      <c r="N90" s="135" t="s">
        <v>49</v>
      </c>
      <c r="P90" s="136">
        <f>O90*H90</f>
        <v>0</v>
      </c>
      <c r="Q90" s="136">
        <v>0</v>
      </c>
      <c r="R90" s="136">
        <f>Q90*H90</f>
        <v>0</v>
      </c>
      <c r="S90" s="136">
        <v>0</v>
      </c>
      <c r="T90" s="137">
        <f>S90*H90</f>
        <v>0</v>
      </c>
      <c r="AR90" s="138" t="s">
        <v>147</v>
      </c>
      <c r="AT90" s="138" t="s">
        <v>142</v>
      </c>
      <c r="AU90" s="138" t="s">
        <v>88</v>
      </c>
      <c r="AY90" s="17" t="s">
        <v>140</v>
      </c>
      <c r="BE90" s="139">
        <f>IF(N90="základní",J90,0)</f>
        <v>0</v>
      </c>
      <c r="BF90" s="139">
        <f>IF(N90="snížená",J90,0)</f>
        <v>0</v>
      </c>
      <c r="BG90" s="139">
        <f>IF(N90="zákl. přenesená",J90,0)</f>
        <v>0</v>
      </c>
      <c r="BH90" s="139">
        <f>IF(N90="sníž. přenesená",J90,0)</f>
        <v>0</v>
      </c>
      <c r="BI90" s="139">
        <f>IF(N90="nulová",J90,0)</f>
        <v>0</v>
      </c>
      <c r="BJ90" s="17" t="s">
        <v>86</v>
      </c>
      <c r="BK90" s="139">
        <f>ROUND(I90*H90,2)</f>
        <v>0</v>
      </c>
      <c r="BL90" s="17" t="s">
        <v>147</v>
      </c>
      <c r="BM90" s="138" t="s">
        <v>88</v>
      </c>
    </row>
    <row r="91" spans="2:65" s="1" customFormat="1">
      <c r="B91" s="32"/>
      <c r="D91" s="140" t="s">
        <v>148</v>
      </c>
      <c r="F91" s="141" t="s">
        <v>1722</v>
      </c>
      <c r="I91" s="142"/>
      <c r="L91" s="32"/>
      <c r="M91" s="143"/>
      <c r="T91" s="53"/>
      <c r="AT91" s="17" t="s">
        <v>148</v>
      </c>
      <c r="AU91" s="17" t="s">
        <v>88</v>
      </c>
    </row>
    <row r="92" spans="2:65" s="12" customFormat="1">
      <c r="B92" s="144"/>
      <c r="D92" s="145" t="s">
        <v>150</v>
      </c>
      <c r="E92" s="146" t="s">
        <v>19</v>
      </c>
      <c r="F92" s="147" t="s">
        <v>225</v>
      </c>
      <c r="H92" s="148">
        <v>15</v>
      </c>
      <c r="I92" s="149"/>
      <c r="L92" s="144"/>
      <c r="M92" s="150"/>
      <c r="T92" s="151"/>
      <c r="AT92" s="146" t="s">
        <v>150</v>
      </c>
      <c r="AU92" s="146" t="s">
        <v>88</v>
      </c>
      <c r="AV92" s="12" t="s">
        <v>88</v>
      </c>
      <c r="AW92" s="12" t="s">
        <v>37</v>
      </c>
      <c r="AX92" s="12" t="s">
        <v>78</v>
      </c>
      <c r="AY92" s="146" t="s">
        <v>140</v>
      </c>
    </row>
    <row r="93" spans="2:65" s="13" customFormat="1">
      <c r="B93" s="152"/>
      <c r="D93" s="145" t="s">
        <v>150</v>
      </c>
      <c r="E93" s="153" t="s">
        <v>19</v>
      </c>
      <c r="F93" s="154" t="s">
        <v>1723</v>
      </c>
      <c r="H93" s="153" t="s">
        <v>19</v>
      </c>
      <c r="I93" s="155"/>
      <c r="L93" s="152"/>
      <c r="M93" s="156"/>
      <c r="T93" s="157"/>
      <c r="AT93" s="153" t="s">
        <v>150</v>
      </c>
      <c r="AU93" s="153" t="s">
        <v>88</v>
      </c>
      <c r="AV93" s="13" t="s">
        <v>86</v>
      </c>
      <c r="AW93" s="13" t="s">
        <v>37</v>
      </c>
      <c r="AX93" s="13" t="s">
        <v>78</v>
      </c>
      <c r="AY93" s="153" t="s">
        <v>140</v>
      </c>
    </row>
    <row r="94" spans="2:65" s="14" customFormat="1">
      <c r="B94" s="158"/>
      <c r="D94" s="145" t="s">
        <v>150</v>
      </c>
      <c r="E94" s="159" t="s">
        <v>19</v>
      </c>
      <c r="F94" s="160" t="s">
        <v>153</v>
      </c>
      <c r="H94" s="161">
        <v>15</v>
      </c>
      <c r="I94" s="162"/>
      <c r="L94" s="158"/>
      <c r="M94" s="163"/>
      <c r="T94" s="164"/>
      <c r="AT94" s="159" t="s">
        <v>150</v>
      </c>
      <c r="AU94" s="159" t="s">
        <v>88</v>
      </c>
      <c r="AV94" s="14" t="s">
        <v>147</v>
      </c>
      <c r="AW94" s="14" t="s">
        <v>37</v>
      </c>
      <c r="AX94" s="14" t="s">
        <v>86</v>
      </c>
      <c r="AY94" s="159" t="s">
        <v>140</v>
      </c>
    </row>
    <row r="95" spans="2:65" s="1" customFormat="1" ht="24.15" customHeight="1">
      <c r="B95" s="32"/>
      <c r="C95" s="127" t="s">
        <v>88</v>
      </c>
      <c r="D95" s="127" t="s">
        <v>142</v>
      </c>
      <c r="E95" s="128" t="s">
        <v>1724</v>
      </c>
      <c r="F95" s="129" t="s">
        <v>1725</v>
      </c>
      <c r="G95" s="130" t="s">
        <v>619</v>
      </c>
      <c r="H95" s="131">
        <v>15</v>
      </c>
      <c r="I95" s="132"/>
      <c r="J95" s="133">
        <f>ROUND(I95*H95,2)</f>
        <v>0</v>
      </c>
      <c r="K95" s="129" t="s">
        <v>146</v>
      </c>
      <c r="L95" s="32"/>
      <c r="M95" s="134" t="s">
        <v>19</v>
      </c>
      <c r="N95" s="135" t="s">
        <v>49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147</v>
      </c>
      <c r="AT95" s="138" t="s">
        <v>142</v>
      </c>
      <c r="AU95" s="138" t="s">
        <v>88</v>
      </c>
      <c r="AY95" s="17" t="s">
        <v>140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86</v>
      </c>
      <c r="BK95" s="139">
        <f>ROUND(I95*H95,2)</f>
        <v>0</v>
      </c>
      <c r="BL95" s="17" t="s">
        <v>147</v>
      </c>
      <c r="BM95" s="138" t="s">
        <v>147</v>
      </c>
    </row>
    <row r="96" spans="2:65" s="1" customFormat="1">
      <c r="B96" s="32"/>
      <c r="D96" s="140" t="s">
        <v>148</v>
      </c>
      <c r="F96" s="141" t="s">
        <v>1726</v>
      </c>
      <c r="I96" s="142"/>
      <c r="L96" s="32"/>
      <c r="M96" s="143"/>
      <c r="T96" s="53"/>
      <c r="AT96" s="17" t="s">
        <v>148</v>
      </c>
      <c r="AU96" s="17" t="s">
        <v>88</v>
      </c>
    </row>
    <row r="97" spans="2:65" s="11" customFormat="1" ht="25.95" customHeight="1">
      <c r="B97" s="115"/>
      <c r="D97" s="116" t="s">
        <v>77</v>
      </c>
      <c r="E97" s="117" t="s">
        <v>986</v>
      </c>
      <c r="F97" s="117" t="s">
        <v>987</v>
      </c>
      <c r="I97" s="118"/>
      <c r="J97" s="119">
        <f>BK97</f>
        <v>0</v>
      </c>
      <c r="L97" s="115"/>
      <c r="M97" s="120"/>
      <c r="P97" s="121">
        <v>0</v>
      </c>
      <c r="R97" s="121">
        <v>0</v>
      </c>
      <c r="T97" s="122">
        <v>0</v>
      </c>
      <c r="AR97" s="116" t="s">
        <v>88</v>
      </c>
      <c r="AT97" s="123" t="s">
        <v>77</v>
      </c>
      <c r="AU97" s="123" t="s">
        <v>78</v>
      </c>
      <c r="AY97" s="116" t="s">
        <v>140</v>
      </c>
      <c r="BK97" s="124">
        <v>0</v>
      </c>
    </row>
    <row r="98" spans="2:65" s="11" customFormat="1" ht="25.95" customHeight="1">
      <c r="B98" s="115"/>
      <c r="D98" s="116" t="s">
        <v>77</v>
      </c>
      <c r="E98" s="117" t="s">
        <v>1727</v>
      </c>
      <c r="F98" s="117" t="s">
        <v>1728</v>
      </c>
      <c r="I98" s="118"/>
      <c r="J98" s="119">
        <f>BK98</f>
        <v>0</v>
      </c>
      <c r="L98" s="115"/>
      <c r="M98" s="120"/>
      <c r="P98" s="121">
        <f>P99+P114+P123+P127</f>
        <v>0</v>
      </c>
      <c r="R98" s="121">
        <f>R99+R114+R123+R127</f>
        <v>0</v>
      </c>
      <c r="T98" s="122">
        <f>T99+T114+T123+T127</f>
        <v>0</v>
      </c>
      <c r="AR98" s="116" t="s">
        <v>168</v>
      </c>
      <c r="AT98" s="123" t="s">
        <v>77</v>
      </c>
      <c r="AU98" s="123" t="s">
        <v>78</v>
      </c>
      <c r="AY98" s="116" t="s">
        <v>140</v>
      </c>
      <c r="BK98" s="124">
        <f>BK99+BK114+BK123+BK127</f>
        <v>0</v>
      </c>
    </row>
    <row r="99" spans="2:65" s="11" customFormat="1" ht="22.8" customHeight="1">
      <c r="B99" s="115"/>
      <c r="D99" s="116" t="s">
        <v>77</v>
      </c>
      <c r="E99" s="125" t="s">
        <v>1729</v>
      </c>
      <c r="F99" s="125" t="s">
        <v>1730</v>
      </c>
      <c r="I99" s="118"/>
      <c r="J99" s="126">
        <f>BK99</f>
        <v>0</v>
      </c>
      <c r="L99" s="115"/>
      <c r="M99" s="120"/>
      <c r="P99" s="121">
        <f>SUM(P100:P113)</f>
        <v>0</v>
      </c>
      <c r="R99" s="121">
        <f>SUM(R100:R113)</f>
        <v>0</v>
      </c>
      <c r="T99" s="122">
        <f>SUM(T100:T113)</f>
        <v>0</v>
      </c>
      <c r="AR99" s="116" t="s">
        <v>168</v>
      </c>
      <c r="AT99" s="123" t="s">
        <v>77</v>
      </c>
      <c r="AU99" s="123" t="s">
        <v>86</v>
      </c>
      <c r="AY99" s="116" t="s">
        <v>140</v>
      </c>
      <c r="BK99" s="124">
        <f>SUM(BK100:BK113)</f>
        <v>0</v>
      </c>
    </row>
    <row r="100" spans="2:65" s="1" customFormat="1" ht="16.5" customHeight="1">
      <c r="B100" s="32"/>
      <c r="C100" s="127" t="s">
        <v>157</v>
      </c>
      <c r="D100" s="127" t="s">
        <v>142</v>
      </c>
      <c r="E100" s="128" t="s">
        <v>1731</v>
      </c>
      <c r="F100" s="129" t="s">
        <v>1732</v>
      </c>
      <c r="G100" s="130" t="s">
        <v>1733</v>
      </c>
      <c r="H100" s="131">
        <v>1</v>
      </c>
      <c r="I100" s="132"/>
      <c r="J100" s="133">
        <f>ROUND(I100*H100,2)</f>
        <v>0</v>
      </c>
      <c r="K100" s="129" t="s">
        <v>146</v>
      </c>
      <c r="L100" s="32"/>
      <c r="M100" s="134" t="s">
        <v>19</v>
      </c>
      <c r="N100" s="135" t="s">
        <v>49</v>
      </c>
      <c r="P100" s="136">
        <f>O100*H100</f>
        <v>0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1734</v>
      </c>
      <c r="AT100" s="138" t="s">
        <v>142</v>
      </c>
      <c r="AU100" s="138" t="s">
        <v>88</v>
      </c>
      <c r="AY100" s="17" t="s">
        <v>140</v>
      </c>
      <c r="BE100" s="139">
        <f>IF(N100="základní",J100,0)</f>
        <v>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86</v>
      </c>
      <c r="BK100" s="139">
        <f>ROUND(I100*H100,2)</f>
        <v>0</v>
      </c>
      <c r="BL100" s="17" t="s">
        <v>1734</v>
      </c>
      <c r="BM100" s="138" t="s">
        <v>1735</v>
      </c>
    </row>
    <row r="101" spans="2:65" s="1" customFormat="1">
      <c r="B101" s="32"/>
      <c r="D101" s="140" t="s">
        <v>148</v>
      </c>
      <c r="F101" s="141" t="s">
        <v>1736</v>
      </c>
      <c r="I101" s="142"/>
      <c r="L101" s="32"/>
      <c r="M101" s="143"/>
      <c r="T101" s="53"/>
      <c r="AT101" s="17" t="s">
        <v>148</v>
      </c>
      <c r="AU101" s="17" t="s">
        <v>88</v>
      </c>
    </row>
    <row r="102" spans="2:65" s="1" customFormat="1" ht="16.5" customHeight="1">
      <c r="B102" s="32"/>
      <c r="C102" s="127" t="s">
        <v>147</v>
      </c>
      <c r="D102" s="127" t="s">
        <v>142</v>
      </c>
      <c r="E102" s="128" t="s">
        <v>1737</v>
      </c>
      <c r="F102" s="129" t="s">
        <v>1738</v>
      </c>
      <c r="G102" s="130" t="s">
        <v>1497</v>
      </c>
      <c r="H102" s="131">
        <v>1</v>
      </c>
      <c r="I102" s="132"/>
      <c r="J102" s="133">
        <f>ROUND(I102*H102,2)</f>
        <v>0</v>
      </c>
      <c r="K102" s="129" t="s">
        <v>146</v>
      </c>
      <c r="L102" s="32"/>
      <c r="M102" s="134" t="s">
        <v>19</v>
      </c>
      <c r="N102" s="135" t="s">
        <v>49</v>
      </c>
      <c r="P102" s="136">
        <f>O102*H102</f>
        <v>0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147</v>
      </c>
      <c r="AT102" s="138" t="s">
        <v>142</v>
      </c>
      <c r="AU102" s="138" t="s">
        <v>88</v>
      </c>
      <c r="AY102" s="17" t="s">
        <v>140</v>
      </c>
      <c r="BE102" s="139">
        <f>IF(N102="základní",J102,0)</f>
        <v>0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86</v>
      </c>
      <c r="BK102" s="139">
        <f>ROUND(I102*H102,2)</f>
        <v>0</v>
      </c>
      <c r="BL102" s="17" t="s">
        <v>147</v>
      </c>
      <c r="BM102" s="138" t="s">
        <v>160</v>
      </c>
    </row>
    <row r="103" spans="2:65" s="1" customFormat="1">
      <c r="B103" s="32"/>
      <c r="D103" s="140" t="s">
        <v>148</v>
      </c>
      <c r="F103" s="141" t="s">
        <v>1739</v>
      </c>
      <c r="I103" s="142"/>
      <c r="L103" s="32"/>
      <c r="M103" s="143"/>
      <c r="T103" s="53"/>
      <c r="AT103" s="17" t="s">
        <v>148</v>
      </c>
      <c r="AU103" s="17" t="s">
        <v>88</v>
      </c>
    </row>
    <row r="104" spans="2:65" s="1" customFormat="1" ht="16.5" customHeight="1">
      <c r="B104" s="32"/>
      <c r="C104" s="127" t="s">
        <v>168</v>
      </c>
      <c r="D104" s="127" t="s">
        <v>142</v>
      </c>
      <c r="E104" s="128" t="s">
        <v>1740</v>
      </c>
      <c r="F104" s="129" t="s">
        <v>1741</v>
      </c>
      <c r="G104" s="130" t="s">
        <v>1497</v>
      </c>
      <c r="H104" s="131">
        <v>1</v>
      </c>
      <c r="I104" s="132"/>
      <c r="J104" s="133">
        <f>ROUND(I104*H104,2)</f>
        <v>0</v>
      </c>
      <c r="K104" s="129" t="s">
        <v>146</v>
      </c>
      <c r="L104" s="32"/>
      <c r="M104" s="134" t="s">
        <v>19</v>
      </c>
      <c r="N104" s="135" t="s">
        <v>49</v>
      </c>
      <c r="P104" s="136">
        <f>O104*H104</f>
        <v>0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147</v>
      </c>
      <c r="AT104" s="138" t="s">
        <v>142</v>
      </c>
      <c r="AU104" s="138" t="s">
        <v>88</v>
      </c>
      <c r="AY104" s="17" t="s">
        <v>140</v>
      </c>
      <c r="BE104" s="139">
        <f>IF(N104="základní",J104,0)</f>
        <v>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86</v>
      </c>
      <c r="BK104" s="139">
        <f>ROUND(I104*H104,2)</f>
        <v>0</v>
      </c>
      <c r="BL104" s="17" t="s">
        <v>147</v>
      </c>
      <c r="BM104" s="138" t="s">
        <v>164</v>
      </c>
    </row>
    <row r="105" spans="2:65" s="1" customFormat="1">
      <c r="B105" s="32"/>
      <c r="D105" s="140" t="s">
        <v>148</v>
      </c>
      <c r="F105" s="141" t="s">
        <v>1742</v>
      </c>
      <c r="I105" s="142"/>
      <c r="L105" s="32"/>
      <c r="M105" s="143"/>
      <c r="T105" s="53"/>
      <c r="AT105" s="17" t="s">
        <v>148</v>
      </c>
      <c r="AU105" s="17" t="s">
        <v>88</v>
      </c>
    </row>
    <row r="106" spans="2:65" s="1" customFormat="1" ht="16.5" customHeight="1">
      <c r="B106" s="32"/>
      <c r="C106" s="127" t="s">
        <v>160</v>
      </c>
      <c r="D106" s="127" t="s">
        <v>142</v>
      </c>
      <c r="E106" s="128" t="s">
        <v>1743</v>
      </c>
      <c r="F106" s="129" t="s">
        <v>1744</v>
      </c>
      <c r="G106" s="130" t="s">
        <v>1497</v>
      </c>
      <c r="H106" s="131">
        <v>1</v>
      </c>
      <c r="I106" s="132"/>
      <c r="J106" s="133">
        <f>ROUND(I106*H106,2)</f>
        <v>0</v>
      </c>
      <c r="K106" s="129" t="s">
        <v>146</v>
      </c>
      <c r="L106" s="32"/>
      <c r="M106" s="134" t="s">
        <v>19</v>
      </c>
      <c r="N106" s="135" t="s">
        <v>49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147</v>
      </c>
      <c r="AT106" s="138" t="s">
        <v>142</v>
      </c>
      <c r="AU106" s="138" t="s">
        <v>88</v>
      </c>
      <c r="AY106" s="17" t="s">
        <v>140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86</v>
      </c>
      <c r="BK106" s="139">
        <f>ROUND(I106*H106,2)</f>
        <v>0</v>
      </c>
      <c r="BL106" s="17" t="s">
        <v>147</v>
      </c>
      <c r="BM106" s="138" t="s">
        <v>171</v>
      </c>
    </row>
    <row r="107" spans="2:65" s="1" customFormat="1">
      <c r="B107" s="32"/>
      <c r="D107" s="140" t="s">
        <v>148</v>
      </c>
      <c r="F107" s="141" t="s">
        <v>1745</v>
      </c>
      <c r="I107" s="142"/>
      <c r="L107" s="32"/>
      <c r="M107" s="143"/>
      <c r="T107" s="53"/>
      <c r="AT107" s="17" t="s">
        <v>148</v>
      </c>
      <c r="AU107" s="17" t="s">
        <v>88</v>
      </c>
    </row>
    <row r="108" spans="2:65" s="1" customFormat="1" ht="16.5" customHeight="1">
      <c r="B108" s="32"/>
      <c r="C108" s="127" t="s">
        <v>177</v>
      </c>
      <c r="D108" s="127" t="s">
        <v>142</v>
      </c>
      <c r="E108" s="128" t="s">
        <v>1746</v>
      </c>
      <c r="F108" s="129" t="s">
        <v>1747</v>
      </c>
      <c r="G108" s="130" t="s">
        <v>1497</v>
      </c>
      <c r="H108" s="131">
        <v>1</v>
      </c>
      <c r="I108" s="132"/>
      <c r="J108" s="133">
        <f>ROUND(I108*H108,2)</f>
        <v>0</v>
      </c>
      <c r="K108" s="129" t="s">
        <v>146</v>
      </c>
      <c r="L108" s="32"/>
      <c r="M108" s="134" t="s">
        <v>19</v>
      </c>
      <c r="N108" s="135" t="s">
        <v>49</v>
      </c>
      <c r="P108" s="136">
        <f>O108*H108</f>
        <v>0</v>
      </c>
      <c r="Q108" s="136">
        <v>0</v>
      </c>
      <c r="R108" s="136">
        <f>Q108*H108</f>
        <v>0</v>
      </c>
      <c r="S108" s="136">
        <v>0</v>
      </c>
      <c r="T108" s="137">
        <f>S108*H108</f>
        <v>0</v>
      </c>
      <c r="AR108" s="138" t="s">
        <v>147</v>
      </c>
      <c r="AT108" s="138" t="s">
        <v>142</v>
      </c>
      <c r="AU108" s="138" t="s">
        <v>88</v>
      </c>
      <c r="AY108" s="17" t="s">
        <v>140</v>
      </c>
      <c r="BE108" s="139">
        <f>IF(N108="základní",J108,0)</f>
        <v>0</v>
      </c>
      <c r="BF108" s="139">
        <f>IF(N108="snížená",J108,0)</f>
        <v>0</v>
      </c>
      <c r="BG108" s="139">
        <f>IF(N108="zákl. přenesená",J108,0)</f>
        <v>0</v>
      </c>
      <c r="BH108" s="139">
        <f>IF(N108="sníž. přenesená",J108,0)</f>
        <v>0</v>
      </c>
      <c r="BI108" s="139">
        <f>IF(N108="nulová",J108,0)</f>
        <v>0</v>
      </c>
      <c r="BJ108" s="17" t="s">
        <v>86</v>
      </c>
      <c r="BK108" s="139">
        <f>ROUND(I108*H108,2)</f>
        <v>0</v>
      </c>
      <c r="BL108" s="17" t="s">
        <v>147</v>
      </c>
      <c r="BM108" s="138" t="s">
        <v>8</v>
      </c>
    </row>
    <row r="109" spans="2:65" s="1" customFormat="1">
      <c r="B109" s="32"/>
      <c r="D109" s="140" t="s">
        <v>148</v>
      </c>
      <c r="F109" s="141" t="s">
        <v>1748</v>
      </c>
      <c r="I109" s="142"/>
      <c r="L109" s="32"/>
      <c r="M109" s="143"/>
      <c r="T109" s="53"/>
      <c r="AT109" s="17" t="s">
        <v>148</v>
      </c>
      <c r="AU109" s="17" t="s">
        <v>88</v>
      </c>
    </row>
    <row r="110" spans="2:65" s="1" customFormat="1" ht="16.5" customHeight="1">
      <c r="B110" s="32"/>
      <c r="C110" s="127" t="s">
        <v>164</v>
      </c>
      <c r="D110" s="127" t="s">
        <v>142</v>
      </c>
      <c r="E110" s="128" t="s">
        <v>1749</v>
      </c>
      <c r="F110" s="129" t="s">
        <v>1750</v>
      </c>
      <c r="G110" s="130" t="s">
        <v>1497</v>
      </c>
      <c r="H110" s="131">
        <v>1</v>
      </c>
      <c r="I110" s="132"/>
      <c r="J110" s="133">
        <f>ROUND(I110*H110,2)</f>
        <v>0</v>
      </c>
      <c r="K110" s="129" t="s">
        <v>146</v>
      </c>
      <c r="L110" s="32"/>
      <c r="M110" s="134" t="s">
        <v>19</v>
      </c>
      <c r="N110" s="135" t="s">
        <v>49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147</v>
      </c>
      <c r="AT110" s="138" t="s">
        <v>142</v>
      </c>
      <c r="AU110" s="138" t="s">
        <v>88</v>
      </c>
      <c r="AY110" s="17" t="s">
        <v>140</v>
      </c>
      <c r="BE110" s="139">
        <f>IF(N110="základní",J110,0)</f>
        <v>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86</v>
      </c>
      <c r="BK110" s="139">
        <f>ROUND(I110*H110,2)</f>
        <v>0</v>
      </c>
      <c r="BL110" s="17" t="s">
        <v>147</v>
      </c>
      <c r="BM110" s="138" t="s">
        <v>180</v>
      </c>
    </row>
    <row r="111" spans="2:65" s="1" customFormat="1">
      <c r="B111" s="32"/>
      <c r="D111" s="140" t="s">
        <v>148</v>
      </c>
      <c r="F111" s="141" t="s">
        <v>1751</v>
      </c>
      <c r="I111" s="142"/>
      <c r="L111" s="32"/>
      <c r="M111" s="143"/>
      <c r="T111" s="53"/>
      <c r="AT111" s="17" t="s">
        <v>148</v>
      </c>
      <c r="AU111" s="17" t="s">
        <v>88</v>
      </c>
    </row>
    <row r="112" spans="2:65" s="1" customFormat="1" ht="16.5" customHeight="1">
      <c r="B112" s="32"/>
      <c r="C112" s="127" t="s">
        <v>188</v>
      </c>
      <c r="D112" s="127" t="s">
        <v>142</v>
      </c>
      <c r="E112" s="128" t="s">
        <v>1752</v>
      </c>
      <c r="F112" s="129" t="s">
        <v>1753</v>
      </c>
      <c r="G112" s="130" t="s">
        <v>1497</v>
      </c>
      <c r="H112" s="131">
        <v>1</v>
      </c>
      <c r="I112" s="132"/>
      <c r="J112" s="133">
        <f>ROUND(I112*H112,2)</f>
        <v>0</v>
      </c>
      <c r="K112" s="129" t="s">
        <v>146</v>
      </c>
      <c r="L112" s="32"/>
      <c r="M112" s="134" t="s">
        <v>19</v>
      </c>
      <c r="N112" s="135" t="s">
        <v>49</v>
      </c>
      <c r="P112" s="136">
        <f>O112*H112</f>
        <v>0</v>
      </c>
      <c r="Q112" s="136">
        <v>0</v>
      </c>
      <c r="R112" s="136">
        <f>Q112*H112</f>
        <v>0</v>
      </c>
      <c r="S112" s="136">
        <v>0</v>
      </c>
      <c r="T112" s="137">
        <f>S112*H112</f>
        <v>0</v>
      </c>
      <c r="AR112" s="138" t="s">
        <v>147</v>
      </c>
      <c r="AT112" s="138" t="s">
        <v>142</v>
      </c>
      <c r="AU112" s="138" t="s">
        <v>88</v>
      </c>
      <c r="AY112" s="17" t="s">
        <v>140</v>
      </c>
      <c r="BE112" s="139">
        <f>IF(N112="základní",J112,0)</f>
        <v>0</v>
      </c>
      <c r="BF112" s="139">
        <f>IF(N112="snížená",J112,0)</f>
        <v>0</v>
      </c>
      <c r="BG112" s="139">
        <f>IF(N112="zákl. přenesená",J112,0)</f>
        <v>0</v>
      </c>
      <c r="BH112" s="139">
        <f>IF(N112="sníž. přenesená",J112,0)</f>
        <v>0</v>
      </c>
      <c r="BI112" s="139">
        <f>IF(N112="nulová",J112,0)</f>
        <v>0</v>
      </c>
      <c r="BJ112" s="17" t="s">
        <v>86</v>
      </c>
      <c r="BK112" s="139">
        <f>ROUND(I112*H112,2)</f>
        <v>0</v>
      </c>
      <c r="BL112" s="17" t="s">
        <v>147</v>
      </c>
      <c r="BM112" s="138" t="s">
        <v>184</v>
      </c>
    </row>
    <row r="113" spans="2:65" s="1" customFormat="1">
      <c r="B113" s="32"/>
      <c r="D113" s="140" t="s">
        <v>148</v>
      </c>
      <c r="F113" s="141" t="s">
        <v>1754</v>
      </c>
      <c r="I113" s="142"/>
      <c r="L113" s="32"/>
      <c r="M113" s="143"/>
      <c r="T113" s="53"/>
      <c r="AT113" s="17" t="s">
        <v>148</v>
      </c>
      <c r="AU113" s="17" t="s">
        <v>88</v>
      </c>
    </row>
    <row r="114" spans="2:65" s="11" customFormat="1" ht="22.8" customHeight="1">
      <c r="B114" s="115"/>
      <c r="D114" s="116" t="s">
        <v>77</v>
      </c>
      <c r="E114" s="125" t="s">
        <v>1755</v>
      </c>
      <c r="F114" s="125" t="s">
        <v>1756</v>
      </c>
      <c r="I114" s="118"/>
      <c r="J114" s="126">
        <f>BK114</f>
        <v>0</v>
      </c>
      <c r="L114" s="115"/>
      <c r="M114" s="120"/>
      <c r="P114" s="121">
        <f>SUM(P115:P122)</f>
        <v>0</v>
      </c>
      <c r="R114" s="121">
        <f>SUM(R115:R122)</f>
        <v>0</v>
      </c>
      <c r="T114" s="122">
        <f>SUM(T115:T122)</f>
        <v>0</v>
      </c>
      <c r="AR114" s="116" t="s">
        <v>168</v>
      </c>
      <c r="AT114" s="123" t="s">
        <v>77</v>
      </c>
      <c r="AU114" s="123" t="s">
        <v>86</v>
      </c>
      <c r="AY114" s="116" t="s">
        <v>140</v>
      </c>
      <c r="BK114" s="124">
        <f>SUM(BK115:BK122)</f>
        <v>0</v>
      </c>
    </row>
    <row r="115" spans="2:65" s="1" customFormat="1" ht="16.5" customHeight="1">
      <c r="B115" s="32"/>
      <c r="C115" s="127" t="s">
        <v>171</v>
      </c>
      <c r="D115" s="127" t="s">
        <v>142</v>
      </c>
      <c r="E115" s="128" t="s">
        <v>1757</v>
      </c>
      <c r="F115" s="129" t="s">
        <v>1758</v>
      </c>
      <c r="G115" s="130" t="s">
        <v>1497</v>
      </c>
      <c r="H115" s="131">
        <v>1</v>
      </c>
      <c r="I115" s="132"/>
      <c r="J115" s="133">
        <f>ROUND(I115*H115,2)</f>
        <v>0</v>
      </c>
      <c r="K115" s="129" t="s">
        <v>146</v>
      </c>
      <c r="L115" s="32"/>
      <c r="M115" s="134" t="s">
        <v>19</v>
      </c>
      <c r="N115" s="135" t="s">
        <v>49</v>
      </c>
      <c r="P115" s="136">
        <f>O115*H115</f>
        <v>0</v>
      </c>
      <c r="Q115" s="136">
        <v>0</v>
      </c>
      <c r="R115" s="136">
        <f>Q115*H115</f>
        <v>0</v>
      </c>
      <c r="S115" s="136">
        <v>0</v>
      </c>
      <c r="T115" s="137">
        <f>S115*H115</f>
        <v>0</v>
      </c>
      <c r="AR115" s="138" t="s">
        <v>147</v>
      </c>
      <c r="AT115" s="138" t="s">
        <v>142</v>
      </c>
      <c r="AU115" s="138" t="s">
        <v>88</v>
      </c>
      <c r="AY115" s="17" t="s">
        <v>140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86</v>
      </c>
      <c r="BK115" s="139">
        <f>ROUND(I115*H115,2)</f>
        <v>0</v>
      </c>
      <c r="BL115" s="17" t="s">
        <v>147</v>
      </c>
      <c r="BM115" s="138" t="s">
        <v>191</v>
      </c>
    </row>
    <row r="116" spans="2:65" s="1" customFormat="1">
      <c r="B116" s="32"/>
      <c r="D116" s="140" t="s">
        <v>148</v>
      </c>
      <c r="F116" s="141" t="s">
        <v>1759</v>
      </c>
      <c r="I116" s="142"/>
      <c r="L116" s="32"/>
      <c r="M116" s="143"/>
      <c r="T116" s="53"/>
      <c r="AT116" s="17" t="s">
        <v>148</v>
      </c>
      <c r="AU116" s="17" t="s">
        <v>88</v>
      </c>
    </row>
    <row r="117" spans="2:65" s="1" customFormat="1" ht="16.5" customHeight="1">
      <c r="B117" s="32"/>
      <c r="C117" s="127" t="s">
        <v>202</v>
      </c>
      <c r="D117" s="127" t="s">
        <v>142</v>
      </c>
      <c r="E117" s="128" t="s">
        <v>1760</v>
      </c>
      <c r="F117" s="129" t="s">
        <v>1761</v>
      </c>
      <c r="G117" s="130" t="s">
        <v>145</v>
      </c>
      <c r="H117" s="131">
        <v>120</v>
      </c>
      <c r="I117" s="132"/>
      <c r="J117" s="133">
        <f>ROUND(I117*H117,2)</f>
        <v>0</v>
      </c>
      <c r="K117" s="129" t="s">
        <v>19</v>
      </c>
      <c r="L117" s="32"/>
      <c r="M117" s="134" t="s">
        <v>19</v>
      </c>
      <c r="N117" s="135" t="s">
        <v>49</v>
      </c>
      <c r="P117" s="136">
        <f>O117*H117</f>
        <v>0</v>
      </c>
      <c r="Q117" s="136">
        <v>0</v>
      </c>
      <c r="R117" s="136">
        <f>Q117*H117</f>
        <v>0</v>
      </c>
      <c r="S117" s="136">
        <v>0</v>
      </c>
      <c r="T117" s="137">
        <f>S117*H117</f>
        <v>0</v>
      </c>
      <c r="AR117" s="138" t="s">
        <v>147</v>
      </c>
      <c r="AT117" s="138" t="s">
        <v>142</v>
      </c>
      <c r="AU117" s="138" t="s">
        <v>88</v>
      </c>
      <c r="AY117" s="17" t="s">
        <v>140</v>
      </c>
      <c r="BE117" s="139">
        <f>IF(N117="základní",J117,0)</f>
        <v>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7" t="s">
        <v>86</v>
      </c>
      <c r="BK117" s="139">
        <f>ROUND(I117*H117,2)</f>
        <v>0</v>
      </c>
      <c r="BL117" s="17" t="s">
        <v>147</v>
      </c>
      <c r="BM117" s="138" t="s">
        <v>198</v>
      </c>
    </row>
    <row r="118" spans="2:65" s="12" customFormat="1">
      <c r="B118" s="144"/>
      <c r="D118" s="145" t="s">
        <v>150</v>
      </c>
      <c r="E118" s="146" t="s">
        <v>19</v>
      </c>
      <c r="F118" s="147" t="s">
        <v>359</v>
      </c>
      <c r="H118" s="148">
        <v>80</v>
      </c>
      <c r="I118" s="149"/>
      <c r="L118" s="144"/>
      <c r="M118" s="150"/>
      <c r="T118" s="151"/>
      <c r="AT118" s="146" t="s">
        <v>150</v>
      </c>
      <c r="AU118" s="146" t="s">
        <v>88</v>
      </c>
      <c r="AV118" s="12" t="s">
        <v>88</v>
      </c>
      <c r="AW118" s="12" t="s">
        <v>37</v>
      </c>
      <c r="AX118" s="12" t="s">
        <v>78</v>
      </c>
      <c r="AY118" s="146" t="s">
        <v>140</v>
      </c>
    </row>
    <row r="119" spans="2:65" s="13" customFormat="1">
      <c r="B119" s="152"/>
      <c r="D119" s="145" t="s">
        <v>150</v>
      </c>
      <c r="E119" s="153" t="s">
        <v>19</v>
      </c>
      <c r="F119" s="154" t="s">
        <v>1762</v>
      </c>
      <c r="H119" s="153" t="s">
        <v>19</v>
      </c>
      <c r="I119" s="155"/>
      <c r="L119" s="152"/>
      <c r="M119" s="156"/>
      <c r="T119" s="157"/>
      <c r="AT119" s="153" t="s">
        <v>150</v>
      </c>
      <c r="AU119" s="153" t="s">
        <v>88</v>
      </c>
      <c r="AV119" s="13" t="s">
        <v>86</v>
      </c>
      <c r="AW119" s="13" t="s">
        <v>37</v>
      </c>
      <c r="AX119" s="13" t="s">
        <v>78</v>
      </c>
      <c r="AY119" s="153" t="s">
        <v>140</v>
      </c>
    </row>
    <row r="120" spans="2:65" s="12" customFormat="1">
      <c r="B120" s="144"/>
      <c r="D120" s="145" t="s">
        <v>150</v>
      </c>
      <c r="E120" s="146" t="s">
        <v>19</v>
      </c>
      <c r="F120" s="147" t="s">
        <v>259</v>
      </c>
      <c r="H120" s="148">
        <v>40</v>
      </c>
      <c r="I120" s="149"/>
      <c r="L120" s="144"/>
      <c r="M120" s="150"/>
      <c r="T120" s="151"/>
      <c r="AT120" s="146" t="s">
        <v>150</v>
      </c>
      <c r="AU120" s="146" t="s">
        <v>88</v>
      </c>
      <c r="AV120" s="12" t="s">
        <v>88</v>
      </c>
      <c r="AW120" s="12" t="s">
        <v>37</v>
      </c>
      <c r="AX120" s="12" t="s">
        <v>78</v>
      </c>
      <c r="AY120" s="146" t="s">
        <v>140</v>
      </c>
    </row>
    <row r="121" spans="2:65" s="13" customFormat="1">
      <c r="B121" s="152"/>
      <c r="D121" s="145" t="s">
        <v>150</v>
      </c>
      <c r="E121" s="153" t="s">
        <v>19</v>
      </c>
      <c r="F121" s="154" t="s">
        <v>1763</v>
      </c>
      <c r="H121" s="153" t="s">
        <v>19</v>
      </c>
      <c r="I121" s="155"/>
      <c r="L121" s="152"/>
      <c r="M121" s="156"/>
      <c r="T121" s="157"/>
      <c r="AT121" s="153" t="s">
        <v>150</v>
      </c>
      <c r="AU121" s="153" t="s">
        <v>88</v>
      </c>
      <c r="AV121" s="13" t="s">
        <v>86</v>
      </c>
      <c r="AW121" s="13" t="s">
        <v>37</v>
      </c>
      <c r="AX121" s="13" t="s">
        <v>78</v>
      </c>
      <c r="AY121" s="153" t="s">
        <v>140</v>
      </c>
    </row>
    <row r="122" spans="2:65" s="14" customFormat="1">
      <c r="B122" s="158"/>
      <c r="D122" s="145" t="s">
        <v>150</v>
      </c>
      <c r="E122" s="159" t="s">
        <v>19</v>
      </c>
      <c r="F122" s="160" t="s">
        <v>153</v>
      </c>
      <c r="H122" s="161">
        <v>120</v>
      </c>
      <c r="I122" s="162"/>
      <c r="L122" s="158"/>
      <c r="M122" s="163"/>
      <c r="T122" s="164"/>
      <c r="AT122" s="159" t="s">
        <v>150</v>
      </c>
      <c r="AU122" s="159" t="s">
        <v>88</v>
      </c>
      <c r="AV122" s="14" t="s">
        <v>147</v>
      </c>
      <c r="AW122" s="14" t="s">
        <v>37</v>
      </c>
      <c r="AX122" s="14" t="s">
        <v>86</v>
      </c>
      <c r="AY122" s="159" t="s">
        <v>140</v>
      </c>
    </row>
    <row r="123" spans="2:65" s="11" customFormat="1" ht="22.8" customHeight="1">
      <c r="B123" s="115"/>
      <c r="D123" s="116" t="s">
        <v>77</v>
      </c>
      <c r="E123" s="125" t="s">
        <v>1764</v>
      </c>
      <c r="F123" s="125" t="s">
        <v>1765</v>
      </c>
      <c r="I123" s="118"/>
      <c r="J123" s="126">
        <f>BK123</f>
        <v>0</v>
      </c>
      <c r="L123" s="115"/>
      <c r="M123" s="120"/>
      <c r="P123" s="121">
        <f>SUM(P124:P126)</f>
        <v>0</v>
      </c>
      <c r="R123" s="121">
        <f>SUM(R124:R126)</f>
        <v>0</v>
      </c>
      <c r="T123" s="122">
        <f>SUM(T124:T126)</f>
        <v>0</v>
      </c>
      <c r="AR123" s="116" t="s">
        <v>168</v>
      </c>
      <c r="AT123" s="123" t="s">
        <v>77</v>
      </c>
      <c r="AU123" s="123" t="s">
        <v>86</v>
      </c>
      <c r="AY123" s="116" t="s">
        <v>140</v>
      </c>
      <c r="BK123" s="124">
        <f>SUM(BK124:BK126)</f>
        <v>0</v>
      </c>
    </row>
    <row r="124" spans="2:65" s="1" customFormat="1" ht="16.5" customHeight="1">
      <c r="B124" s="32"/>
      <c r="C124" s="127" t="s">
        <v>8</v>
      </c>
      <c r="D124" s="127" t="s">
        <v>142</v>
      </c>
      <c r="E124" s="128" t="s">
        <v>1766</v>
      </c>
      <c r="F124" s="129" t="s">
        <v>1767</v>
      </c>
      <c r="G124" s="130" t="s">
        <v>1733</v>
      </c>
      <c r="H124" s="131">
        <v>1</v>
      </c>
      <c r="I124" s="132"/>
      <c r="J124" s="133">
        <f>ROUND(I124*H124,2)</f>
        <v>0</v>
      </c>
      <c r="K124" s="129" t="s">
        <v>146</v>
      </c>
      <c r="L124" s="32"/>
      <c r="M124" s="134" t="s">
        <v>19</v>
      </c>
      <c r="N124" s="135" t="s">
        <v>49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1734</v>
      </c>
      <c r="AT124" s="138" t="s">
        <v>142</v>
      </c>
      <c r="AU124" s="138" t="s">
        <v>88</v>
      </c>
      <c r="AY124" s="17" t="s">
        <v>140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86</v>
      </c>
      <c r="BK124" s="139">
        <f>ROUND(I124*H124,2)</f>
        <v>0</v>
      </c>
      <c r="BL124" s="17" t="s">
        <v>1734</v>
      </c>
      <c r="BM124" s="138" t="s">
        <v>1768</v>
      </c>
    </row>
    <row r="125" spans="2:65" s="1" customFormat="1">
      <c r="B125" s="32"/>
      <c r="D125" s="140" t="s">
        <v>148</v>
      </c>
      <c r="F125" s="141" t="s">
        <v>1769</v>
      </c>
      <c r="I125" s="142"/>
      <c r="L125" s="32"/>
      <c r="M125" s="143"/>
      <c r="T125" s="53"/>
      <c r="AT125" s="17" t="s">
        <v>148</v>
      </c>
      <c r="AU125" s="17" t="s">
        <v>88</v>
      </c>
    </row>
    <row r="126" spans="2:65" s="1" customFormat="1" ht="16.5" customHeight="1">
      <c r="B126" s="32"/>
      <c r="C126" s="127" t="s">
        <v>213</v>
      </c>
      <c r="D126" s="127" t="s">
        <v>142</v>
      </c>
      <c r="E126" s="128" t="s">
        <v>1770</v>
      </c>
      <c r="F126" s="129" t="s">
        <v>1771</v>
      </c>
      <c r="G126" s="130" t="s">
        <v>1497</v>
      </c>
      <c r="H126" s="131">
        <v>1</v>
      </c>
      <c r="I126" s="132"/>
      <c r="J126" s="133">
        <f>ROUND(I126*H126,2)</f>
        <v>0</v>
      </c>
      <c r="K126" s="129" t="s">
        <v>19</v>
      </c>
      <c r="L126" s="32"/>
      <c r="M126" s="134" t="s">
        <v>19</v>
      </c>
      <c r="N126" s="135" t="s">
        <v>49</v>
      </c>
      <c r="P126" s="136">
        <f>O126*H126</f>
        <v>0</v>
      </c>
      <c r="Q126" s="136">
        <v>0</v>
      </c>
      <c r="R126" s="136">
        <f>Q126*H126</f>
        <v>0</v>
      </c>
      <c r="S126" s="136">
        <v>0</v>
      </c>
      <c r="T126" s="137">
        <f>S126*H126</f>
        <v>0</v>
      </c>
      <c r="AR126" s="138" t="s">
        <v>147</v>
      </c>
      <c r="AT126" s="138" t="s">
        <v>142</v>
      </c>
      <c r="AU126" s="138" t="s">
        <v>88</v>
      </c>
      <c r="AY126" s="17" t="s">
        <v>140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7" t="s">
        <v>86</v>
      </c>
      <c r="BK126" s="139">
        <f>ROUND(I126*H126,2)</f>
        <v>0</v>
      </c>
      <c r="BL126" s="17" t="s">
        <v>147</v>
      </c>
      <c r="BM126" s="138" t="s">
        <v>205</v>
      </c>
    </row>
    <row r="127" spans="2:65" s="11" customFormat="1" ht="22.8" customHeight="1">
      <c r="B127" s="115"/>
      <c r="D127" s="116" t="s">
        <v>77</v>
      </c>
      <c r="E127" s="125" t="s">
        <v>1772</v>
      </c>
      <c r="F127" s="125" t="s">
        <v>1773</v>
      </c>
      <c r="I127" s="118"/>
      <c r="J127" s="126">
        <f>BK127</f>
        <v>0</v>
      </c>
      <c r="L127" s="115"/>
      <c r="M127" s="120"/>
      <c r="P127" s="121">
        <f>SUM(P128:P131)</f>
        <v>0</v>
      </c>
      <c r="R127" s="121">
        <f>SUM(R128:R131)</f>
        <v>0</v>
      </c>
      <c r="T127" s="122">
        <f>SUM(T128:T131)</f>
        <v>0</v>
      </c>
      <c r="AR127" s="116" t="s">
        <v>168</v>
      </c>
      <c r="AT127" s="123" t="s">
        <v>77</v>
      </c>
      <c r="AU127" s="123" t="s">
        <v>86</v>
      </c>
      <c r="AY127" s="116" t="s">
        <v>140</v>
      </c>
      <c r="BK127" s="124">
        <f>SUM(BK128:BK131)</f>
        <v>0</v>
      </c>
    </row>
    <row r="128" spans="2:65" s="1" customFormat="1" ht="24.15" customHeight="1">
      <c r="B128" s="32"/>
      <c r="C128" s="127" t="s">
        <v>180</v>
      </c>
      <c r="D128" s="127" t="s">
        <v>142</v>
      </c>
      <c r="E128" s="128" t="s">
        <v>1774</v>
      </c>
      <c r="F128" s="129" t="s">
        <v>1775</v>
      </c>
      <c r="G128" s="130" t="s">
        <v>1497</v>
      </c>
      <c r="H128" s="131">
        <v>1</v>
      </c>
      <c r="I128" s="132"/>
      <c r="J128" s="133">
        <f>ROUND(I128*H128,2)</f>
        <v>0</v>
      </c>
      <c r="K128" s="129" t="s">
        <v>146</v>
      </c>
      <c r="L128" s="32"/>
      <c r="M128" s="134" t="s">
        <v>19</v>
      </c>
      <c r="N128" s="135" t="s">
        <v>49</v>
      </c>
      <c r="P128" s="136">
        <f>O128*H128</f>
        <v>0</v>
      </c>
      <c r="Q128" s="136">
        <v>0</v>
      </c>
      <c r="R128" s="136">
        <f>Q128*H128</f>
        <v>0</v>
      </c>
      <c r="S128" s="136">
        <v>0</v>
      </c>
      <c r="T128" s="137">
        <f>S128*H128</f>
        <v>0</v>
      </c>
      <c r="AR128" s="138" t="s">
        <v>147</v>
      </c>
      <c r="AT128" s="138" t="s">
        <v>142</v>
      </c>
      <c r="AU128" s="138" t="s">
        <v>88</v>
      </c>
      <c r="AY128" s="17" t="s">
        <v>140</v>
      </c>
      <c r="BE128" s="139">
        <f>IF(N128="základní",J128,0)</f>
        <v>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7" t="s">
        <v>86</v>
      </c>
      <c r="BK128" s="139">
        <f>ROUND(I128*H128,2)</f>
        <v>0</v>
      </c>
      <c r="BL128" s="17" t="s">
        <v>147</v>
      </c>
      <c r="BM128" s="138" t="s">
        <v>210</v>
      </c>
    </row>
    <row r="129" spans="2:65" s="1" customFormat="1">
      <c r="B129" s="32"/>
      <c r="D129" s="140" t="s">
        <v>148</v>
      </c>
      <c r="F129" s="141" t="s">
        <v>1776</v>
      </c>
      <c r="I129" s="142"/>
      <c r="L129" s="32"/>
      <c r="M129" s="143"/>
      <c r="T129" s="53"/>
      <c r="AT129" s="17" t="s">
        <v>148</v>
      </c>
      <c r="AU129" s="17" t="s">
        <v>88</v>
      </c>
    </row>
    <row r="130" spans="2:65" s="1" customFormat="1" ht="16.5" customHeight="1">
      <c r="B130" s="32"/>
      <c r="C130" s="127" t="s">
        <v>225</v>
      </c>
      <c r="D130" s="127" t="s">
        <v>142</v>
      </c>
      <c r="E130" s="128" t="s">
        <v>1777</v>
      </c>
      <c r="F130" s="129" t="s">
        <v>1778</v>
      </c>
      <c r="G130" s="130" t="s">
        <v>1497</v>
      </c>
      <c r="H130" s="131">
        <v>1</v>
      </c>
      <c r="I130" s="132"/>
      <c r="J130" s="133">
        <f>ROUND(I130*H130,2)</f>
        <v>0</v>
      </c>
      <c r="K130" s="129" t="s">
        <v>19</v>
      </c>
      <c r="L130" s="32"/>
      <c r="M130" s="134" t="s">
        <v>19</v>
      </c>
      <c r="N130" s="135" t="s">
        <v>49</v>
      </c>
      <c r="P130" s="136">
        <f>O130*H130</f>
        <v>0</v>
      </c>
      <c r="Q130" s="136">
        <v>0</v>
      </c>
      <c r="R130" s="136">
        <f>Q130*H130</f>
        <v>0</v>
      </c>
      <c r="S130" s="136">
        <v>0</v>
      </c>
      <c r="T130" s="137">
        <f>S130*H130</f>
        <v>0</v>
      </c>
      <c r="AR130" s="138" t="s">
        <v>147</v>
      </c>
      <c r="AT130" s="138" t="s">
        <v>142</v>
      </c>
      <c r="AU130" s="138" t="s">
        <v>88</v>
      </c>
      <c r="AY130" s="17" t="s">
        <v>140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7" t="s">
        <v>86</v>
      </c>
      <c r="BK130" s="139">
        <f>ROUND(I130*H130,2)</f>
        <v>0</v>
      </c>
      <c r="BL130" s="17" t="s">
        <v>147</v>
      </c>
      <c r="BM130" s="138" t="s">
        <v>216</v>
      </c>
    </row>
    <row r="131" spans="2:65" s="1" customFormat="1" ht="16.5" customHeight="1">
      <c r="B131" s="32"/>
      <c r="C131" s="127" t="s">
        <v>184</v>
      </c>
      <c r="D131" s="127" t="s">
        <v>142</v>
      </c>
      <c r="E131" s="128" t="s">
        <v>1779</v>
      </c>
      <c r="F131" s="129" t="s">
        <v>1780</v>
      </c>
      <c r="G131" s="130" t="s">
        <v>1497</v>
      </c>
      <c r="H131" s="131">
        <v>1</v>
      </c>
      <c r="I131" s="132"/>
      <c r="J131" s="133">
        <f>ROUND(I131*H131,2)</f>
        <v>0</v>
      </c>
      <c r="K131" s="129" t="s">
        <v>19</v>
      </c>
      <c r="L131" s="32"/>
      <c r="M131" s="178" t="s">
        <v>19</v>
      </c>
      <c r="N131" s="179" t="s">
        <v>49</v>
      </c>
      <c r="O131" s="176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AR131" s="138" t="s">
        <v>147</v>
      </c>
      <c r="AT131" s="138" t="s">
        <v>142</v>
      </c>
      <c r="AU131" s="138" t="s">
        <v>88</v>
      </c>
      <c r="AY131" s="17" t="s">
        <v>140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7" t="s">
        <v>86</v>
      </c>
      <c r="BK131" s="139">
        <f>ROUND(I131*H131,2)</f>
        <v>0</v>
      </c>
      <c r="BL131" s="17" t="s">
        <v>147</v>
      </c>
      <c r="BM131" s="138" t="s">
        <v>222</v>
      </c>
    </row>
    <row r="132" spans="2:65" s="1" customFormat="1" ht="6.9" customHeight="1"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32"/>
    </row>
  </sheetData>
  <sheetProtection algorithmName="SHA-512" hashValue="h4tNqsgWolboCDpzsN/pbtCjyJ7A2Styq2QwP2XZZciOF0M80uili1lpqgfLwyOem52rb20h/BinRASk9zxlQw==" saltValue="mvkysAqsgMwIcN4LY2oeFqLvg3rUBalRXo3GwQXuwmDkfmJYY4WPHxzb4SXfd/+meY2veeMivcl5bYr//3+z4g==" spinCount="100000" sheet="1" objects="1" scenarios="1" formatColumns="0" formatRows="0" autoFilter="0"/>
  <autoFilter ref="C86:K131" xr:uid="{00000000-0009-0000-0000-000007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700-000000000000}"/>
    <hyperlink ref="F96" r:id="rId2" xr:uid="{00000000-0004-0000-0700-000001000000}"/>
    <hyperlink ref="F101" r:id="rId3" xr:uid="{00000000-0004-0000-0700-000002000000}"/>
    <hyperlink ref="F103" r:id="rId4" xr:uid="{00000000-0004-0000-0700-000003000000}"/>
    <hyperlink ref="F105" r:id="rId5" xr:uid="{00000000-0004-0000-0700-000004000000}"/>
    <hyperlink ref="F107" r:id="rId6" xr:uid="{00000000-0004-0000-0700-000005000000}"/>
    <hyperlink ref="F109" r:id="rId7" xr:uid="{00000000-0004-0000-0700-000006000000}"/>
    <hyperlink ref="F111" r:id="rId8" xr:uid="{00000000-0004-0000-0700-000007000000}"/>
    <hyperlink ref="F113" r:id="rId9" xr:uid="{00000000-0004-0000-0700-000008000000}"/>
    <hyperlink ref="F116" r:id="rId10" xr:uid="{00000000-0004-0000-0700-000009000000}"/>
    <hyperlink ref="F125" r:id="rId11" xr:uid="{00000000-0004-0000-0700-00000A000000}"/>
    <hyperlink ref="F129" r:id="rId12" xr:uid="{00000000-0004-0000-07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0.199999999999999"/>
  <cols>
    <col min="1" max="1" width="8.28515625" style="182" customWidth="1"/>
    <col min="2" max="2" width="1.7109375" style="182" customWidth="1"/>
    <col min="3" max="4" width="5" style="182" customWidth="1"/>
    <col min="5" max="5" width="11.7109375" style="182" customWidth="1"/>
    <col min="6" max="6" width="9.140625" style="182" customWidth="1"/>
    <col min="7" max="7" width="5" style="182" customWidth="1"/>
    <col min="8" max="8" width="77.85546875" style="182" customWidth="1"/>
    <col min="9" max="10" width="20" style="182" customWidth="1"/>
    <col min="11" max="11" width="1.7109375" style="182" customWidth="1"/>
  </cols>
  <sheetData>
    <row r="1" spans="2:11" customFormat="1" ht="37.5" customHeight="1"/>
    <row r="2" spans="2:11" customFormat="1" ht="7.5" customHeight="1">
      <c r="B2" s="183"/>
      <c r="C2" s="184"/>
      <c r="D2" s="184"/>
      <c r="E2" s="184"/>
      <c r="F2" s="184"/>
      <c r="G2" s="184"/>
      <c r="H2" s="184"/>
      <c r="I2" s="184"/>
      <c r="J2" s="184"/>
      <c r="K2" s="185"/>
    </row>
    <row r="3" spans="2:11" s="15" customFormat="1" ht="45" customHeight="1">
      <c r="B3" s="186"/>
      <c r="C3" s="310" t="s">
        <v>1781</v>
      </c>
      <c r="D3" s="310"/>
      <c r="E3" s="310"/>
      <c r="F3" s="310"/>
      <c r="G3" s="310"/>
      <c r="H3" s="310"/>
      <c r="I3" s="310"/>
      <c r="J3" s="310"/>
      <c r="K3" s="187"/>
    </row>
    <row r="4" spans="2:11" customFormat="1" ht="25.5" customHeight="1">
      <c r="B4" s="188"/>
      <c r="C4" s="309" t="s">
        <v>1782</v>
      </c>
      <c r="D4" s="309"/>
      <c r="E4" s="309"/>
      <c r="F4" s="309"/>
      <c r="G4" s="309"/>
      <c r="H4" s="309"/>
      <c r="I4" s="309"/>
      <c r="J4" s="309"/>
      <c r="K4" s="189"/>
    </row>
    <row r="5" spans="2:11" customFormat="1" ht="5.25" customHeight="1">
      <c r="B5" s="188"/>
      <c r="C5" s="190"/>
      <c r="D5" s="190"/>
      <c r="E5" s="190"/>
      <c r="F5" s="190"/>
      <c r="G5" s="190"/>
      <c r="H5" s="190"/>
      <c r="I5" s="190"/>
      <c r="J5" s="190"/>
      <c r="K5" s="189"/>
    </row>
    <row r="6" spans="2:11" customFormat="1" ht="15" customHeight="1">
      <c r="B6" s="188"/>
      <c r="C6" s="308" t="s">
        <v>1783</v>
      </c>
      <c r="D6" s="308"/>
      <c r="E6" s="308"/>
      <c r="F6" s="308"/>
      <c r="G6" s="308"/>
      <c r="H6" s="308"/>
      <c r="I6" s="308"/>
      <c r="J6" s="308"/>
      <c r="K6" s="189"/>
    </row>
    <row r="7" spans="2:11" customFormat="1" ht="15" customHeight="1">
      <c r="B7" s="192"/>
      <c r="C7" s="308" t="s">
        <v>1784</v>
      </c>
      <c r="D7" s="308"/>
      <c r="E7" s="308"/>
      <c r="F7" s="308"/>
      <c r="G7" s="308"/>
      <c r="H7" s="308"/>
      <c r="I7" s="308"/>
      <c r="J7" s="308"/>
      <c r="K7" s="189"/>
    </row>
    <row r="8" spans="2:11" customFormat="1" ht="12.75" customHeight="1">
      <c r="B8" s="192"/>
      <c r="C8" s="191"/>
      <c r="D8" s="191"/>
      <c r="E8" s="191"/>
      <c r="F8" s="191"/>
      <c r="G8" s="191"/>
      <c r="H8" s="191"/>
      <c r="I8" s="191"/>
      <c r="J8" s="191"/>
      <c r="K8" s="189"/>
    </row>
    <row r="9" spans="2:11" customFormat="1" ht="15" customHeight="1">
      <c r="B9" s="192"/>
      <c r="C9" s="308" t="s">
        <v>1785</v>
      </c>
      <c r="D9" s="308"/>
      <c r="E9" s="308"/>
      <c r="F9" s="308"/>
      <c r="G9" s="308"/>
      <c r="H9" s="308"/>
      <c r="I9" s="308"/>
      <c r="J9" s="308"/>
      <c r="K9" s="189"/>
    </row>
    <row r="10" spans="2:11" customFormat="1" ht="15" customHeight="1">
      <c r="B10" s="192"/>
      <c r="C10" s="191"/>
      <c r="D10" s="308" t="s">
        <v>1786</v>
      </c>
      <c r="E10" s="308"/>
      <c r="F10" s="308"/>
      <c r="G10" s="308"/>
      <c r="H10" s="308"/>
      <c r="I10" s="308"/>
      <c r="J10" s="308"/>
      <c r="K10" s="189"/>
    </row>
    <row r="11" spans="2:11" customFormat="1" ht="15" customHeight="1">
      <c r="B11" s="192"/>
      <c r="C11" s="193"/>
      <c r="D11" s="308" t="s">
        <v>1787</v>
      </c>
      <c r="E11" s="308"/>
      <c r="F11" s="308"/>
      <c r="G11" s="308"/>
      <c r="H11" s="308"/>
      <c r="I11" s="308"/>
      <c r="J11" s="308"/>
      <c r="K11" s="189"/>
    </row>
    <row r="12" spans="2:11" customFormat="1" ht="15" customHeight="1">
      <c r="B12" s="192"/>
      <c r="C12" s="193"/>
      <c r="D12" s="191"/>
      <c r="E12" s="191"/>
      <c r="F12" s="191"/>
      <c r="G12" s="191"/>
      <c r="H12" s="191"/>
      <c r="I12" s="191"/>
      <c r="J12" s="191"/>
      <c r="K12" s="189"/>
    </row>
    <row r="13" spans="2:11" customFormat="1" ht="15" customHeight="1">
      <c r="B13" s="192"/>
      <c r="C13" s="193"/>
      <c r="D13" s="194" t="s">
        <v>1788</v>
      </c>
      <c r="E13" s="191"/>
      <c r="F13" s="191"/>
      <c r="G13" s="191"/>
      <c r="H13" s="191"/>
      <c r="I13" s="191"/>
      <c r="J13" s="191"/>
      <c r="K13" s="189"/>
    </row>
    <row r="14" spans="2:11" customFormat="1" ht="12.75" customHeight="1">
      <c r="B14" s="192"/>
      <c r="C14" s="193"/>
      <c r="D14" s="193"/>
      <c r="E14" s="193"/>
      <c r="F14" s="193"/>
      <c r="G14" s="193"/>
      <c r="H14" s="193"/>
      <c r="I14" s="193"/>
      <c r="J14" s="193"/>
      <c r="K14" s="189"/>
    </row>
    <row r="15" spans="2:11" customFormat="1" ht="15" customHeight="1">
      <c r="B15" s="192"/>
      <c r="C15" s="193"/>
      <c r="D15" s="308" t="s">
        <v>1789</v>
      </c>
      <c r="E15" s="308"/>
      <c r="F15" s="308"/>
      <c r="G15" s="308"/>
      <c r="H15" s="308"/>
      <c r="I15" s="308"/>
      <c r="J15" s="308"/>
      <c r="K15" s="189"/>
    </row>
    <row r="16" spans="2:11" customFormat="1" ht="15" customHeight="1">
      <c r="B16" s="192"/>
      <c r="C16" s="193"/>
      <c r="D16" s="308" t="s">
        <v>1790</v>
      </c>
      <c r="E16" s="308"/>
      <c r="F16" s="308"/>
      <c r="G16" s="308"/>
      <c r="H16" s="308"/>
      <c r="I16" s="308"/>
      <c r="J16" s="308"/>
      <c r="K16" s="189"/>
    </row>
    <row r="17" spans="2:11" customFormat="1" ht="15" customHeight="1">
      <c r="B17" s="192"/>
      <c r="C17" s="193"/>
      <c r="D17" s="308" t="s">
        <v>1791</v>
      </c>
      <c r="E17" s="308"/>
      <c r="F17" s="308"/>
      <c r="G17" s="308"/>
      <c r="H17" s="308"/>
      <c r="I17" s="308"/>
      <c r="J17" s="308"/>
      <c r="K17" s="189"/>
    </row>
    <row r="18" spans="2:11" customFormat="1" ht="15" customHeight="1">
      <c r="B18" s="192"/>
      <c r="C18" s="193"/>
      <c r="D18" s="193"/>
      <c r="E18" s="195" t="s">
        <v>85</v>
      </c>
      <c r="F18" s="308" t="s">
        <v>1792</v>
      </c>
      <c r="G18" s="308"/>
      <c r="H18" s="308"/>
      <c r="I18" s="308"/>
      <c r="J18" s="308"/>
      <c r="K18" s="189"/>
    </row>
    <row r="19" spans="2:11" customFormat="1" ht="15" customHeight="1">
      <c r="B19" s="192"/>
      <c r="C19" s="193"/>
      <c r="D19" s="193"/>
      <c r="E19" s="195" t="s">
        <v>1793</v>
      </c>
      <c r="F19" s="308" t="s">
        <v>1794</v>
      </c>
      <c r="G19" s="308"/>
      <c r="H19" s="308"/>
      <c r="I19" s="308"/>
      <c r="J19" s="308"/>
      <c r="K19" s="189"/>
    </row>
    <row r="20" spans="2:11" customFormat="1" ht="15" customHeight="1">
      <c r="B20" s="192"/>
      <c r="C20" s="193"/>
      <c r="D20" s="193"/>
      <c r="E20" s="195" t="s">
        <v>1795</v>
      </c>
      <c r="F20" s="308" t="s">
        <v>1796</v>
      </c>
      <c r="G20" s="308"/>
      <c r="H20" s="308"/>
      <c r="I20" s="308"/>
      <c r="J20" s="308"/>
      <c r="K20" s="189"/>
    </row>
    <row r="21" spans="2:11" customFormat="1" ht="15" customHeight="1">
      <c r="B21" s="192"/>
      <c r="C21" s="193"/>
      <c r="D21" s="193"/>
      <c r="E21" s="195" t="s">
        <v>105</v>
      </c>
      <c r="F21" s="308" t="s">
        <v>1797</v>
      </c>
      <c r="G21" s="308"/>
      <c r="H21" s="308"/>
      <c r="I21" s="308"/>
      <c r="J21" s="308"/>
      <c r="K21" s="189"/>
    </row>
    <row r="22" spans="2:11" customFormat="1" ht="15" customHeight="1">
      <c r="B22" s="192"/>
      <c r="C22" s="193"/>
      <c r="D22" s="193"/>
      <c r="E22" s="195" t="s">
        <v>1798</v>
      </c>
      <c r="F22" s="308" t="s">
        <v>1799</v>
      </c>
      <c r="G22" s="308"/>
      <c r="H22" s="308"/>
      <c r="I22" s="308"/>
      <c r="J22" s="308"/>
      <c r="K22" s="189"/>
    </row>
    <row r="23" spans="2:11" customFormat="1" ht="15" customHeight="1">
      <c r="B23" s="192"/>
      <c r="C23" s="193"/>
      <c r="D23" s="193"/>
      <c r="E23" s="195" t="s">
        <v>1800</v>
      </c>
      <c r="F23" s="308" t="s">
        <v>1801</v>
      </c>
      <c r="G23" s="308"/>
      <c r="H23" s="308"/>
      <c r="I23" s="308"/>
      <c r="J23" s="308"/>
      <c r="K23" s="189"/>
    </row>
    <row r="24" spans="2:11" customFormat="1" ht="12.75" customHeight="1">
      <c r="B24" s="192"/>
      <c r="C24" s="193"/>
      <c r="D24" s="193"/>
      <c r="E24" s="193"/>
      <c r="F24" s="193"/>
      <c r="G24" s="193"/>
      <c r="H24" s="193"/>
      <c r="I24" s="193"/>
      <c r="J24" s="193"/>
      <c r="K24" s="189"/>
    </row>
    <row r="25" spans="2:11" customFormat="1" ht="15" customHeight="1">
      <c r="B25" s="192"/>
      <c r="C25" s="308" t="s">
        <v>1802</v>
      </c>
      <c r="D25" s="308"/>
      <c r="E25" s="308"/>
      <c r="F25" s="308"/>
      <c r="G25" s="308"/>
      <c r="H25" s="308"/>
      <c r="I25" s="308"/>
      <c r="J25" s="308"/>
      <c r="K25" s="189"/>
    </row>
    <row r="26" spans="2:11" customFormat="1" ht="15" customHeight="1">
      <c r="B26" s="192"/>
      <c r="C26" s="308" t="s">
        <v>1803</v>
      </c>
      <c r="D26" s="308"/>
      <c r="E26" s="308"/>
      <c r="F26" s="308"/>
      <c r="G26" s="308"/>
      <c r="H26" s="308"/>
      <c r="I26" s="308"/>
      <c r="J26" s="308"/>
      <c r="K26" s="189"/>
    </row>
    <row r="27" spans="2:11" customFormat="1" ht="15" customHeight="1">
      <c r="B27" s="192"/>
      <c r="C27" s="191"/>
      <c r="D27" s="308" t="s">
        <v>1804</v>
      </c>
      <c r="E27" s="308"/>
      <c r="F27" s="308"/>
      <c r="G27" s="308"/>
      <c r="H27" s="308"/>
      <c r="I27" s="308"/>
      <c r="J27" s="308"/>
      <c r="K27" s="189"/>
    </row>
    <row r="28" spans="2:11" customFormat="1" ht="15" customHeight="1">
      <c r="B28" s="192"/>
      <c r="C28" s="193"/>
      <c r="D28" s="308" t="s">
        <v>1805</v>
      </c>
      <c r="E28" s="308"/>
      <c r="F28" s="308"/>
      <c r="G28" s="308"/>
      <c r="H28" s="308"/>
      <c r="I28" s="308"/>
      <c r="J28" s="308"/>
      <c r="K28" s="189"/>
    </row>
    <row r="29" spans="2:11" customFormat="1" ht="12.75" customHeight="1">
      <c r="B29" s="192"/>
      <c r="C29" s="193"/>
      <c r="D29" s="193"/>
      <c r="E29" s="193"/>
      <c r="F29" s="193"/>
      <c r="G29" s="193"/>
      <c r="H29" s="193"/>
      <c r="I29" s="193"/>
      <c r="J29" s="193"/>
      <c r="K29" s="189"/>
    </row>
    <row r="30" spans="2:11" customFormat="1" ht="15" customHeight="1">
      <c r="B30" s="192"/>
      <c r="C30" s="193"/>
      <c r="D30" s="308" t="s">
        <v>1806</v>
      </c>
      <c r="E30" s="308"/>
      <c r="F30" s="308"/>
      <c r="G30" s="308"/>
      <c r="H30" s="308"/>
      <c r="I30" s="308"/>
      <c r="J30" s="308"/>
      <c r="K30" s="189"/>
    </row>
    <row r="31" spans="2:11" customFormat="1" ht="15" customHeight="1">
      <c r="B31" s="192"/>
      <c r="C31" s="193"/>
      <c r="D31" s="308" t="s">
        <v>1807</v>
      </c>
      <c r="E31" s="308"/>
      <c r="F31" s="308"/>
      <c r="G31" s="308"/>
      <c r="H31" s="308"/>
      <c r="I31" s="308"/>
      <c r="J31" s="308"/>
      <c r="K31" s="189"/>
    </row>
    <row r="32" spans="2:11" customFormat="1" ht="12.75" customHeight="1">
      <c r="B32" s="192"/>
      <c r="C32" s="193"/>
      <c r="D32" s="193"/>
      <c r="E32" s="193"/>
      <c r="F32" s="193"/>
      <c r="G32" s="193"/>
      <c r="H32" s="193"/>
      <c r="I32" s="193"/>
      <c r="J32" s="193"/>
      <c r="K32" s="189"/>
    </row>
    <row r="33" spans="2:11" customFormat="1" ht="15" customHeight="1">
      <c r="B33" s="192"/>
      <c r="C33" s="193"/>
      <c r="D33" s="308" t="s">
        <v>1808</v>
      </c>
      <c r="E33" s="308"/>
      <c r="F33" s="308"/>
      <c r="G33" s="308"/>
      <c r="H33" s="308"/>
      <c r="I33" s="308"/>
      <c r="J33" s="308"/>
      <c r="K33" s="189"/>
    </row>
    <row r="34" spans="2:11" customFormat="1" ht="15" customHeight="1">
      <c r="B34" s="192"/>
      <c r="C34" s="193"/>
      <c r="D34" s="308" t="s">
        <v>1809</v>
      </c>
      <c r="E34" s="308"/>
      <c r="F34" s="308"/>
      <c r="G34" s="308"/>
      <c r="H34" s="308"/>
      <c r="I34" s="308"/>
      <c r="J34" s="308"/>
      <c r="K34" s="189"/>
    </row>
    <row r="35" spans="2:11" customFormat="1" ht="15" customHeight="1">
      <c r="B35" s="192"/>
      <c r="C35" s="193"/>
      <c r="D35" s="308" t="s">
        <v>1810</v>
      </c>
      <c r="E35" s="308"/>
      <c r="F35" s="308"/>
      <c r="G35" s="308"/>
      <c r="H35" s="308"/>
      <c r="I35" s="308"/>
      <c r="J35" s="308"/>
      <c r="K35" s="189"/>
    </row>
    <row r="36" spans="2:11" customFormat="1" ht="15" customHeight="1">
      <c r="B36" s="192"/>
      <c r="C36" s="193"/>
      <c r="D36" s="191"/>
      <c r="E36" s="194" t="s">
        <v>126</v>
      </c>
      <c r="F36" s="191"/>
      <c r="G36" s="308" t="s">
        <v>1811</v>
      </c>
      <c r="H36" s="308"/>
      <c r="I36" s="308"/>
      <c r="J36" s="308"/>
      <c r="K36" s="189"/>
    </row>
    <row r="37" spans="2:11" customFormat="1" ht="30.75" customHeight="1">
      <c r="B37" s="192"/>
      <c r="C37" s="193"/>
      <c r="D37" s="191"/>
      <c r="E37" s="194" t="s">
        <v>1812</v>
      </c>
      <c r="F37" s="191"/>
      <c r="G37" s="308" t="s">
        <v>1813</v>
      </c>
      <c r="H37" s="308"/>
      <c r="I37" s="308"/>
      <c r="J37" s="308"/>
      <c r="K37" s="189"/>
    </row>
    <row r="38" spans="2:11" customFormat="1" ht="15" customHeight="1">
      <c r="B38" s="192"/>
      <c r="C38" s="193"/>
      <c r="D38" s="191"/>
      <c r="E38" s="194" t="s">
        <v>59</v>
      </c>
      <c r="F38" s="191"/>
      <c r="G38" s="308" t="s">
        <v>1814</v>
      </c>
      <c r="H38" s="308"/>
      <c r="I38" s="308"/>
      <c r="J38" s="308"/>
      <c r="K38" s="189"/>
    </row>
    <row r="39" spans="2:11" customFormat="1" ht="15" customHeight="1">
      <c r="B39" s="192"/>
      <c r="C39" s="193"/>
      <c r="D39" s="191"/>
      <c r="E39" s="194" t="s">
        <v>60</v>
      </c>
      <c r="F39" s="191"/>
      <c r="G39" s="308" t="s">
        <v>1815</v>
      </c>
      <c r="H39" s="308"/>
      <c r="I39" s="308"/>
      <c r="J39" s="308"/>
      <c r="K39" s="189"/>
    </row>
    <row r="40" spans="2:11" customFormat="1" ht="15" customHeight="1">
      <c r="B40" s="192"/>
      <c r="C40" s="193"/>
      <c r="D40" s="191"/>
      <c r="E40" s="194" t="s">
        <v>127</v>
      </c>
      <c r="F40" s="191"/>
      <c r="G40" s="308" t="s">
        <v>1816</v>
      </c>
      <c r="H40" s="308"/>
      <c r="I40" s="308"/>
      <c r="J40" s="308"/>
      <c r="K40" s="189"/>
    </row>
    <row r="41" spans="2:11" customFormat="1" ht="15" customHeight="1">
      <c r="B41" s="192"/>
      <c r="C41" s="193"/>
      <c r="D41" s="191"/>
      <c r="E41" s="194" t="s">
        <v>128</v>
      </c>
      <c r="F41" s="191"/>
      <c r="G41" s="308" t="s">
        <v>1817</v>
      </c>
      <c r="H41" s="308"/>
      <c r="I41" s="308"/>
      <c r="J41" s="308"/>
      <c r="K41" s="189"/>
    </row>
    <row r="42" spans="2:11" customFormat="1" ht="15" customHeight="1">
      <c r="B42" s="192"/>
      <c r="C42" s="193"/>
      <c r="D42" s="191"/>
      <c r="E42" s="194" t="s">
        <v>1818</v>
      </c>
      <c r="F42" s="191"/>
      <c r="G42" s="308" t="s">
        <v>1819</v>
      </c>
      <c r="H42" s="308"/>
      <c r="I42" s="308"/>
      <c r="J42" s="308"/>
      <c r="K42" s="189"/>
    </row>
    <row r="43" spans="2:11" customFormat="1" ht="15" customHeight="1">
      <c r="B43" s="192"/>
      <c r="C43" s="193"/>
      <c r="D43" s="191"/>
      <c r="E43" s="194"/>
      <c r="F43" s="191"/>
      <c r="G43" s="308" t="s">
        <v>1820</v>
      </c>
      <c r="H43" s="308"/>
      <c r="I43" s="308"/>
      <c r="J43" s="308"/>
      <c r="K43" s="189"/>
    </row>
    <row r="44" spans="2:11" customFormat="1" ht="15" customHeight="1">
      <c r="B44" s="192"/>
      <c r="C44" s="193"/>
      <c r="D44" s="191"/>
      <c r="E44" s="194" t="s">
        <v>1821</v>
      </c>
      <c r="F44" s="191"/>
      <c r="G44" s="308" t="s">
        <v>1822</v>
      </c>
      <c r="H44" s="308"/>
      <c r="I44" s="308"/>
      <c r="J44" s="308"/>
      <c r="K44" s="189"/>
    </row>
    <row r="45" spans="2:11" customFormat="1" ht="15" customHeight="1">
      <c r="B45" s="192"/>
      <c r="C45" s="193"/>
      <c r="D45" s="191"/>
      <c r="E45" s="194" t="s">
        <v>130</v>
      </c>
      <c r="F45" s="191"/>
      <c r="G45" s="308" t="s">
        <v>1823</v>
      </c>
      <c r="H45" s="308"/>
      <c r="I45" s="308"/>
      <c r="J45" s="308"/>
      <c r="K45" s="189"/>
    </row>
    <row r="46" spans="2:11" customFormat="1" ht="12.75" customHeight="1">
      <c r="B46" s="192"/>
      <c r="C46" s="193"/>
      <c r="D46" s="191"/>
      <c r="E46" s="191"/>
      <c r="F46" s="191"/>
      <c r="G46" s="191"/>
      <c r="H46" s="191"/>
      <c r="I46" s="191"/>
      <c r="J46" s="191"/>
      <c r="K46" s="189"/>
    </row>
    <row r="47" spans="2:11" customFormat="1" ht="15" customHeight="1">
      <c r="B47" s="192"/>
      <c r="C47" s="193"/>
      <c r="D47" s="308" t="s">
        <v>1824</v>
      </c>
      <c r="E47" s="308"/>
      <c r="F47" s="308"/>
      <c r="G47" s="308"/>
      <c r="H47" s="308"/>
      <c r="I47" s="308"/>
      <c r="J47" s="308"/>
      <c r="K47" s="189"/>
    </row>
    <row r="48" spans="2:11" customFormat="1" ht="15" customHeight="1">
      <c r="B48" s="192"/>
      <c r="C48" s="193"/>
      <c r="D48" s="193"/>
      <c r="E48" s="308" t="s">
        <v>1825</v>
      </c>
      <c r="F48" s="308"/>
      <c r="G48" s="308"/>
      <c r="H48" s="308"/>
      <c r="I48" s="308"/>
      <c r="J48" s="308"/>
      <c r="K48" s="189"/>
    </row>
    <row r="49" spans="2:11" customFormat="1" ht="15" customHeight="1">
      <c r="B49" s="192"/>
      <c r="C49" s="193"/>
      <c r="D49" s="193"/>
      <c r="E49" s="308" t="s">
        <v>1826</v>
      </c>
      <c r="F49" s="308"/>
      <c r="G49" s="308"/>
      <c r="H49" s="308"/>
      <c r="I49" s="308"/>
      <c r="J49" s="308"/>
      <c r="K49" s="189"/>
    </row>
    <row r="50" spans="2:11" customFormat="1" ht="15" customHeight="1">
      <c r="B50" s="192"/>
      <c r="C50" s="193"/>
      <c r="D50" s="193"/>
      <c r="E50" s="308" t="s">
        <v>1827</v>
      </c>
      <c r="F50" s="308"/>
      <c r="G50" s="308"/>
      <c r="H50" s="308"/>
      <c r="I50" s="308"/>
      <c r="J50" s="308"/>
      <c r="K50" s="189"/>
    </row>
    <row r="51" spans="2:11" customFormat="1" ht="15" customHeight="1">
      <c r="B51" s="192"/>
      <c r="C51" s="193"/>
      <c r="D51" s="308" t="s">
        <v>1828</v>
      </c>
      <c r="E51" s="308"/>
      <c r="F51" s="308"/>
      <c r="G51" s="308"/>
      <c r="H51" s="308"/>
      <c r="I51" s="308"/>
      <c r="J51" s="308"/>
      <c r="K51" s="189"/>
    </row>
    <row r="52" spans="2:11" customFormat="1" ht="25.5" customHeight="1">
      <c r="B52" s="188"/>
      <c r="C52" s="309" t="s">
        <v>1829</v>
      </c>
      <c r="D52" s="309"/>
      <c r="E52" s="309"/>
      <c r="F52" s="309"/>
      <c r="G52" s="309"/>
      <c r="H52" s="309"/>
      <c r="I52" s="309"/>
      <c r="J52" s="309"/>
      <c r="K52" s="189"/>
    </row>
    <row r="53" spans="2:11" customFormat="1" ht="5.25" customHeight="1">
      <c r="B53" s="188"/>
      <c r="C53" s="190"/>
      <c r="D53" s="190"/>
      <c r="E53" s="190"/>
      <c r="F53" s="190"/>
      <c r="G53" s="190"/>
      <c r="H53" s="190"/>
      <c r="I53" s="190"/>
      <c r="J53" s="190"/>
      <c r="K53" s="189"/>
    </row>
    <row r="54" spans="2:11" customFormat="1" ht="15" customHeight="1">
      <c r="B54" s="188"/>
      <c r="C54" s="308" t="s">
        <v>1830</v>
      </c>
      <c r="D54" s="308"/>
      <c r="E54" s="308"/>
      <c r="F54" s="308"/>
      <c r="G54" s="308"/>
      <c r="H54" s="308"/>
      <c r="I54" s="308"/>
      <c r="J54" s="308"/>
      <c r="K54" s="189"/>
    </row>
    <row r="55" spans="2:11" customFormat="1" ht="15" customHeight="1">
      <c r="B55" s="188"/>
      <c r="C55" s="308" t="s">
        <v>1831</v>
      </c>
      <c r="D55" s="308"/>
      <c r="E55" s="308"/>
      <c r="F55" s="308"/>
      <c r="G55" s="308"/>
      <c r="H55" s="308"/>
      <c r="I55" s="308"/>
      <c r="J55" s="308"/>
      <c r="K55" s="189"/>
    </row>
    <row r="56" spans="2:11" customFormat="1" ht="12.75" customHeight="1">
      <c r="B56" s="188"/>
      <c r="C56" s="191"/>
      <c r="D56" s="191"/>
      <c r="E56" s="191"/>
      <c r="F56" s="191"/>
      <c r="G56" s="191"/>
      <c r="H56" s="191"/>
      <c r="I56" s="191"/>
      <c r="J56" s="191"/>
      <c r="K56" s="189"/>
    </row>
    <row r="57" spans="2:11" customFormat="1" ht="15" customHeight="1">
      <c r="B57" s="188"/>
      <c r="C57" s="308" t="s">
        <v>1832</v>
      </c>
      <c r="D57" s="308"/>
      <c r="E57" s="308"/>
      <c r="F57" s="308"/>
      <c r="G57" s="308"/>
      <c r="H57" s="308"/>
      <c r="I57" s="308"/>
      <c r="J57" s="308"/>
      <c r="K57" s="189"/>
    </row>
    <row r="58" spans="2:11" customFormat="1" ht="15" customHeight="1">
      <c r="B58" s="188"/>
      <c r="C58" s="193"/>
      <c r="D58" s="308" t="s">
        <v>1833</v>
      </c>
      <c r="E58" s="308"/>
      <c r="F58" s="308"/>
      <c r="G58" s="308"/>
      <c r="H58" s="308"/>
      <c r="I58" s="308"/>
      <c r="J58" s="308"/>
      <c r="K58" s="189"/>
    </row>
    <row r="59" spans="2:11" customFormat="1" ht="15" customHeight="1">
      <c r="B59" s="188"/>
      <c r="C59" s="193"/>
      <c r="D59" s="308" t="s">
        <v>1834</v>
      </c>
      <c r="E59" s="308"/>
      <c r="F59" s="308"/>
      <c r="G59" s="308"/>
      <c r="H59" s="308"/>
      <c r="I59" s="308"/>
      <c r="J59" s="308"/>
      <c r="K59" s="189"/>
    </row>
    <row r="60" spans="2:11" customFormat="1" ht="15" customHeight="1">
      <c r="B60" s="188"/>
      <c r="C60" s="193"/>
      <c r="D60" s="308" t="s">
        <v>1835</v>
      </c>
      <c r="E60" s="308"/>
      <c r="F60" s="308"/>
      <c r="G60" s="308"/>
      <c r="H60" s="308"/>
      <c r="I60" s="308"/>
      <c r="J60" s="308"/>
      <c r="K60" s="189"/>
    </row>
    <row r="61" spans="2:11" customFormat="1" ht="15" customHeight="1">
      <c r="B61" s="188"/>
      <c r="C61" s="193"/>
      <c r="D61" s="308" t="s">
        <v>1836</v>
      </c>
      <c r="E61" s="308"/>
      <c r="F61" s="308"/>
      <c r="G61" s="308"/>
      <c r="H61" s="308"/>
      <c r="I61" s="308"/>
      <c r="J61" s="308"/>
      <c r="K61" s="189"/>
    </row>
    <row r="62" spans="2:11" customFormat="1" ht="15" customHeight="1">
      <c r="B62" s="188"/>
      <c r="C62" s="193"/>
      <c r="D62" s="311" t="s">
        <v>1837</v>
      </c>
      <c r="E62" s="311"/>
      <c r="F62" s="311"/>
      <c r="G62" s="311"/>
      <c r="H62" s="311"/>
      <c r="I62" s="311"/>
      <c r="J62" s="311"/>
      <c r="K62" s="189"/>
    </row>
    <row r="63" spans="2:11" customFormat="1" ht="15" customHeight="1">
      <c r="B63" s="188"/>
      <c r="C63" s="193"/>
      <c r="D63" s="308" t="s">
        <v>1838</v>
      </c>
      <c r="E63" s="308"/>
      <c r="F63" s="308"/>
      <c r="G63" s="308"/>
      <c r="H63" s="308"/>
      <c r="I63" s="308"/>
      <c r="J63" s="308"/>
      <c r="K63" s="189"/>
    </row>
    <row r="64" spans="2:11" customFormat="1" ht="12.75" customHeight="1">
      <c r="B64" s="188"/>
      <c r="C64" s="193"/>
      <c r="D64" s="193"/>
      <c r="E64" s="196"/>
      <c r="F64" s="193"/>
      <c r="G64" s="193"/>
      <c r="H64" s="193"/>
      <c r="I64" s="193"/>
      <c r="J64" s="193"/>
      <c r="K64" s="189"/>
    </row>
    <row r="65" spans="2:11" customFormat="1" ht="15" customHeight="1">
      <c r="B65" s="188"/>
      <c r="C65" s="193"/>
      <c r="D65" s="308" t="s">
        <v>1839</v>
      </c>
      <c r="E65" s="308"/>
      <c r="F65" s="308"/>
      <c r="G65" s="308"/>
      <c r="H65" s="308"/>
      <c r="I65" s="308"/>
      <c r="J65" s="308"/>
      <c r="K65" s="189"/>
    </row>
    <row r="66" spans="2:11" customFormat="1" ht="15" customHeight="1">
      <c r="B66" s="188"/>
      <c r="C66" s="193"/>
      <c r="D66" s="311" t="s">
        <v>1840</v>
      </c>
      <c r="E66" s="311"/>
      <c r="F66" s="311"/>
      <c r="G66" s="311"/>
      <c r="H66" s="311"/>
      <c r="I66" s="311"/>
      <c r="J66" s="311"/>
      <c r="K66" s="189"/>
    </row>
    <row r="67" spans="2:11" customFormat="1" ht="15" customHeight="1">
      <c r="B67" s="188"/>
      <c r="C67" s="193"/>
      <c r="D67" s="308" t="s">
        <v>1841</v>
      </c>
      <c r="E67" s="308"/>
      <c r="F67" s="308"/>
      <c r="G67" s="308"/>
      <c r="H67" s="308"/>
      <c r="I67" s="308"/>
      <c r="J67" s="308"/>
      <c r="K67" s="189"/>
    </row>
    <row r="68" spans="2:11" customFormat="1" ht="15" customHeight="1">
      <c r="B68" s="188"/>
      <c r="C68" s="193"/>
      <c r="D68" s="308" t="s">
        <v>1842</v>
      </c>
      <c r="E68" s="308"/>
      <c r="F68" s="308"/>
      <c r="G68" s="308"/>
      <c r="H68" s="308"/>
      <c r="I68" s="308"/>
      <c r="J68" s="308"/>
      <c r="K68" s="189"/>
    </row>
    <row r="69" spans="2:11" customFormat="1" ht="15" customHeight="1">
      <c r="B69" s="188"/>
      <c r="C69" s="193"/>
      <c r="D69" s="308" t="s">
        <v>1843</v>
      </c>
      <c r="E69" s="308"/>
      <c r="F69" s="308"/>
      <c r="G69" s="308"/>
      <c r="H69" s="308"/>
      <c r="I69" s="308"/>
      <c r="J69" s="308"/>
      <c r="K69" s="189"/>
    </row>
    <row r="70" spans="2:11" customFormat="1" ht="15" customHeight="1">
      <c r="B70" s="188"/>
      <c r="C70" s="193"/>
      <c r="D70" s="308" t="s">
        <v>1844</v>
      </c>
      <c r="E70" s="308"/>
      <c r="F70" s="308"/>
      <c r="G70" s="308"/>
      <c r="H70" s="308"/>
      <c r="I70" s="308"/>
      <c r="J70" s="308"/>
      <c r="K70" s="189"/>
    </row>
    <row r="71" spans="2:11" customFormat="1" ht="12.75" customHeight="1">
      <c r="B71" s="197"/>
      <c r="C71" s="198"/>
      <c r="D71" s="198"/>
      <c r="E71" s="198"/>
      <c r="F71" s="198"/>
      <c r="G71" s="198"/>
      <c r="H71" s="198"/>
      <c r="I71" s="198"/>
      <c r="J71" s="198"/>
      <c r="K71" s="199"/>
    </row>
    <row r="72" spans="2:11" customFormat="1" ht="18.75" customHeight="1">
      <c r="B72" s="200"/>
      <c r="C72" s="200"/>
      <c r="D72" s="200"/>
      <c r="E72" s="200"/>
      <c r="F72" s="200"/>
      <c r="G72" s="200"/>
      <c r="H72" s="200"/>
      <c r="I72" s="200"/>
      <c r="J72" s="200"/>
      <c r="K72" s="201"/>
    </row>
    <row r="73" spans="2:11" customFormat="1" ht="18.75" customHeight="1">
      <c r="B73" s="201"/>
      <c r="C73" s="201"/>
      <c r="D73" s="201"/>
      <c r="E73" s="201"/>
      <c r="F73" s="201"/>
      <c r="G73" s="201"/>
      <c r="H73" s="201"/>
      <c r="I73" s="201"/>
      <c r="J73" s="201"/>
      <c r="K73" s="201"/>
    </row>
    <row r="74" spans="2:11" customFormat="1" ht="7.5" customHeight="1">
      <c r="B74" s="202"/>
      <c r="C74" s="203"/>
      <c r="D74" s="203"/>
      <c r="E74" s="203"/>
      <c r="F74" s="203"/>
      <c r="G74" s="203"/>
      <c r="H74" s="203"/>
      <c r="I74" s="203"/>
      <c r="J74" s="203"/>
      <c r="K74" s="204"/>
    </row>
    <row r="75" spans="2:11" customFormat="1" ht="45" customHeight="1">
      <c r="B75" s="205"/>
      <c r="C75" s="312" t="s">
        <v>1845</v>
      </c>
      <c r="D75" s="312"/>
      <c r="E75" s="312"/>
      <c r="F75" s="312"/>
      <c r="G75" s="312"/>
      <c r="H75" s="312"/>
      <c r="I75" s="312"/>
      <c r="J75" s="312"/>
      <c r="K75" s="206"/>
    </row>
    <row r="76" spans="2:11" customFormat="1" ht="17.25" customHeight="1">
      <c r="B76" s="205"/>
      <c r="C76" s="207" t="s">
        <v>1846</v>
      </c>
      <c r="D76" s="207"/>
      <c r="E76" s="207"/>
      <c r="F76" s="207" t="s">
        <v>1847</v>
      </c>
      <c r="G76" s="208"/>
      <c r="H76" s="207" t="s">
        <v>60</v>
      </c>
      <c r="I76" s="207" t="s">
        <v>63</v>
      </c>
      <c r="J76" s="207" t="s">
        <v>1848</v>
      </c>
      <c r="K76" s="206"/>
    </row>
    <row r="77" spans="2:11" customFormat="1" ht="17.25" customHeight="1">
      <c r="B77" s="205"/>
      <c r="C77" s="209" t="s">
        <v>1849</v>
      </c>
      <c r="D77" s="209"/>
      <c r="E77" s="209"/>
      <c r="F77" s="210" t="s">
        <v>1850</v>
      </c>
      <c r="G77" s="211"/>
      <c r="H77" s="209"/>
      <c r="I77" s="209"/>
      <c r="J77" s="209" t="s">
        <v>1851</v>
      </c>
      <c r="K77" s="206"/>
    </row>
    <row r="78" spans="2:11" customFormat="1" ht="5.25" customHeight="1">
      <c r="B78" s="205"/>
      <c r="C78" s="212"/>
      <c r="D78" s="212"/>
      <c r="E78" s="212"/>
      <c r="F78" s="212"/>
      <c r="G78" s="213"/>
      <c r="H78" s="212"/>
      <c r="I78" s="212"/>
      <c r="J78" s="212"/>
      <c r="K78" s="206"/>
    </row>
    <row r="79" spans="2:11" customFormat="1" ht="15" customHeight="1">
      <c r="B79" s="205"/>
      <c r="C79" s="194" t="s">
        <v>59</v>
      </c>
      <c r="D79" s="214"/>
      <c r="E79" s="214"/>
      <c r="F79" s="215" t="s">
        <v>1852</v>
      </c>
      <c r="G79" s="216"/>
      <c r="H79" s="194" t="s">
        <v>1853</v>
      </c>
      <c r="I79" s="194" t="s">
        <v>1854</v>
      </c>
      <c r="J79" s="194">
        <v>20</v>
      </c>
      <c r="K79" s="206"/>
    </row>
    <row r="80" spans="2:11" customFormat="1" ht="15" customHeight="1">
      <c r="B80" s="205"/>
      <c r="C80" s="194" t="s">
        <v>1855</v>
      </c>
      <c r="D80" s="194"/>
      <c r="E80" s="194"/>
      <c r="F80" s="215" t="s">
        <v>1852</v>
      </c>
      <c r="G80" s="216"/>
      <c r="H80" s="194" t="s">
        <v>1856</v>
      </c>
      <c r="I80" s="194" t="s">
        <v>1854</v>
      </c>
      <c r="J80" s="194">
        <v>120</v>
      </c>
      <c r="K80" s="206"/>
    </row>
    <row r="81" spans="2:11" customFormat="1" ht="15" customHeight="1">
      <c r="B81" s="217"/>
      <c r="C81" s="194" t="s">
        <v>1857</v>
      </c>
      <c r="D81" s="194"/>
      <c r="E81" s="194"/>
      <c r="F81" s="215" t="s">
        <v>1858</v>
      </c>
      <c r="G81" s="216"/>
      <c r="H81" s="194" t="s">
        <v>1859</v>
      </c>
      <c r="I81" s="194" t="s">
        <v>1854</v>
      </c>
      <c r="J81" s="194">
        <v>50</v>
      </c>
      <c r="K81" s="206"/>
    </row>
    <row r="82" spans="2:11" customFormat="1" ht="15" customHeight="1">
      <c r="B82" s="217"/>
      <c r="C82" s="194" t="s">
        <v>1860</v>
      </c>
      <c r="D82" s="194"/>
      <c r="E82" s="194"/>
      <c r="F82" s="215" t="s">
        <v>1852</v>
      </c>
      <c r="G82" s="216"/>
      <c r="H82" s="194" t="s">
        <v>1861</v>
      </c>
      <c r="I82" s="194" t="s">
        <v>1862</v>
      </c>
      <c r="J82" s="194"/>
      <c r="K82" s="206"/>
    </row>
    <row r="83" spans="2:11" customFormat="1" ht="15" customHeight="1">
      <c r="B83" s="217"/>
      <c r="C83" s="194" t="s">
        <v>1863</v>
      </c>
      <c r="D83" s="194"/>
      <c r="E83" s="194"/>
      <c r="F83" s="215" t="s">
        <v>1858</v>
      </c>
      <c r="G83" s="194"/>
      <c r="H83" s="194" t="s">
        <v>1864</v>
      </c>
      <c r="I83" s="194" t="s">
        <v>1854</v>
      </c>
      <c r="J83" s="194">
        <v>15</v>
      </c>
      <c r="K83" s="206"/>
    </row>
    <row r="84" spans="2:11" customFormat="1" ht="15" customHeight="1">
      <c r="B84" s="217"/>
      <c r="C84" s="194" t="s">
        <v>1865</v>
      </c>
      <c r="D84" s="194"/>
      <c r="E84" s="194"/>
      <c r="F84" s="215" t="s">
        <v>1858</v>
      </c>
      <c r="G84" s="194"/>
      <c r="H84" s="194" t="s">
        <v>1866</v>
      </c>
      <c r="I84" s="194" t="s">
        <v>1854</v>
      </c>
      <c r="J84" s="194">
        <v>15</v>
      </c>
      <c r="K84" s="206"/>
    </row>
    <row r="85" spans="2:11" customFormat="1" ht="15" customHeight="1">
      <c r="B85" s="217"/>
      <c r="C85" s="194" t="s">
        <v>1867</v>
      </c>
      <c r="D85" s="194"/>
      <c r="E85" s="194"/>
      <c r="F85" s="215" t="s">
        <v>1858</v>
      </c>
      <c r="G85" s="194"/>
      <c r="H85" s="194" t="s">
        <v>1868</v>
      </c>
      <c r="I85" s="194" t="s">
        <v>1854</v>
      </c>
      <c r="J85" s="194">
        <v>20</v>
      </c>
      <c r="K85" s="206"/>
    </row>
    <row r="86" spans="2:11" customFormat="1" ht="15" customHeight="1">
      <c r="B86" s="217"/>
      <c r="C86" s="194" t="s">
        <v>1869</v>
      </c>
      <c r="D86" s="194"/>
      <c r="E86" s="194"/>
      <c r="F86" s="215" t="s">
        <v>1858</v>
      </c>
      <c r="G86" s="194"/>
      <c r="H86" s="194" t="s">
        <v>1870</v>
      </c>
      <c r="I86" s="194" t="s">
        <v>1854</v>
      </c>
      <c r="J86" s="194">
        <v>20</v>
      </c>
      <c r="K86" s="206"/>
    </row>
    <row r="87" spans="2:11" customFormat="1" ht="15" customHeight="1">
      <c r="B87" s="217"/>
      <c r="C87" s="194" t="s">
        <v>1871</v>
      </c>
      <c r="D87" s="194"/>
      <c r="E87" s="194"/>
      <c r="F87" s="215" t="s">
        <v>1858</v>
      </c>
      <c r="G87" s="216"/>
      <c r="H87" s="194" t="s">
        <v>1872</v>
      </c>
      <c r="I87" s="194" t="s">
        <v>1854</v>
      </c>
      <c r="J87" s="194">
        <v>50</v>
      </c>
      <c r="K87" s="206"/>
    </row>
    <row r="88" spans="2:11" customFormat="1" ht="15" customHeight="1">
      <c r="B88" s="217"/>
      <c r="C88" s="194" t="s">
        <v>1873</v>
      </c>
      <c r="D88" s="194"/>
      <c r="E88" s="194"/>
      <c r="F88" s="215" t="s">
        <v>1858</v>
      </c>
      <c r="G88" s="216"/>
      <c r="H88" s="194" t="s">
        <v>1874</v>
      </c>
      <c r="I88" s="194" t="s">
        <v>1854</v>
      </c>
      <c r="J88" s="194">
        <v>20</v>
      </c>
      <c r="K88" s="206"/>
    </row>
    <row r="89" spans="2:11" customFormat="1" ht="15" customHeight="1">
      <c r="B89" s="217"/>
      <c r="C89" s="194" t="s">
        <v>1875</v>
      </c>
      <c r="D89" s="194"/>
      <c r="E89" s="194"/>
      <c r="F89" s="215" t="s">
        <v>1858</v>
      </c>
      <c r="G89" s="216"/>
      <c r="H89" s="194" t="s">
        <v>1876</v>
      </c>
      <c r="I89" s="194" t="s">
        <v>1854</v>
      </c>
      <c r="J89" s="194">
        <v>20</v>
      </c>
      <c r="K89" s="206"/>
    </row>
    <row r="90" spans="2:11" customFormat="1" ht="15" customHeight="1">
      <c r="B90" s="217"/>
      <c r="C90" s="194" t="s">
        <v>1877</v>
      </c>
      <c r="D90" s="194"/>
      <c r="E90" s="194"/>
      <c r="F90" s="215" t="s">
        <v>1858</v>
      </c>
      <c r="G90" s="216"/>
      <c r="H90" s="194" t="s">
        <v>1878</v>
      </c>
      <c r="I90" s="194" t="s">
        <v>1854</v>
      </c>
      <c r="J90" s="194">
        <v>50</v>
      </c>
      <c r="K90" s="206"/>
    </row>
    <row r="91" spans="2:11" customFormat="1" ht="15" customHeight="1">
      <c r="B91" s="217"/>
      <c r="C91" s="194" t="s">
        <v>1879</v>
      </c>
      <c r="D91" s="194"/>
      <c r="E91" s="194"/>
      <c r="F91" s="215" t="s">
        <v>1858</v>
      </c>
      <c r="G91" s="216"/>
      <c r="H91" s="194" t="s">
        <v>1879</v>
      </c>
      <c r="I91" s="194" t="s">
        <v>1854</v>
      </c>
      <c r="J91" s="194">
        <v>50</v>
      </c>
      <c r="K91" s="206"/>
    </row>
    <row r="92" spans="2:11" customFormat="1" ht="15" customHeight="1">
      <c r="B92" s="217"/>
      <c r="C92" s="194" t="s">
        <v>1880</v>
      </c>
      <c r="D92" s="194"/>
      <c r="E92" s="194"/>
      <c r="F92" s="215" t="s">
        <v>1858</v>
      </c>
      <c r="G92" s="216"/>
      <c r="H92" s="194" t="s">
        <v>1881</v>
      </c>
      <c r="I92" s="194" t="s">
        <v>1854</v>
      </c>
      <c r="J92" s="194">
        <v>255</v>
      </c>
      <c r="K92" s="206"/>
    </row>
    <row r="93" spans="2:11" customFormat="1" ht="15" customHeight="1">
      <c r="B93" s="217"/>
      <c r="C93" s="194" t="s">
        <v>1882</v>
      </c>
      <c r="D93" s="194"/>
      <c r="E93" s="194"/>
      <c r="F93" s="215" t="s">
        <v>1852</v>
      </c>
      <c r="G93" s="216"/>
      <c r="H93" s="194" t="s">
        <v>1883</v>
      </c>
      <c r="I93" s="194" t="s">
        <v>1884</v>
      </c>
      <c r="J93" s="194"/>
      <c r="K93" s="206"/>
    </row>
    <row r="94" spans="2:11" customFormat="1" ht="15" customHeight="1">
      <c r="B94" s="217"/>
      <c r="C94" s="194" t="s">
        <v>1885</v>
      </c>
      <c r="D94" s="194"/>
      <c r="E94" s="194"/>
      <c r="F94" s="215" t="s">
        <v>1852</v>
      </c>
      <c r="G94" s="216"/>
      <c r="H94" s="194" t="s">
        <v>1886</v>
      </c>
      <c r="I94" s="194" t="s">
        <v>1887</v>
      </c>
      <c r="J94" s="194"/>
      <c r="K94" s="206"/>
    </row>
    <row r="95" spans="2:11" customFormat="1" ht="15" customHeight="1">
      <c r="B95" s="217"/>
      <c r="C95" s="194" t="s">
        <v>1888</v>
      </c>
      <c r="D95" s="194"/>
      <c r="E95" s="194"/>
      <c r="F95" s="215" t="s">
        <v>1852</v>
      </c>
      <c r="G95" s="216"/>
      <c r="H95" s="194" t="s">
        <v>1888</v>
      </c>
      <c r="I95" s="194" t="s">
        <v>1887</v>
      </c>
      <c r="J95" s="194"/>
      <c r="K95" s="206"/>
    </row>
    <row r="96" spans="2:11" customFormat="1" ht="15" customHeight="1">
      <c r="B96" s="217"/>
      <c r="C96" s="194" t="s">
        <v>44</v>
      </c>
      <c r="D96" s="194"/>
      <c r="E96" s="194"/>
      <c r="F96" s="215" t="s">
        <v>1852</v>
      </c>
      <c r="G96" s="216"/>
      <c r="H96" s="194" t="s">
        <v>1889</v>
      </c>
      <c r="I96" s="194" t="s">
        <v>1887</v>
      </c>
      <c r="J96" s="194"/>
      <c r="K96" s="206"/>
    </row>
    <row r="97" spans="2:11" customFormat="1" ht="15" customHeight="1">
      <c r="B97" s="217"/>
      <c r="C97" s="194" t="s">
        <v>54</v>
      </c>
      <c r="D97" s="194"/>
      <c r="E97" s="194"/>
      <c r="F97" s="215" t="s">
        <v>1852</v>
      </c>
      <c r="G97" s="216"/>
      <c r="H97" s="194" t="s">
        <v>1890</v>
      </c>
      <c r="I97" s="194" t="s">
        <v>1887</v>
      </c>
      <c r="J97" s="194"/>
      <c r="K97" s="206"/>
    </row>
    <row r="98" spans="2:11" customFormat="1" ht="15" customHeight="1">
      <c r="B98" s="218"/>
      <c r="C98" s="219"/>
      <c r="D98" s="219"/>
      <c r="E98" s="219"/>
      <c r="F98" s="219"/>
      <c r="G98" s="219"/>
      <c r="H98" s="219"/>
      <c r="I98" s="219"/>
      <c r="J98" s="219"/>
      <c r="K98" s="220"/>
    </row>
    <row r="99" spans="2:11" customFormat="1" ht="18.75" customHeight="1">
      <c r="B99" s="221"/>
      <c r="C99" s="222"/>
      <c r="D99" s="222"/>
      <c r="E99" s="222"/>
      <c r="F99" s="222"/>
      <c r="G99" s="222"/>
      <c r="H99" s="222"/>
      <c r="I99" s="222"/>
      <c r="J99" s="222"/>
      <c r="K99" s="221"/>
    </row>
    <row r="100" spans="2:11" customFormat="1" ht="18.75" customHeight="1"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</row>
    <row r="101" spans="2:11" customFormat="1" ht="7.5" customHeight="1">
      <c r="B101" s="202"/>
      <c r="C101" s="203"/>
      <c r="D101" s="203"/>
      <c r="E101" s="203"/>
      <c r="F101" s="203"/>
      <c r="G101" s="203"/>
      <c r="H101" s="203"/>
      <c r="I101" s="203"/>
      <c r="J101" s="203"/>
      <c r="K101" s="204"/>
    </row>
    <row r="102" spans="2:11" customFormat="1" ht="45" customHeight="1">
      <c r="B102" s="205"/>
      <c r="C102" s="312" t="s">
        <v>1891</v>
      </c>
      <c r="D102" s="312"/>
      <c r="E102" s="312"/>
      <c r="F102" s="312"/>
      <c r="G102" s="312"/>
      <c r="H102" s="312"/>
      <c r="I102" s="312"/>
      <c r="J102" s="312"/>
      <c r="K102" s="206"/>
    </row>
    <row r="103" spans="2:11" customFormat="1" ht="17.25" customHeight="1">
      <c r="B103" s="205"/>
      <c r="C103" s="207" t="s">
        <v>1846</v>
      </c>
      <c r="D103" s="207"/>
      <c r="E103" s="207"/>
      <c r="F103" s="207" t="s">
        <v>1847</v>
      </c>
      <c r="G103" s="208"/>
      <c r="H103" s="207" t="s">
        <v>60</v>
      </c>
      <c r="I103" s="207" t="s">
        <v>63</v>
      </c>
      <c r="J103" s="207" t="s">
        <v>1848</v>
      </c>
      <c r="K103" s="206"/>
    </row>
    <row r="104" spans="2:11" customFormat="1" ht="17.25" customHeight="1">
      <c r="B104" s="205"/>
      <c r="C104" s="209" t="s">
        <v>1849</v>
      </c>
      <c r="D104" s="209"/>
      <c r="E104" s="209"/>
      <c r="F104" s="210" t="s">
        <v>1850</v>
      </c>
      <c r="G104" s="211"/>
      <c r="H104" s="209"/>
      <c r="I104" s="209"/>
      <c r="J104" s="209" t="s">
        <v>1851</v>
      </c>
      <c r="K104" s="206"/>
    </row>
    <row r="105" spans="2:11" customFormat="1" ht="5.25" customHeight="1">
      <c r="B105" s="205"/>
      <c r="C105" s="207"/>
      <c r="D105" s="207"/>
      <c r="E105" s="207"/>
      <c r="F105" s="207"/>
      <c r="G105" s="223"/>
      <c r="H105" s="207"/>
      <c r="I105" s="207"/>
      <c r="J105" s="207"/>
      <c r="K105" s="206"/>
    </row>
    <row r="106" spans="2:11" customFormat="1" ht="15" customHeight="1">
      <c r="B106" s="205"/>
      <c r="C106" s="194" t="s">
        <v>59</v>
      </c>
      <c r="D106" s="214"/>
      <c r="E106" s="214"/>
      <c r="F106" s="215" t="s">
        <v>1852</v>
      </c>
      <c r="G106" s="194"/>
      <c r="H106" s="194" t="s">
        <v>1892</v>
      </c>
      <c r="I106" s="194" t="s">
        <v>1854</v>
      </c>
      <c r="J106" s="194">
        <v>20</v>
      </c>
      <c r="K106" s="206"/>
    </row>
    <row r="107" spans="2:11" customFormat="1" ht="15" customHeight="1">
      <c r="B107" s="205"/>
      <c r="C107" s="194" t="s">
        <v>1855</v>
      </c>
      <c r="D107" s="194"/>
      <c r="E107" s="194"/>
      <c r="F107" s="215" t="s">
        <v>1852</v>
      </c>
      <c r="G107" s="194"/>
      <c r="H107" s="194" t="s">
        <v>1892</v>
      </c>
      <c r="I107" s="194" t="s">
        <v>1854</v>
      </c>
      <c r="J107" s="194">
        <v>120</v>
      </c>
      <c r="K107" s="206"/>
    </row>
    <row r="108" spans="2:11" customFormat="1" ht="15" customHeight="1">
      <c r="B108" s="217"/>
      <c r="C108" s="194" t="s">
        <v>1857</v>
      </c>
      <c r="D108" s="194"/>
      <c r="E108" s="194"/>
      <c r="F108" s="215" t="s">
        <v>1858</v>
      </c>
      <c r="G108" s="194"/>
      <c r="H108" s="194" t="s">
        <v>1892</v>
      </c>
      <c r="I108" s="194" t="s">
        <v>1854</v>
      </c>
      <c r="J108" s="194">
        <v>50</v>
      </c>
      <c r="K108" s="206"/>
    </row>
    <row r="109" spans="2:11" customFormat="1" ht="15" customHeight="1">
      <c r="B109" s="217"/>
      <c r="C109" s="194" t="s">
        <v>1860</v>
      </c>
      <c r="D109" s="194"/>
      <c r="E109" s="194"/>
      <c r="F109" s="215" t="s">
        <v>1852</v>
      </c>
      <c r="G109" s="194"/>
      <c r="H109" s="194" t="s">
        <v>1892</v>
      </c>
      <c r="I109" s="194" t="s">
        <v>1862</v>
      </c>
      <c r="J109" s="194"/>
      <c r="K109" s="206"/>
    </row>
    <row r="110" spans="2:11" customFormat="1" ht="15" customHeight="1">
      <c r="B110" s="217"/>
      <c r="C110" s="194" t="s">
        <v>1871</v>
      </c>
      <c r="D110" s="194"/>
      <c r="E110" s="194"/>
      <c r="F110" s="215" t="s">
        <v>1858</v>
      </c>
      <c r="G110" s="194"/>
      <c r="H110" s="194" t="s">
        <v>1892</v>
      </c>
      <c r="I110" s="194" t="s">
        <v>1854</v>
      </c>
      <c r="J110" s="194">
        <v>50</v>
      </c>
      <c r="K110" s="206"/>
    </row>
    <row r="111" spans="2:11" customFormat="1" ht="15" customHeight="1">
      <c r="B111" s="217"/>
      <c r="C111" s="194" t="s">
        <v>1879</v>
      </c>
      <c r="D111" s="194"/>
      <c r="E111" s="194"/>
      <c r="F111" s="215" t="s">
        <v>1858</v>
      </c>
      <c r="G111" s="194"/>
      <c r="H111" s="194" t="s">
        <v>1892</v>
      </c>
      <c r="I111" s="194" t="s">
        <v>1854</v>
      </c>
      <c r="J111" s="194">
        <v>50</v>
      </c>
      <c r="K111" s="206"/>
    </row>
    <row r="112" spans="2:11" customFormat="1" ht="15" customHeight="1">
      <c r="B112" s="217"/>
      <c r="C112" s="194" t="s">
        <v>1877</v>
      </c>
      <c r="D112" s="194"/>
      <c r="E112" s="194"/>
      <c r="F112" s="215" t="s">
        <v>1858</v>
      </c>
      <c r="G112" s="194"/>
      <c r="H112" s="194" t="s">
        <v>1892</v>
      </c>
      <c r="I112" s="194" t="s">
        <v>1854</v>
      </c>
      <c r="J112" s="194">
        <v>50</v>
      </c>
      <c r="K112" s="206"/>
    </row>
    <row r="113" spans="2:11" customFormat="1" ht="15" customHeight="1">
      <c r="B113" s="217"/>
      <c r="C113" s="194" t="s">
        <v>59</v>
      </c>
      <c r="D113" s="194"/>
      <c r="E113" s="194"/>
      <c r="F113" s="215" t="s">
        <v>1852</v>
      </c>
      <c r="G113" s="194"/>
      <c r="H113" s="194" t="s">
        <v>1893</v>
      </c>
      <c r="I113" s="194" t="s">
        <v>1854</v>
      </c>
      <c r="J113" s="194">
        <v>20</v>
      </c>
      <c r="K113" s="206"/>
    </row>
    <row r="114" spans="2:11" customFormat="1" ht="15" customHeight="1">
      <c r="B114" s="217"/>
      <c r="C114" s="194" t="s">
        <v>1894</v>
      </c>
      <c r="D114" s="194"/>
      <c r="E114" s="194"/>
      <c r="F114" s="215" t="s">
        <v>1852</v>
      </c>
      <c r="G114" s="194"/>
      <c r="H114" s="194" t="s">
        <v>1895</v>
      </c>
      <c r="I114" s="194" t="s">
        <v>1854</v>
      </c>
      <c r="J114" s="194">
        <v>120</v>
      </c>
      <c r="K114" s="206"/>
    </row>
    <row r="115" spans="2:11" customFormat="1" ht="15" customHeight="1">
      <c r="B115" s="217"/>
      <c r="C115" s="194" t="s">
        <v>44</v>
      </c>
      <c r="D115" s="194"/>
      <c r="E115" s="194"/>
      <c r="F115" s="215" t="s">
        <v>1852</v>
      </c>
      <c r="G115" s="194"/>
      <c r="H115" s="194" t="s">
        <v>1896</v>
      </c>
      <c r="I115" s="194" t="s">
        <v>1887</v>
      </c>
      <c r="J115" s="194"/>
      <c r="K115" s="206"/>
    </row>
    <row r="116" spans="2:11" customFormat="1" ht="15" customHeight="1">
      <c r="B116" s="217"/>
      <c r="C116" s="194" t="s">
        <v>54</v>
      </c>
      <c r="D116" s="194"/>
      <c r="E116" s="194"/>
      <c r="F116" s="215" t="s">
        <v>1852</v>
      </c>
      <c r="G116" s="194"/>
      <c r="H116" s="194" t="s">
        <v>1897</v>
      </c>
      <c r="I116" s="194" t="s">
        <v>1887</v>
      </c>
      <c r="J116" s="194"/>
      <c r="K116" s="206"/>
    </row>
    <row r="117" spans="2:11" customFormat="1" ht="15" customHeight="1">
      <c r="B117" s="217"/>
      <c r="C117" s="194" t="s">
        <v>63</v>
      </c>
      <c r="D117" s="194"/>
      <c r="E117" s="194"/>
      <c r="F117" s="215" t="s">
        <v>1852</v>
      </c>
      <c r="G117" s="194"/>
      <c r="H117" s="194" t="s">
        <v>1898</v>
      </c>
      <c r="I117" s="194" t="s">
        <v>1899</v>
      </c>
      <c r="J117" s="194"/>
      <c r="K117" s="206"/>
    </row>
    <row r="118" spans="2:11" customFormat="1" ht="15" customHeight="1">
      <c r="B118" s="218"/>
      <c r="C118" s="224"/>
      <c r="D118" s="224"/>
      <c r="E118" s="224"/>
      <c r="F118" s="224"/>
      <c r="G118" s="224"/>
      <c r="H118" s="224"/>
      <c r="I118" s="224"/>
      <c r="J118" s="224"/>
      <c r="K118" s="220"/>
    </row>
    <row r="119" spans="2:11" customFormat="1" ht="18.75" customHeight="1">
      <c r="B119" s="225"/>
      <c r="C119" s="226"/>
      <c r="D119" s="226"/>
      <c r="E119" s="226"/>
      <c r="F119" s="227"/>
      <c r="G119" s="226"/>
      <c r="H119" s="226"/>
      <c r="I119" s="226"/>
      <c r="J119" s="226"/>
      <c r="K119" s="225"/>
    </row>
    <row r="120" spans="2:11" customFormat="1" ht="18.75" customHeight="1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</row>
    <row r="121" spans="2:11" customFormat="1" ht="7.5" customHeight="1">
      <c r="B121" s="228"/>
      <c r="C121" s="229"/>
      <c r="D121" s="229"/>
      <c r="E121" s="229"/>
      <c r="F121" s="229"/>
      <c r="G121" s="229"/>
      <c r="H121" s="229"/>
      <c r="I121" s="229"/>
      <c r="J121" s="229"/>
      <c r="K121" s="230"/>
    </row>
    <row r="122" spans="2:11" customFormat="1" ht="45" customHeight="1">
      <c r="B122" s="231"/>
      <c r="C122" s="310" t="s">
        <v>1900</v>
      </c>
      <c r="D122" s="310"/>
      <c r="E122" s="310"/>
      <c r="F122" s="310"/>
      <c r="G122" s="310"/>
      <c r="H122" s="310"/>
      <c r="I122" s="310"/>
      <c r="J122" s="310"/>
      <c r="K122" s="232"/>
    </row>
    <row r="123" spans="2:11" customFormat="1" ht="17.25" customHeight="1">
      <c r="B123" s="233"/>
      <c r="C123" s="207" t="s">
        <v>1846</v>
      </c>
      <c r="D123" s="207"/>
      <c r="E123" s="207"/>
      <c r="F123" s="207" t="s">
        <v>1847</v>
      </c>
      <c r="G123" s="208"/>
      <c r="H123" s="207" t="s">
        <v>60</v>
      </c>
      <c r="I123" s="207" t="s">
        <v>63</v>
      </c>
      <c r="J123" s="207" t="s">
        <v>1848</v>
      </c>
      <c r="K123" s="234"/>
    </row>
    <row r="124" spans="2:11" customFormat="1" ht="17.25" customHeight="1">
      <c r="B124" s="233"/>
      <c r="C124" s="209" t="s">
        <v>1849</v>
      </c>
      <c r="D124" s="209"/>
      <c r="E124" s="209"/>
      <c r="F124" s="210" t="s">
        <v>1850</v>
      </c>
      <c r="G124" s="211"/>
      <c r="H124" s="209"/>
      <c r="I124" s="209"/>
      <c r="J124" s="209" t="s">
        <v>1851</v>
      </c>
      <c r="K124" s="234"/>
    </row>
    <row r="125" spans="2:11" customFormat="1" ht="5.25" customHeight="1">
      <c r="B125" s="235"/>
      <c r="C125" s="212"/>
      <c r="D125" s="212"/>
      <c r="E125" s="212"/>
      <c r="F125" s="212"/>
      <c r="G125" s="236"/>
      <c r="H125" s="212"/>
      <c r="I125" s="212"/>
      <c r="J125" s="212"/>
      <c r="K125" s="237"/>
    </row>
    <row r="126" spans="2:11" customFormat="1" ht="15" customHeight="1">
      <c r="B126" s="235"/>
      <c r="C126" s="194" t="s">
        <v>1855</v>
      </c>
      <c r="D126" s="214"/>
      <c r="E126" s="214"/>
      <c r="F126" s="215" t="s">
        <v>1852</v>
      </c>
      <c r="G126" s="194"/>
      <c r="H126" s="194" t="s">
        <v>1892</v>
      </c>
      <c r="I126" s="194" t="s">
        <v>1854</v>
      </c>
      <c r="J126" s="194">
        <v>120</v>
      </c>
      <c r="K126" s="238"/>
    </row>
    <row r="127" spans="2:11" customFormat="1" ht="15" customHeight="1">
      <c r="B127" s="235"/>
      <c r="C127" s="194" t="s">
        <v>1901</v>
      </c>
      <c r="D127" s="194"/>
      <c r="E127" s="194"/>
      <c r="F127" s="215" t="s">
        <v>1852</v>
      </c>
      <c r="G127" s="194"/>
      <c r="H127" s="194" t="s">
        <v>1902</v>
      </c>
      <c r="I127" s="194" t="s">
        <v>1854</v>
      </c>
      <c r="J127" s="194" t="s">
        <v>1903</v>
      </c>
      <c r="K127" s="238"/>
    </row>
    <row r="128" spans="2:11" customFormat="1" ht="15" customHeight="1">
      <c r="B128" s="235"/>
      <c r="C128" s="194" t="s">
        <v>1800</v>
      </c>
      <c r="D128" s="194"/>
      <c r="E128" s="194"/>
      <c r="F128" s="215" t="s">
        <v>1852</v>
      </c>
      <c r="G128" s="194"/>
      <c r="H128" s="194" t="s">
        <v>1904</v>
      </c>
      <c r="I128" s="194" t="s">
        <v>1854</v>
      </c>
      <c r="J128" s="194" t="s">
        <v>1903</v>
      </c>
      <c r="K128" s="238"/>
    </row>
    <row r="129" spans="2:11" customFormat="1" ht="15" customHeight="1">
      <c r="B129" s="235"/>
      <c r="C129" s="194" t="s">
        <v>1863</v>
      </c>
      <c r="D129" s="194"/>
      <c r="E129" s="194"/>
      <c r="F129" s="215" t="s">
        <v>1858</v>
      </c>
      <c r="G129" s="194"/>
      <c r="H129" s="194" t="s">
        <v>1864</v>
      </c>
      <c r="I129" s="194" t="s">
        <v>1854</v>
      </c>
      <c r="J129" s="194">
        <v>15</v>
      </c>
      <c r="K129" s="238"/>
    </row>
    <row r="130" spans="2:11" customFormat="1" ht="15" customHeight="1">
      <c r="B130" s="235"/>
      <c r="C130" s="194" t="s">
        <v>1865</v>
      </c>
      <c r="D130" s="194"/>
      <c r="E130" s="194"/>
      <c r="F130" s="215" t="s">
        <v>1858</v>
      </c>
      <c r="G130" s="194"/>
      <c r="H130" s="194" t="s">
        <v>1866</v>
      </c>
      <c r="I130" s="194" t="s">
        <v>1854</v>
      </c>
      <c r="J130" s="194">
        <v>15</v>
      </c>
      <c r="K130" s="238"/>
    </row>
    <row r="131" spans="2:11" customFormat="1" ht="15" customHeight="1">
      <c r="B131" s="235"/>
      <c r="C131" s="194" t="s">
        <v>1867</v>
      </c>
      <c r="D131" s="194"/>
      <c r="E131" s="194"/>
      <c r="F131" s="215" t="s">
        <v>1858</v>
      </c>
      <c r="G131" s="194"/>
      <c r="H131" s="194" t="s">
        <v>1868</v>
      </c>
      <c r="I131" s="194" t="s">
        <v>1854</v>
      </c>
      <c r="J131" s="194">
        <v>20</v>
      </c>
      <c r="K131" s="238"/>
    </row>
    <row r="132" spans="2:11" customFormat="1" ht="15" customHeight="1">
      <c r="B132" s="235"/>
      <c r="C132" s="194" t="s">
        <v>1869</v>
      </c>
      <c r="D132" s="194"/>
      <c r="E132" s="194"/>
      <c r="F132" s="215" t="s">
        <v>1858</v>
      </c>
      <c r="G132" s="194"/>
      <c r="H132" s="194" t="s">
        <v>1870</v>
      </c>
      <c r="I132" s="194" t="s">
        <v>1854</v>
      </c>
      <c r="J132" s="194">
        <v>20</v>
      </c>
      <c r="K132" s="238"/>
    </row>
    <row r="133" spans="2:11" customFormat="1" ht="15" customHeight="1">
      <c r="B133" s="235"/>
      <c r="C133" s="194" t="s">
        <v>1857</v>
      </c>
      <c r="D133" s="194"/>
      <c r="E133" s="194"/>
      <c r="F133" s="215" t="s">
        <v>1858</v>
      </c>
      <c r="G133" s="194"/>
      <c r="H133" s="194" t="s">
        <v>1892</v>
      </c>
      <c r="I133" s="194" t="s">
        <v>1854</v>
      </c>
      <c r="J133" s="194">
        <v>50</v>
      </c>
      <c r="K133" s="238"/>
    </row>
    <row r="134" spans="2:11" customFormat="1" ht="15" customHeight="1">
      <c r="B134" s="235"/>
      <c r="C134" s="194" t="s">
        <v>1871</v>
      </c>
      <c r="D134" s="194"/>
      <c r="E134" s="194"/>
      <c r="F134" s="215" t="s">
        <v>1858</v>
      </c>
      <c r="G134" s="194"/>
      <c r="H134" s="194" t="s">
        <v>1892</v>
      </c>
      <c r="I134" s="194" t="s">
        <v>1854</v>
      </c>
      <c r="J134" s="194">
        <v>50</v>
      </c>
      <c r="K134" s="238"/>
    </row>
    <row r="135" spans="2:11" customFormat="1" ht="15" customHeight="1">
      <c r="B135" s="235"/>
      <c r="C135" s="194" t="s">
        <v>1877</v>
      </c>
      <c r="D135" s="194"/>
      <c r="E135" s="194"/>
      <c r="F135" s="215" t="s">
        <v>1858</v>
      </c>
      <c r="G135" s="194"/>
      <c r="H135" s="194" t="s">
        <v>1892</v>
      </c>
      <c r="I135" s="194" t="s">
        <v>1854</v>
      </c>
      <c r="J135" s="194">
        <v>50</v>
      </c>
      <c r="K135" s="238"/>
    </row>
    <row r="136" spans="2:11" customFormat="1" ht="15" customHeight="1">
      <c r="B136" s="235"/>
      <c r="C136" s="194" t="s">
        <v>1879</v>
      </c>
      <c r="D136" s="194"/>
      <c r="E136" s="194"/>
      <c r="F136" s="215" t="s">
        <v>1858</v>
      </c>
      <c r="G136" s="194"/>
      <c r="H136" s="194" t="s">
        <v>1892</v>
      </c>
      <c r="I136" s="194" t="s">
        <v>1854</v>
      </c>
      <c r="J136" s="194">
        <v>50</v>
      </c>
      <c r="K136" s="238"/>
    </row>
    <row r="137" spans="2:11" customFormat="1" ht="15" customHeight="1">
      <c r="B137" s="235"/>
      <c r="C137" s="194" t="s">
        <v>1880</v>
      </c>
      <c r="D137" s="194"/>
      <c r="E137" s="194"/>
      <c r="F137" s="215" t="s">
        <v>1858</v>
      </c>
      <c r="G137" s="194"/>
      <c r="H137" s="194" t="s">
        <v>1905</v>
      </c>
      <c r="I137" s="194" t="s">
        <v>1854</v>
      </c>
      <c r="J137" s="194">
        <v>255</v>
      </c>
      <c r="K137" s="238"/>
    </row>
    <row r="138" spans="2:11" customFormat="1" ht="15" customHeight="1">
      <c r="B138" s="235"/>
      <c r="C138" s="194" t="s">
        <v>1882</v>
      </c>
      <c r="D138" s="194"/>
      <c r="E138" s="194"/>
      <c r="F138" s="215" t="s">
        <v>1852</v>
      </c>
      <c r="G138" s="194"/>
      <c r="H138" s="194" t="s">
        <v>1906</v>
      </c>
      <c r="I138" s="194" t="s">
        <v>1884</v>
      </c>
      <c r="J138" s="194"/>
      <c r="K138" s="238"/>
    </row>
    <row r="139" spans="2:11" customFormat="1" ht="15" customHeight="1">
      <c r="B139" s="235"/>
      <c r="C139" s="194" t="s">
        <v>1885</v>
      </c>
      <c r="D139" s="194"/>
      <c r="E139" s="194"/>
      <c r="F139" s="215" t="s">
        <v>1852</v>
      </c>
      <c r="G139" s="194"/>
      <c r="H139" s="194" t="s">
        <v>1907</v>
      </c>
      <c r="I139" s="194" t="s">
        <v>1887</v>
      </c>
      <c r="J139" s="194"/>
      <c r="K139" s="238"/>
    </row>
    <row r="140" spans="2:11" customFormat="1" ht="15" customHeight="1">
      <c r="B140" s="235"/>
      <c r="C140" s="194" t="s">
        <v>1888</v>
      </c>
      <c r="D140" s="194"/>
      <c r="E140" s="194"/>
      <c r="F140" s="215" t="s">
        <v>1852</v>
      </c>
      <c r="G140" s="194"/>
      <c r="H140" s="194" t="s">
        <v>1888</v>
      </c>
      <c r="I140" s="194" t="s">
        <v>1887</v>
      </c>
      <c r="J140" s="194"/>
      <c r="K140" s="238"/>
    </row>
    <row r="141" spans="2:11" customFormat="1" ht="15" customHeight="1">
      <c r="B141" s="235"/>
      <c r="C141" s="194" t="s">
        <v>44</v>
      </c>
      <c r="D141" s="194"/>
      <c r="E141" s="194"/>
      <c r="F141" s="215" t="s">
        <v>1852</v>
      </c>
      <c r="G141" s="194"/>
      <c r="H141" s="194" t="s">
        <v>1908</v>
      </c>
      <c r="I141" s="194" t="s">
        <v>1887</v>
      </c>
      <c r="J141" s="194"/>
      <c r="K141" s="238"/>
    </row>
    <row r="142" spans="2:11" customFormat="1" ht="15" customHeight="1">
      <c r="B142" s="235"/>
      <c r="C142" s="194" t="s">
        <v>1909</v>
      </c>
      <c r="D142" s="194"/>
      <c r="E142" s="194"/>
      <c r="F142" s="215" t="s">
        <v>1852</v>
      </c>
      <c r="G142" s="194"/>
      <c r="H142" s="194" t="s">
        <v>1910</v>
      </c>
      <c r="I142" s="194" t="s">
        <v>1887</v>
      </c>
      <c r="J142" s="194"/>
      <c r="K142" s="238"/>
    </row>
    <row r="143" spans="2:11" customFormat="1" ht="15" customHeight="1">
      <c r="B143" s="239"/>
      <c r="C143" s="240"/>
      <c r="D143" s="240"/>
      <c r="E143" s="240"/>
      <c r="F143" s="240"/>
      <c r="G143" s="240"/>
      <c r="H143" s="240"/>
      <c r="I143" s="240"/>
      <c r="J143" s="240"/>
      <c r="K143" s="241"/>
    </row>
    <row r="144" spans="2:11" customFormat="1" ht="18.75" customHeight="1">
      <c r="B144" s="226"/>
      <c r="C144" s="226"/>
      <c r="D144" s="226"/>
      <c r="E144" s="226"/>
      <c r="F144" s="227"/>
      <c r="G144" s="226"/>
      <c r="H144" s="226"/>
      <c r="I144" s="226"/>
      <c r="J144" s="226"/>
      <c r="K144" s="226"/>
    </row>
    <row r="145" spans="2:11" customFormat="1" ht="18.75" customHeight="1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</row>
    <row r="146" spans="2:11" customFormat="1" ht="7.5" customHeight="1">
      <c r="B146" s="202"/>
      <c r="C146" s="203"/>
      <c r="D146" s="203"/>
      <c r="E146" s="203"/>
      <c r="F146" s="203"/>
      <c r="G146" s="203"/>
      <c r="H146" s="203"/>
      <c r="I146" s="203"/>
      <c r="J146" s="203"/>
      <c r="K146" s="204"/>
    </row>
    <row r="147" spans="2:11" customFormat="1" ht="45" customHeight="1">
      <c r="B147" s="205"/>
      <c r="C147" s="312" t="s">
        <v>1911</v>
      </c>
      <c r="D147" s="312"/>
      <c r="E147" s="312"/>
      <c r="F147" s="312"/>
      <c r="G147" s="312"/>
      <c r="H147" s="312"/>
      <c r="I147" s="312"/>
      <c r="J147" s="312"/>
      <c r="K147" s="206"/>
    </row>
    <row r="148" spans="2:11" customFormat="1" ht="17.25" customHeight="1">
      <c r="B148" s="205"/>
      <c r="C148" s="207" t="s">
        <v>1846</v>
      </c>
      <c r="D148" s="207"/>
      <c r="E148" s="207"/>
      <c r="F148" s="207" t="s">
        <v>1847</v>
      </c>
      <c r="G148" s="208"/>
      <c r="H148" s="207" t="s">
        <v>60</v>
      </c>
      <c r="I148" s="207" t="s">
        <v>63</v>
      </c>
      <c r="J148" s="207" t="s">
        <v>1848</v>
      </c>
      <c r="K148" s="206"/>
    </row>
    <row r="149" spans="2:11" customFormat="1" ht="17.25" customHeight="1">
      <c r="B149" s="205"/>
      <c r="C149" s="209" t="s">
        <v>1849</v>
      </c>
      <c r="D149" s="209"/>
      <c r="E149" s="209"/>
      <c r="F149" s="210" t="s">
        <v>1850</v>
      </c>
      <c r="G149" s="211"/>
      <c r="H149" s="209"/>
      <c r="I149" s="209"/>
      <c r="J149" s="209" t="s">
        <v>1851</v>
      </c>
      <c r="K149" s="206"/>
    </row>
    <row r="150" spans="2:11" customFormat="1" ht="5.25" customHeight="1">
      <c r="B150" s="217"/>
      <c r="C150" s="212"/>
      <c r="D150" s="212"/>
      <c r="E150" s="212"/>
      <c r="F150" s="212"/>
      <c r="G150" s="213"/>
      <c r="H150" s="212"/>
      <c r="I150" s="212"/>
      <c r="J150" s="212"/>
      <c r="K150" s="238"/>
    </row>
    <row r="151" spans="2:11" customFormat="1" ht="15" customHeight="1">
      <c r="B151" s="217"/>
      <c r="C151" s="242" t="s">
        <v>1855</v>
      </c>
      <c r="D151" s="194"/>
      <c r="E151" s="194"/>
      <c r="F151" s="243" t="s">
        <v>1852</v>
      </c>
      <c r="G151" s="194"/>
      <c r="H151" s="242" t="s">
        <v>1892</v>
      </c>
      <c r="I151" s="242" t="s">
        <v>1854</v>
      </c>
      <c r="J151" s="242">
        <v>120</v>
      </c>
      <c r="K151" s="238"/>
    </row>
    <row r="152" spans="2:11" customFormat="1" ht="15" customHeight="1">
      <c r="B152" s="217"/>
      <c r="C152" s="242" t="s">
        <v>1901</v>
      </c>
      <c r="D152" s="194"/>
      <c r="E152" s="194"/>
      <c r="F152" s="243" t="s">
        <v>1852</v>
      </c>
      <c r="G152" s="194"/>
      <c r="H152" s="242" t="s">
        <v>1912</v>
      </c>
      <c r="I152" s="242" t="s">
        <v>1854</v>
      </c>
      <c r="J152" s="242" t="s">
        <v>1903</v>
      </c>
      <c r="K152" s="238"/>
    </row>
    <row r="153" spans="2:11" customFormat="1" ht="15" customHeight="1">
      <c r="B153" s="217"/>
      <c r="C153" s="242" t="s">
        <v>1800</v>
      </c>
      <c r="D153" s="194"/>
      <c r="E153" s="194"/>
      <c r="F153" s="243" t="s">
        <v>1852</v>
      </c>
      <c r="G153" s="194"/>
      <c r="H153" s="242" t="s">
        <v>1913</v>
      </c>
      <c r="I153" s="242" t="s">
        <v>1854</v>
      </c>
      <c r="J153" s="242" t="s">
        <v>1903</v>
      </c>
      <c r="K153" s="238"/>
    </row>
    <row r="154" spans="2:11" customFormat="1" ht="15" customHeight="1">
      <c r="B154" s="217"/>
      <c r="C154" s="242" t="s">
        <v>1857</v>
      </c>
      <c r="D154" s="194"/>
      <c r="E154" s="194"/>
      <c r="F154" s="243" t="s">
        <v>1858</v>
      </c>
      <c r="G154" s="194"/>
      <c r="H154" s="242" t="s">
        <v>1892</v>
      </c>
      <c r="I154" s="242" t="s">
        <v>1854</v>
      </c>
      <c r="J154" s="242">
        <v>50</v>
      </c>
      <c r="K154" s="238"/>
    </row>
    <row r="155" spans="2:11" customFormat="1" ht="15" customHeight="1">
      <c r="B155" s="217"/>
      <c r="C155" s="242" t="s">
        <v>1860</v>
      </c>
      <c r="D155" s="194"/>
      <c r="E155" s="194"/>
      <c r="F155" s="243" t="s">
        <v>1852</v>
      </c>
      <c r="G155" s="194"/>
      <c r="H155" s="242" t="s">
        <v>1892</v>
      </c>
      <c r="I155" s="242" t="s">
        <v>1862</v>
      </c>
      <c r="J155" s="242"/>
      <c r="K155" s="238"/>
    </row>
    <row r="156" spans="2:11" customFormat="1" ht="15" customHeight="1">
      <c r="B156" s="217"/>
      <c r="C156" s="242" t="s">
        <v>1871</v>
      </c>
      <c r="D156" s="194"/>
      <c r="E156" s="194"/>
      <c r="F156" s="243" t="s">
        <v>1858</v>
      </c>
      <c r="G156" s="194"/>
      <c r="H156" s="242" t="s">
        <v>1892</v>
      </c>
      <c r="I156" s="242" t="s">
        <v>1854</v>
      </c>
      <c r="J156" s="242">
        <v>50</v>
      </c>
      <c r="K156" s="238"/>
    </row>
    <row r="157" spans="2:11" customFormat="1" ht="15" customHeight="1">
      <c r="B157" s="217"/>
      <c r="C157" s="242" t="s">
        <v>1879</v>
      </c>
      <c r="D157" s="194"/>
      <c r="E157" s="194"/>
      <c r="F157" s="243" t="s">
        <v>1858</v>
      </c>
      <c r="G157" s="194"/>
      <c r="H157" s="242" t="s">
        <v>1892</v>
      </c>
      <c r="I157" s="242" t="s">
        <v>1854</v>
      </c>
      <c r="J157" s="242">
        <v>50</v>
      </c>
      <c r="K157" s="238"/>
    </row>
    <row r="158" spans="2:11" customFormat="1" ht="15" customHeight="1">
      <c r="B158" s="217"/>
      <c r="C158" s="242" t="s">
        <v>1877</v>
      </c>
      <c r="D158" s="194"/>
      <c r="E158" s="194"/>
      <c r="F158" s="243" t="s">
        <v>1858</v>
      </c>
      <c r="G158" s="194"/>
      <c r="H158" s="242" t="s">
        <v>1892</v>
      </c>
      <c r="I158" s="242" t="s">
        <v>1854</v>
      </c>
      <c r="J158" s="242">
        <v>50</v>
      </c>
      <c r="K158" s="238"/>
    </row>
    <row r="159" spans="2:11" customFormat="1" ht="15" customHeight="1">
      <c r="B159" s="217"/>
      <c r="C159" s="242" t="s">
        <v>111</v>
      </c>
      <c r="D159" s="194"/>
      <c r="E159" s="194"/>
      <c r="F159" s="243" t="s">
        <v>1852</v>
      </c>
      <c r="G159" s="194"/>
      <c r="H159" s="242" t="s">
        <v>1914</v>
      </c>
      <c r="I159" s="242" t="s">
        <v>1854</v>
      </c>
      <c r="J159" s="242" t="s">
        <v>1915</v>
      </c>
      <c r="K159" s="238"/>
    </row>
    <row r="160" spans="2:11" customFormat="1" ht="15" customHeight="1">
      <c r="B160" s="217"/>
      <c r="C160" s="242" t="s">
        <v>1916</v>
      </c>
      <c r="D160" s="194"/>
      <c r="E160" s="194"/>
      <c r="F160" s="243" t="s">
        <v>1852</v>
      </c>
      <c r="G160" s="194"/>
      <c r="H160" s="242" t="s">
        <v>1917</v>
      </c>
      <c r="I160" s="242" t="s">
        <v>1887</v>
      </c>
      <c r="J160" s="242"/>
      <c r="K160" s="238"/>
    </row>
    <row r="161" spans="2:11" customFormat="1" ht="15" customHeight="1">
      <c r="B161" s="244"/>
      <c r="C161" s="224"/>
      <c r="D161" s="224"/>
      <c r="E161" s="224"/>
      <c r="F161" s="224"/>
      <c r="G161" s="224"/>
      <c r="H161" s="224"/>
      <c r="I161" s="224"/>
      <c r="J161" s="224"/>
      <c r="K161" s="245"/>
    </row>
    <row r="162" spans="2:11" customFormat="1" ht="18.75" customHeight="1">
      <c r="B162" s="226"/>
      <c r="C162" s="236"/>
      <c r="D162" s="236"/>
      <c r="E162" s="236"/>
      <c r="F162" s="246"/>
      <c r="G162" s="236"/>
      <c r="H162" s="236"/>
      <c r="I162" s="236"/>
      <c r="J162" s="236"/>
      <c r="K162" s="226"/>
    </row>
    <row r="163" spans="2:11" customFormat="1" ht="18.75" customHeight="1"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</row>
    <row r="164" spans="2:11" customFormat="1" ht="7.5" customHeight="1">
      <c r="B164" s="183"/>
      <c r="C164" s="184"/>
      <c r="D164" s="184"/>
      <c r="E164" s="184"/>
      <c r="F164" s="184"/>
      <c r="G164" s="184"/>
      <c r="H164" s="184"/>
      <c r="I164" s="184"/>
      <c r="J164" s="184"/>
      <c r="K164" s="185"/>
    </row>
    <row r="165" spans="2:11" customFormat="1" ht="45" customHeight="1">
      <c r="B165" s="186"/>
      <c r="C165" s="310" t="s">
        <v>1918</v>
      </c>
      <c r="D165" s="310"/>
      <c r="E165" s="310"/>
      <c r="F165" s="310"/>
      <c r="G165" s="310"/>
      <c r="H165" s="310"/>
      <c r="I165" s="310"/>
      <c r="J165" s="310"/>
      <c r="K165" s="187"/>
    </row>
    <row r="166" spans="2:11" customFormat="1" ht="17.25" customHeight="1">
      <c r="B166" s="186"/>
      <c r="C166" s="207" t="s">
        <v>1846</v>
      </c>
      <c r="D166" s="207"/>
      <c r="E166" s="207"/>
      <c r="F166" s="207" t="s">
        <v>1847</v>
      </c>
      <c r="G166" s="247"/>
      <c r="H166" s="248" t="s">
        <v>60</v>
      </c>
      <c r="I166" s="248" t="s">
        <v>63</v>
      </c>
      <c r="J166" s="207" t="s">
        <v>1848</v>
      </c>
      <c r="K166" s="187"/>
    </row>
    <row r="167" spans="2:11" customFormat="1" ht="17.25" customHeight="1">
      <c r="B167" s="188"/>
      <c r="C167" s="209" t="s">
        <v>1849</v>
      </c>
      <c r="D167" s="209"/>
      <c r="E167" s="209"/>
      <c r="F167" s="210" t="s">
        <v>1850</v>
      </c>
      <c r="G167" s="249"/>
      <c r="H167" s="250"/>
      <c r="I167" s="250"/>
      <c r="J167" s="209" t="s">
        <v>1851</v>
      </c>
      <c r="K167" s="189"/>
    </row>
    <row r="168" spans="2:11" customFormat="1" ht="5.25" customHeight="1">
      <c r="B168" s="217"/>
      <c r="C168" s="212"/>
      <c r="D168" s="212"/>
      <c r="E168" s="212"/>
      <c r="F168" s="212"/>
      <c r="G168" s="213"/>
      <c r="H168" s="212"/>
      <c r="I168" s="212"/>
      <c r="J168" s="212"/>
      <c r="K168" s="238"/>
    </row>
    <row r="169" spans="2:11" customFormat="1" ht="15" customHeight="1">
      <c r="B169" s="217"/>
      <c r="C169" s="194" t="s">
        <v>1855</v>
      </c>
      <c r="D169" s="194"/>
      <c r="E169" s="194"/>
      <c r="F169" s="215" t="s">
        <v>1852</v>
      </c>
      <c r="G169" s="194"/>
      <c r="H169" s="194" t="s">
        <v>1892</v>
      </c>
      <c r="I169" s="194" t="s">
        <v>1854</v>
      </c>
      <c r="J169" s="194">
        <v>120</v>
      </c>
      <c r="K169" s="238"/>
    </row>
    <row r="170" spans="2:11" customFormat="1" ht="15" customHeight="1">
      <c r="B170" s="217"/>
      <c r="C170" s="194" t="s">
        <v>1901</v>
      </c>
      <c r="D170" s="194"/>
      <c r="E170" s="194"/>
      <c r="F170" s="215" t="s">
        <v>1852</v>
      </c>
      <c r="G170" s="194"/>
      <c r="H170" s="194" t="s">
        <v>1902</v>
      </c>
      <c r="I170" s="194" t="s">
        <v>1854</v>
      </c>
      <c r="J170" s="194" t="s">
        <v>1903</v>
      </c>
      <c r="K170" s="238"/>
    </row>
    <row r="171" spans="2:11" customFormat="1" ht="15" customHeight="1">
      <c r="B171" s="217"/>
      <c r="C171" s="194" t="s">
        <v>1800</v>
      </c>
      <c r="D171" s="194"/>
      <c r="E171" s="194"/>
      <c r="F171" s="215" t="s">
        <v>1852</v>
      </c>
      <c r="G171" s="194"/>
      <c r="H171" s="194" t="s">
        <v>1919</v>
      </c>
      <c r="I171" s="194" t="s">
        <v>1854</v>
      </c>
      <c r="J171" s="194" t="s">
        <v>1903</v>
      </c>
      <c r="K171" s="238"/>
    </row>
    <row r="172" spans="2:11" customFormat="1" ht="15" customHeight="1">
      <c r="B172" s="217"/>
      <c r="C172" s="194" t="s">
        <v>1857</v>
      </c>
      <c r="D172" s="194"/>
      <c r="E172" s="194"/>
      <c r="F172" s="215" t="s">
        <v>1858</v>
      </c>
      <c r="G172" s="194"/>
      <c r="H172" s="194" t="s">
        <v>1919</v>
      </c>
      <c r="I172" s="194" t="s">
        <v>1854</v>
      </c>
      <c r="J172" s="194">
        <v>50</v>
      </c>
      <c r="K172" s="238"/>
    </row>
    <row r="173" spans="2:11" customFormat="1" ht="15" customHeight="1">
      <c r="B173" s="217"/>
      <c r="C173" s="194" t="s">
        <v>1860</v>
      </c>
      <c r="D173" s="194"/>
      <c r="E173" s="194"/>
      <c r="F173" s="215" t="s">
        <v>1852</v>
      </c>
      <c r="G173" s="194"/>
      <c r="H173" s="194" t="s">
        <v>1919</v>
      </c>
      <c r="I173" s="194" t="s">
        <v>1862</v>
      </c>
      <c r="J173" s="194"/>
      <c r="K173" s="238"/>
    </row>
    <row r="174" spans="2:11" customFormat="1" ht="15" customHeight="1">
      <c r="B174" s="217"/>
      <c r="C174" s="194" t="s">
        <v>1871</v>
      </c>
      <c r="D174" s="194"/>
      <c r="E174" s="194"/>
      <c r="F174" s="215" t="s">
        <v>1858</v>
      </c>
      <c r="G174" s="194"/>
      <c r="H174" s="194" t="s">
        <v>1919</v>
      </c>
      <c r="I174" s="194" t="s">
        <v>1854</v>
      </c>
      <c r="J174" s="194">
        <v>50</v>
      </c>
      <c r="K174" s="238"/>
    </row>
    <row r="175" spans="2:11" customFormat="1" ht="15" customHeight="1">
      <c r="B175" s="217"/>
      <c r="C175" s="194" t="s">
        <v>1879</v>
      </c>
      <c r="D175" s="194"/>
      <c r="E175" s="194"/>
      <c r="F175" s="215" t="s">
        <v>1858</v>
      </c>
      <c r="G175" s="194"/>
      <c r="H175" s="194" t="s">
        <v>1919</v>
      </c>
      <c r="I175" s="194" t="s">
        <v>1854</v>
      </c>
      <c r="J175" s="194">
        <v>50</v>
      </c>
      <c r="K175" s="238"/>
    </row>
    <row r="176" spans="2:11" customFormat="1" ht="15" customHeight="1">
      <c r="B176" s="217"/>
      <c r="C176" s="194" t="s">
        <v>1877</v>
      </c>
      <c r="D176" s="194"/>
      <c r="E176" s="194"/>
      <c r="F176" s="215" t="s">
        <v>1858</v>
      </c>
      <c r="G176" s="194"/>
      <c r="H176" s="194" t="s">
        <v>1919</v>
      </c>
      <c r="I176" s="194" t="s">
        <v>1854</v>
      </c>
      <c r="J176" s="194">
        <v>50</v>
      </c>
      <c r="K176" s="238"/>
    </row>
    <row r="177" spans="2:11" customFormat="1" ht="15" customHeight="1">
      <c r="B177" s="217"/>
      <c r="C177" s="194" t="s">
        <v>126</v>
      </c>
      <c r="D177" s="194"/>
      <c r="E177" s="194"/>
      <c r="F177" s="215" t="s">
        <v>1852</v>
      </c>
      <c r="G177" s="194"/>
      <c r="H177" s="194" t="s">
        <v>1920</v>
      </c>
      <c r="I177" s="194" t="s">
        <v>1921</v>
      </c>
      <c r="J177" s="194"/>
      <c r="K177" s="238"/>
    </row>
    <row r="178" spans="2:11" customFormat="1" ht="15" customHeight="1">
      <c r="B178" s="217"/>
      <c r="C178" s="194" t="s">
        <v>63</v>
      </c>
      <c r="D178" s="194"/>
      <c r="E178" s="194"/>
      <c r="F178" s="215" t="s">
        <v>1852</v>
      </c>
      <c r="G178" s="194"/>
      <c r="H178" s="194" t="s">
        <v>1922</v>
      </c>
      <c r="I178" s="194" t="s">
        <v>1923</v>
      </c>
      <c r="J178" s="194">
        <v>1</v>
      </c>
      <c r="K178" s="238"/>
    </row>
    <row r="179" spans="2:11" customFormat="1" ht="15" customHeight="1">
      <c r="B179" s="217"/>
      <c r="C179" s="194" t="s">
        <v>59</v>
      </c>
      <c r="D179" s="194"/>
      <c r="E179" s="194"/>
      <c r="F179" s="215" t="s">
        <v>1852</v>
      </c>
      <c r="G179" s="194"/>
      <c r="H179" s="194" t="s">
        <v>1924</v>
      </c>
      <c r="I179" s="194" t="s">
        <v>1854</v>
      </c>
      <c r="J179" s="194">
        <v>20</v>
      </c>
      <c r="K179" s="238"/>
    </row>
    <row r="180" spans="2:11" customFormat="1" ht="15" customHeight="1">
      <c r="B180" s="217"/>
      <c r="C180" s="194" t="s">
        <v>60</v>
      </c>
      <c r="D180" s="194"/>
      <c r="E180" s="194"/>
      <c r="F180" s="215" t="s">
        <v>1852</v>
      </c>
      <c r="G180" s="194"/>
      <c r="H180" s="194" t="s">
        <v>1925</v>
      </c>
      <c r="I180" s="194" t="s">
        <v>1854</v>
      </c>
      <c r="J180" s="194">
        <v>255</v>
      </c>
      <c r="K180" s="238"/>
    </row>
    <row r="181" spans="2:11" customFormat="1" ht="15" customHeight="1">
      <c r="B181" s="217"/>
      <c r="C181" s="194" t="s">
        <v>127</v>
      </c>
      <c r="D181" s="194"/>
      <c r="E181" s="194"/>
      <c r="F181" s="215" t="s">
        <v>1852</v>
      </c>
      <c r="G181" s="194"/>
      <c r="H181" s="194" t="s">
        <v>1816</v>
      </c>
      <c r="I181" s="194" t="s">
        <v>1854</v>
      </c>
      <c r="J181" s="194">
        <v>10</v>
      </c>
      <c r="K181" s="238"/>
    </row>
    <row r="182" spans="2:11" customFormat="1" ht="15" customHeight="1">
      <c r="B182" s="217"/>
      <c r="C182" s="194" t="s">
        <v>128</v>
      </c>
      <c r="D182" s="194"/>
      <c r="E182" s="194"/>
      <c r="F182" s="215" t="s">
        <v>1852</v>
      </c>
      <c r="G182" s="194"/>
      <c r="H182" s="194" t="s">
        <v>1926</v>
      </c>
      <c r="I182" s="194" t="s">
        <v>1887</v>
      </c>
      <c r="J182" s="194"/>
      <c r="K182" s="238"/>
    </row>
    <row r="183" spans="2:11" customFormat="1" ht="15" customHeight="1">
      <c r="B183" s="217"/>
      <c r="C183" s="194" t="s">
        <v>1927</v>
      </c>
      <c r="D183" s="194"/>
      <c r="E183" s="194"/>
      <c r="F183" s="215" t="s">
        <v>1852</v>
      </c>
      <c r="G183" s="194"/>
      <c r="H183" s="194" t="s">
        <v>1928</v>
      </c>
      <c r="I183" s="194" t="s">
        <v>1887</v>
      </c>
      <c r="J183" s="194"/>
      <c r="K183" s="238"/>
    </row>
    <row r="184" spans="2:11" customFormat="1" ht="15" customHeight="1">
      <c r="B184" s="217"/>
      <c r="C184" s="194" t="s">
        <v>1916</v>
      </c>
      <c r="D184" s="194"/>
      <c r="E184" s="194"/>
      <c r="F184" s="215" t="s">
        <v>1852</v>
      </c>
      <c r="G184" s="194"/>
      <c r="H184" s="194" t="s">
        <v>1929</v>
      </c>
      <c r="I184" s="194" t="s">
        <v>1887</v>
      </c>
      <c r="J184" s="194"/>
      <c r="K184" s="238"/>
    </row>
    <row r="185" spans="2:11" customFormat="1" ht="15" customHeight="1">
      <c r="B185" s="217"/>
      <c r="C185" s="194" t="s">
        <v>130</v>
      </c>
      <c r="D185" s="194"/>
      <c r="E185" s="194"/>
      <c r="F185" s="215" t="s">
        <v>1858</v>
      </c>
      <c r="G185" s="194"/>
      <c r="H185" s="194" t="s">
        <v>1930</v>
      </c>
      <c r="I185" s="194" t="s">
        <v>1854</v>
      </c>
      <c r="J185" s="194">
        <v>50</v>
      </c>
      <c r="K185" s="238"/>
    </row>
    <row r="186" spans="2:11" customFormat="1" ht="15" customHeight="1">
      <c r="B186" s="217"/>
      <c r="C186" s="194" t="s">
        <v>1931</v>
      </c>
      <c r="D186" s="194"/>
      <c r="E186" s="194"/>
      <c r="F186" s="215" t="s">
        <v>1858</v>
      </c>
      <c r="G186" s="194"/>
      <c r="H186" s="194" t="s">
        <v>1932</v>
      </c>
      <c r="I186" s="194" t="s">
        <v>1933</v>
      </c>
      <c r="J186" s="194"/>
      <c r="K186" s="238"/>
    </row>
    <row r="187" spans="2:11" customFormat="1" ht="15" customHeight="1">
      <c r="B187" s="217"/>
      <c r="C187" s="194" t="s">
        <v>1934</v>
      </c>
      <c r="D187" s="194"/>
      <c r="E187" s="194"/>
      <c r="F187" s="215" t="s">
        <v>1858</v>
      </c>
      <c r="G187" s="194"/>
      <c r="H187" s="194" t="s">
        <v>1935</v>
      </c>
      <c r="I187" s="194" t="s">
        <v>1933</v>
      </c>
      <c r="J187" s="194"/>
      <c r="K187" s="238"/>
    </row>
    <row r="188" spans="2:11" customFormat="1" ht="15" customHeight="1">
      <c r="B188" s="217"/>
      <c r="C188" s="194" t="s">
        <v>1936</v>
      </c>
      <c r="D188" s="194"/>
      <c r="E188" s="194"/>
      <c r="F188" s="215" t="s">
        <v>1858</v>
      </c>
      <c r="G188" s="194"/>
      <c r="H188" s="194" t="s">
        <v>1937</v>
      </c>
      <c r="I188" s="194" t="s">
        <v>1933</v>
      </c>
      <c r="J188" s="194"/>
      <c r="K188" s="238"/>
    </row>
    <row r="189" spans="2:11" customFormat="1" ht="15" customHeight="1">
      <c r="B189" s="217"/>
      <c r="C189" s="251" t="s">
        <v>1938</v>
      </c>
      <c r="D189" s="194"/>
      <c r="E189" s="194"/>
      <c r="F189" s="215" t="s">
        <v>1858</v>
      </c>
      <c r="G189" s="194"/>
      <c r="H189" s="194" t="s">
        <v>1939</v>
      </c>
      <c r="I189" s="194" t="s">
        <v>1940</v>
      </c>
      <c r="J189" s="252" t="s">
        <v>1941</v>
      </c>
      <c r="K189" s="238"/>
    </row>
    <row r="190" spans="2:11" customFormat="1" ht="15" customHeight="1">
      <c r="B190" s="253"/>
      <c r="C190" s="254" t="s">
        <v>1942</v>
      </c>
      <c r="D190" s="255"/>
      <c r="E190" s="255"/>
      <c r="F190" s="256" t="s">
        <v>1858</v>
      </c>
      <c r="G190" s="255"/>
      <c r="H190" s="255" t="s">
        <v>1943</v>
      </c>
      <c r="I190" s="255" t="s">
        <v>1940</v>
      </c>
      <c r="J190" s="257" t="s">
        <v>1941</v>
      </c>
      <c r="K190" s="258"/>
    </row>
    <row r="191" spans="2:11" customFormat="1" ht="15" customHeight="1">
      <c r="B191" s="217"/>
      <c r="C191" s="251" t="s">
        <v>48</v>
      </c>
      <c r="D191" s="194"/>
      <c r="E191" s="194"/>
      <c r="F191" s="215" t="s">
        <v>1852</v>
      </c>
      <c r="G191" s="194"/>
      <c r="H191" s="191" t="s">
        <v>1944</v>
      </c>
      <c r="I191" s="194" t="s">
        <v>1945</v>
      </c>
      <c r="J191" s="194"/>
      <c r="K191" s="238"/>
    </row>
    <row r="192" spans="2:11" customFormat="1" ht="15" customHeight="1">
      <c r="B192" s="217"/>
      <c r="C192" s="251" t="s">
        <v>1946</v>
      </c>
      <c r="D192" s="194"/>
      <c r="E192" s="194"/>
      <c r="F192" s="215" t="s">
        <v>1852</v>
      </c>
      <c r="G192" s="194"/>
      <c r="H192" s="194" t="s">
        <v>1947</v>
      </c>
      <c r="I192" s="194" t="s">
        <v>1887</v>
      </c>
      <c r="J192" s="194"/>
      <c r="K192" s="238"/>
    </row>
    <row r="193" spans="2:11" customFormat="1" ht="15" customHeight="1">
      <c r="B193" s="217"/>
      <c r="C193" s="251" t="s">
        <v>1948</v>
      </c>
      <c r="D193" s="194"/>
      <c r="E193" s="194"/>
      <c r="F193" s="215" t="s">
        <v>1852</v>
      </c>
      <c r="G193" s="194"/>
      <c r="H193" s="194" t="s">
        <v>1949</v>
      </c>
      <c r="I193" s="194" t="s">
        <v>1887</v>
      </c>
      <c r="J193" s="194"/>
      <c r="K193" s="238"/>
    </row>
    <row r="194" spans="2:11" customFormat="1" ht="15" customHeight="1">
      <c r="B194" s="217"/>
      <c r="C194" s="251" t="s">
        <v>1950</v>
      </c>
      <c r="D194" s="194"/>
      <c r="E194" s="194"/>
      <c r="F194" s="215" t="s">
        <v>1858</v>
      </c>
      <c r="G194" s="194"/>
      <c r="H194" s="194" t="s">
        <v>1951</v>
      </c>
      <c r="I194" s="194" t="s">
        <v>1887</v>
      </c>
      <c r="J194" s="194"/>
      <c r="K194" s="238"/>
    </row>
    <row r="195" spans="2:11" customFormat="1" ht="15" customHeight="1">
      <c r="B195" s="244"/>
      <c r="C195" s="259"/>
      <c r="D195" s="224"/>
      <c r="E195" s="224"/>
      <c r="F195" s="224"/>
      <c r="G195" s="224"/>
      <c r="H195" s="224"/>
      <c r="I195" s="224"/>
      <c r="J195" s="224"/>
      <c r="K195" s="245"/>
    </row>
    <row r="196" spans="2:11" customFormat="1" ht="18.75" customHeight="1">
      <c r="B196" s="226"/>
      <c r="C196" s="236"/>
      <c r="D196" s="236"/>
      <c r="E196" s="236"/>
      <c r="F196" s="246"/>
      <c r="G196" s="236"/>
      <c r="H196" s="236"/>
      <c r="I196" s="236"/>
      <c r="J196" s="236"/>
      <c r="K196" s="226"/>
    </row>
    <row r="197" spans="2:11" customFormat="1" ht="18.75" customHeight="1">
      <c r="B197" s="226"/>
      <c r="C197" s="236"/>
      <c r="D197" s="236"/>
      <c r="E197" s="236"/>
      <c r="F197" s="246"/>
      <c r="G197" s="236"/>
      <c r="H197" s="236"/>
      <c r="I197" s="236"/>
      <c r="J197" s="236"/>
      <c r="K197" s="226"/>
    </row>
    <row r="198" spans="2:11" customFormat="1" ht="18.75" customHeight="1"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</row>
    <row r="199" spans="2:11" customFormat="1" ht="12">
      <c r="B199" s="183"/>
      <c r="C199" s="184"/>
      <c r="D199" s="184"/>
      <c r="E199" s="184"/>
      <c r="F199" s="184"/>
      <c r="G199" s="184"/>
      <c r="H199" s="184"/>
      <c r="I199" s="184"/>
      <c r="J199" s="184"/>
      <c r="K199" s="185"/>
    </row>
    <row r="200" spans="2:11" customFormat="1" ht="22.2">
      <c r="B200" s="186"/>
      <c r="C200" s="310" t="s">
        <v>1952</v>
      </c>
      <c r="D200" s="310"/>
      <c r="E200" s="310"/>
      <c r="F200" s="310"/>
      <c r="G200" s="310"/>
      <c r="H200" s="310"/>
      <c r="I200" s="310"/>
      <c r="J200" s="310"/>
      <c r="K200" s="187"/>
    </row>
    <row r="201" spans="2:11" customFormat="1" ht="25.5" customHeight="1">
      <c r="B201" s="186"/>
      <c r="C201" s="260" t="s">
        <v>1953</v>
      </c>
      <c r="D201" s="260"/>
      <c r="E201" s="260"/>
      <c r="F201" s="260" t="s">
        <v>1954</v>
      </c>
      <c r="G201" s="261"/>
      <c r="H201" s="313" t="s">
        <v>1955</v>
      </c>
      <c r="I201" s="313"/>
      <c r="J201" s="313"/>
      <c r="K201" s="187"/>
    </row>
    <row r="202" spans="2:11" customFormat="1" ht="5.25" customHeight="1">
      <c r="B202" s="217"/>
      <c r="C202" s="212"/>
      <c r="D202" s="212"/>
      <c r="E202" s="212"/>
      <c r="F202" s="212"/>
      <c r="G202" s="236"/>
      <c r="H202" s="212"/>
      <c r="I202" s="212"/>
      <c r="J202" s="212"/>
      <c r="K202" s="238"/>
    </row>
    <row r="203" spans="2:11" customFormat="1" ht="15" customHeight="1">
      <c r="B203" s="217"/>
      <c r="C203" s="194" t="s">
        <v>1945</v>
      </c>
      <c r="D203" s="194"/>
      <c r="E203" s="194"/>
      <c r="F203" s="215" t="s">
        <v>49</v>
      </c>
      <c r="G203" s="194"/>
      <c r="H203" s="314" t="s">
        <v>1956</v>
      </c>
      <c r="I203" s="314"/>
      <c r="J203" s="314"/>
      <c r="K203" s="238"/>
    </row>
    <row r="204" spans="2:11" customFormat="1" ht="15" customHeight="1">
      <c r="B204" s="217"/>
      <c r="C204" s="194"/>
      <c r="D204" s="194"/>
      <c r="E204" s="194"/>
      <c r="F204" s="215" t="s">
        <v>50</v>
      </c>
      <c r="G204" s="194"/>
      <c r="H204" s="314" t="s">
        <v>1957</v>
      </c>
      <c r="I204" s="314"/>
      <c r="J204" s="314"/>
      <c r="K204" s="238"/>
    </row>
    <row r="205" spans="2:11" customFormat="1" ht="15" customHeight="1">
      <c r="B205" s="217"/>
      <c r="C205" s="194"/>
      <c r="D205" s="194"/>
      <c r="E205" s="194"/>
      <c r="F205" s="215" t="s">
        <v>53</v>
      </c>
      <c r="G205" s="194"/>
      <c r="H205" s="314" t="s">
        <v>1958</v>
      </c>
      <c r="I205" s="314"/>
      <c r="J205" s="314"/>
      <c r="K205" s="238"/>
    </row>
    <row r="206" spans="2:11" customFormat="1" ht="15" customHeight="1">
      <c r="B206" s="217"/>
      <c r="C206" s="194"/>
      <c r="D206" s="194"/>
      <c r="E206" s="194"/>
      <c r="F206" s="215" t="s">
        <v>51</v>
      </c>
      <c r="G206" s="194"/>
      <c r="H206" s="314" t="s">
        <v>1959</v>
      </c>
      <c r="I206" s="314"/>
      <c r="J206" s="314"/>
      <c r="K206" s="238"/>
    </row>
    <row r="207" spans="2:11" customFormat="1" ht="15" customHeight="1">
      <c r="B207" s="217"/>
      <c r="C207" s="194"/>
      <c r="D207" s="194"/>
      <c r="E207" s="194"/>
      <c r="F207" s="215" t="s">
        <v>52</v>
      </c>
      <c r="G207" s="194"/>
      <c r="H207" s="314" t="s">
        <v>1960</v>
      </c>
      <c r="I207" s="314"/>
      <c r="J207" s="314"/>
      <c r="K207" s="238"/>
    </row>
    <row r="208" spans="2:11" customFormat="1" ht="15" customHeight="1">
      <c r="B208" s="217"/>
      <c r="C208" s="194"/>
      <c r="D208" s="194"/>
      <c r="E208" s="194"/>
      <c r="F208" s="215"/>
      <c r="G208" s="194"/>
      <c r="H208" s="194"/>
      <c r="I208" s="194"/>
      <c r="J208" s="194"/>
      <c r="K208" s="238"/>
    </row>
    <row r="209" spans="2:11" customFormat="1" ht="15" customHeight="1">
      <c r="B209" s="217"/>
      <c r="C209" s="194" t="s">
        <v>1899</v>
      </c>
      <c r="D209" s="194"/>
      <c r="E209" s="194"/>
      <c r="F209" s="215" t="s">
        <v>85</v>
      </c>
      <c r="G209" s="194"/>
      <c r="H209" s="314" t="s">
        <v>1961</v>
      </c>
      <c r="I209" s="314"/>
      <c r="J209" s="314"/>
      <c r="K209" s="238"/>
    </row>
    <row r="210" spans="2:11" customFormat="1" ht="15" customHeight="1">
      <c r="B210" s="217"/>
      <c r="C210" s="194"/>
      <c r="D210" s="194"/>
      <c r="E210" s="194"/>
      <c r="F210" s="215" t="s">
        <v>1795</v>
      </c>
      <c r="G210" s="194"/>
      <c r="H210" s="314" t="s">
        <v>1796</v>
      </c>
      <c r="I210" s="314"/>
      <c r="J210" s="314"/>
      <c r="K210" s="238"/>
    </row>
    <row r="211" spans="2:11" customFormat="1" ht="15" customHeight="1">
      <c r="B211" s="217"/>
      <c r="C211" s="194"/>
      <c r="D211" s="194"/>
      <c r="E211" s="194"/>
      <c r="F211" s="215" t="s">
        <v>1793</v>
      </c>
      <c r="G211" s="194"/>
      <c r="H211" s="314" t="s">
        <v>1962</v>
      </c>
      <c r="I211" s="314"/>
      <c r="J211" s="314"/>
      <c r="K211" s="238"/>
    </row>
    <row r="212" spans="2:11" customFormat="1" ht="15" customHeight="1">
      <c r="B212" s="262"/>
      <c r="C212" s="194"/>
      <c r="D212" s="194"/>
      <c r="E212" s="194"/>
      <c r="F212" s="215" t="s">
        <v>105</v>
      </c>
      <c r="G212" s="251"/>
      <c r="H212" s="315" t="s">
        <v>1797</v>
      </c>
      <c r="I212" s="315"/>
      <c r="J212" s="315"/>
      <c r="K212" s="263"/>
    </row>
    <row r="213" spans="2:11" customFormat="1" ht="15" customHeight="1">
      <c r="B213" s="262"/>
      <c r="C213" s="194"/>
      <c r="D213" s="194"/>
      <c r="E213" s="194"/>
      <c r="F213" s="215" t="s">
        <v>1798</v>
      </c>
      <c r="G213" s="251"/>
      <c r="H213" s="315" t="s">
        <v>1963</v>
      </c>
      <c r="I213" s="315"/>
      <c r="J213" s="315"/>
      <c r="K213" s="263"/>
    </row>
    <row r="214" spans="2:11" customFormat="1" ht="15" customHeight="1">
      <c r="B214" s="262"/>
      <c r="C214" s="194"/>
      <c r="D214" s="194"/>
      <c r="E214" s="194"/>
      <c r="F214" s="215"/>
      <c r="G214" s="251"/>
      <c r="H214" s="242"/>
      <c r="I214" s="242"/>
      <c r="J214" s="242"/>
      <c r="K214" s="263"/>
    </row>
    <row r="215" spans="2:11" customFormat="1" ht="15" customHeight="1">
      <c r="B215" s="262"/>
      <c r="C215" s="194" t="s">
        <v>1923</v>
      </c>
      <c r="D215" s="194"/>
      <c r="E215" s="194"/>
      <c r="F215" s="215">
        <v>1</v>
      </c>
      <c r="G215" s="251"/>
      <c r="H215" s="315" t="s">
        <v>1964</v>
      </c>
      <c r="I215" s="315"/>
      <c r="J215" s="315"/>
      <c r="K215" s="263"/>
    </row>
    <row r="216" spans="2:11" customFormat="1" ht="15" customHeight="1">
      <c r="B216" s="262"/>
      <c r="C216" s="194"/>
      <c r="D216" s="194"/>
      <c r="E216" s="194"/>
      <c r="F216" s="215">
        <v>2</v>
      </c>
      <c r="G216" s="251"/>
      <c r="H216" s="315" t="s">
        <v>1965</v>
      </c>
      <c r="I216" s="315"/>
      <c r="J216" s="315"/>
      <c r="K216" s="263"/>
    </row>
    <row r="217" spans="2:11" customFormat="1" ht="15" customHeight="1">
      <c r="B217" s="262"/>
      <c r="C217" s="194"/>
      <c r="D217" s="194"/>
      <c r="E217" s="194"/>
      <c r="F217" s="215">
        <v>3</v>
      </c>
      <c r="G217" s="251"/>
      <c r="H217" s="315" t="s">
        <v>1966</v>
      </c>
      <c r="I217" s="315"/>
      <c r="J217" s="315"/>
      <c r="K217" s="263"/>
    </row>
    <row r="218" spans="2:11" customFormat="1" ht="15" customHeight="1">
      <c r="B218" s="262"/>
      <c r="C218" s="194"/>
      <c r="D218" s="194"/>
      <c r="E218" s="194"/>
      <c r="F218" s="215">
        <v>4</v>
      </c>
      <c r="G218" s="251"/>
      <c r="H218" s="315" t="s">
        <v>1967</v>
      </c>
      <c r="I218" s="315"/>
      <c r="J218" s="315"/>
      <c r="K218" s="263"/>
    </row>
    <row r="219" spans="2:11" customFormat="1" ht="12.75" customHeight="1">
      <c r="B219" s="264"/>
      <c r="C219" s="265"/>
      <c r="D219" s="265"/>
      <c r="E219" s="265"/>
      <c r="F219" s="265"/>
      <c r="G219" s="265"/>
      <c r="H219" s="265"/>
      <c r="I219" s="265"/>
      <c r="J219" s="265"/>
      <c r="K219" s="266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17</vt:i4>
      </vt:variant>
    </vt:vector>
  </HeadingPairs>
  <TitlesOfParts>
    <vt:vector size="26" baseType="lpstr">
      <vt:lpstr>Rekapitulace stavby</vt:lpstr>
      <vt:lpstr>SKB3201 - SO 101 Komunikace</vt:lpstr>
      <vt:lpstr>SKB3202 - SO 301 Dešťová ...</vt:lpstr>
      <vt:lpstr>SKB3203 - SO 302 Vodovodn...</vt:lpstr>
      <vt:lpstr>SKB3204 - SO 401 Veřejné ...</vt:lpstr>
      <vt:lpstr>SKB3205 - SO 402 Rozvody ...</vt:lpstr>
      <vt:lpstr>SKB3206 - SO 801 Sadové ú...</vt:lpstr>
      <vt:lpstr>SKB3207 - VON</vt:lpstr>
      <vt:lpstr>Pokyny pro vyplnění</vt:lpstr>
      <vt:lpstr>'Rekapitulace stavby'!Názvy_tisku</vt:lpstr>
      <vt:lpstr>'SKB3201 - SO 101 Komunikace'!Názvy_tisku</vt:lpstr>
      <vt:lpstr>'SKB3202 - SO 301 Dešťová ...'!Názvy_tisku</vt:lpstr>
      <vt:lpstr>'SKB3203 - SO 302 Vodovodn...'!Názvy_tisku</vt:lpstr>
      <vt:lpstr>'SKB3204 - SO 401 Veřejné ...'!Názvy_tisku</vt:lpstr>
      <vt:lpstr>'SKB3205 - SO 402 Rozvody ...'!Názvy_tisku</vt:lpstr>
      <vt:lpstr>'SKB3206 - SO 801 Sadové ú...'!Názvy_tisku</vt:lpstr>
      <vt:lpstr>'SKB3207 - VON'!Názvy_tisku</vt:lpstr>
      <vt:lpstr>'Pokyny pro vyplnění'!Oblast_tisku</vt:lpstr>
      <vt:lpstr>'Rekapitulace stavby'!Oblast_tisku</vt:lpstr>
      <vt:lpstr>'SKB3201 - SO 101 Komunikace'!Oblast_tisku</vt:lpstr>
      <vt:lpstr>'SKB3202 - SO 301 Dešťová ...'!Oblast_tisku</vt:lpstr>
      <vt:lpstr>'SKB3203 - SO 302 Vodovodn...'!Oblast_tisku</vt:lpstr>
      <vt:lpstr>'SKB3204 - SO 401 Veřejné ...'!Oblast_tisku</vt:lpstr>
      <vt:lpstr>'SKB3205 - SO 402 Rozvody ...'!Oblast_tisku</vt:lpstr>
      <vt:lpstr>'SKB3206 - SO 801 Sadové ú...'!Oblast_tisku</vt:lpstr>
      <vt:lpstr>'SKB3207 - VON'!Oblast_tisku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civil</dc:creator>
  <cp:lastModifiedBy>Löfflerová Marta</cp:lastModifiedBy>
  <dcterms:created xsi:type="dcterms:W3CDTF">2025-04-23T09:45:27Z</dcterms:created>
  <dcterms:modified xsi:type="dcterms:W3CDTF">2025-04-23T12:49:06Z</dcterms:modified>
</cp:coreProperties>
</file>