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uml-my.sharepoint.com/personal/eva_fedosejevova_muml_cz/Documents/Dokumenty/zakázky 2024/Parkoviště-Nemocnice Invalidi/"/>
    </mc:Choice>
  </mc:AlternateContent>
  <xr:revisionPtr revIDLastSave="4" documentId="8_{CEED1EB5-435F-4879-B18F-7EF660A7B310}" xr6:coauthVersionLast="47" xr6:coauthVersionMax="47" xr10:uidLastSave="{C732860E-F033-441F-9A3B-9F7369440BFC}"/>
  <bookViews>
    <workbookView xWindow="-108" yWindow="-108" windowWidth="30936" windowHeight="16776" xr2:uid="{00000000-000D-0000-FFFF-FFFF00000000}"/>
  </bookViews>
  <sheets>
    <sheet name="Rekapitulace stavby" sheetId="1" r:id="rId1"/>
    <sheet name="VRN - Vedlejší rozpočtové..." sheetId="2" r:id="rId2"/>
    <sheet name="KOM - Komunikace a zpevně..." sheetId="3" r:id="rId3"/>
    <sheet name="Pokyny pro vyplnění" sheetId="4" r:id="rId4"/>
  </sheets>
  <definedNames>
    <definedName name="_xlnm._FilterDatabase" localSheetId="2" hidden="1">'KOM - Komunikace a zpevně...'!$C$84:$K$398</definedName>
    <definedName name="_xlnm._FilterDatabase" localSheetId="1" hidden="1">'VRN - Vedlejší rozpočtové...'!$C$81:$K$104</definedName>
    <definedName name="_xlnm.Print_Titles" localSheetId="2">'KOM - Komunikace a zpevně...'!$84:$84</definedName>
    <definedName name="_xlnm.Print_Titles" localSheetId="0">'Rekapitulace stavby'!$52:$52</definedName>
    <definedName name="_xlnm.Print_Titles" localSheetId="1">'VRN - Vedlejší rozpočtové...'!$81:$81</definedName>
    <definedName name="_xlnm.Print_Area" localSheetId="2">'KOM - Komunikace a zpevně...'!$C$4:$J$39,'KOM - Komunikace a zpevně...'!$C$45:$J$66,'KOM - Komunikace a zpevně...'!$C$72:$K$398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'VRN - Vedlejší rozpočtové...'!$C$4:$J$39,'VRN - Vedlejší rozpočtové...'!$C$45:$J$63,'VRN - Vedlejší rozpočtové...'!$C$69:$K$104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396" i="3"/>
  <c r="BH396" i="3"/>
  <c r="BG396" i="3"/>
  <c r="BF396" i="3"/>
  <c r="T396" i="3"/>
  <c r="T395" i="3"/>
  <c r="R396" i="3"/>
  <c r="R395" i="3"/>
  <c r="P396" i="3"/>
  <c r="P395" i="3"/>
  <c r="BI392" i="3"/>
  <c r="BH392" i="3"/>
  <c r="BG392" i="3"/>
  <c r="BF392" i="3"/>
  <c r="T392" i="3"/>
  <c r="R392" i="3"/>
  <c r="P392" i="3"/>
  <c r="BI389" i="3"/>
  <c r="BH389" i="3"/>
  <c r="BG389" i="3"/>
  <c r="BF389" i="3"/>
  <c r="T389" i="3"/>
  <c r="R389" i="3"/>
  <c r="P389" i="3"/>
  <c r="BI385" i="3"/>
  <c r="BH385" i="3"/>
  <c r="BG385" i="3"/>
  <c r="BF385" i="3"/>
  <c r="T385" i="3"/>
  <c r="R385" i="3"/>
  <c r="P385" i="3"/>
  <c r="BI382" i="3"/>
  <c r="BH382" i="3"/>
  <c r="BG382" i="3"/>
  <c r="BF382" i="3"/>
  <c r="T382" i="3"/>
  <c r="R382" i="3"/>
  <c r="P382" i="3"/>
  <c r="BI378" i="3"/>
  <c r="BH378" i="3"/>
  <c r="BG378" i="3"/>
  <c r="BF378" i="3"/>
  <c r="T378" i="3"/>
  <c r="R378" i="3"/>
  <c r="P378" i="3"/>
  <c r="BI373" i="3"/>
  <c r="BH373" i="3"/>
  <c r="BG373" i="3"/>
  <c r="BF373" i="3"/>
  <c r="T373" i="3"/>
  <c r="R373" i="3"/>
  <c r="P373" i="3"/>
  <c r="BI368" i="3"/>
  <c r="BH368" i="3"/>
  <c r="BG368" i="3"/>
  <c r="BF368" i="3"/>
  <c r="T368" i="3"/>
  <c r="R368" i="3"/>
  <c r="P368" i="3"/>
  <c r="BI358" i="3"/>
  <c r="BH358" i="3"/>
  <c r="BG358" i="3"/>
  <c r="BF358" i="3"/>
  <c r="T358" i="3"/>
  <c r="R358" i="3"/>
  <c r="P358" i="3"/>
  <c r="BI355" i="3"/>
  <c r="BH355" i="3"/>
  <c r="BG355" i="3"/>
  <c r="BF355" i="3"/>
  <c r="T355" i="3"/>
  <c r="R355" i="3"/>
  <c r="P355" i="3"/>
  <c r="BI350" i="3"/>
  <c r="BH350" i="3"/>
  <c r="BG350" i="3"/>
  <c r="BF350" i="3"/>
  <c r="T350" i="3"/>
  <c r="R350" i="3"/>
  <c r="P350" i="3"/>
  <c r="BI347" i="3"/>
  <c r="BH347" i="3"/>
  <c r="BG347" i="3"/>
  <c r="BF347" i="3"/>
  <c r="T347" i="3"/>
  <c r="R347" i="3"/>
  <c r="P347" i="3"/>
  <c r="BI342" i="3"/>
  <c r="BH342" i="3"/>
  <c r="BG342" i="3"/>
  <c r="BF342" i="3"/>
  <c r="T342" i="3"/>
  <c r="R342" i="3"/>
  <c r="P342" i="3"/>
  <c r="BI339" i="3"/>
  <c r="BH339" i="3"/>
  <c r="BG339" i="3"/>
  <c r="BF339" i="3"/>
  <c r="T339" i="3"/>
  <c r="R339" i="3"/>
  <c r="P339" i="3"/>
  <c r="BI334" i="3"/>
  <c r="BH334" i="3"/>
  <c r="BG334" i="3"/>
  <c r="BF334" i="3"/>
  <c r="T334" i="3"/>
  <c r="R334" i="3"/>
  <c r="P334" i="3"/>
  <c r="BI329" i="3"/>
  <c r="BH329" i="3"/>
  <c r="BG329" i="3"/>
  <c r="BF329" i="3"/>
  <c r="T329" i="3"/>
  <c r="R329" i="3"/>
  <c r="P329" i="3"/>
  <c r="BI324" i="3"/>
  <c r="BH324" i="3"/>
  <c r="BG324" i="3"/>
  <c r="BF324" i="3"/>
  <c r="T324" i="3"/>
  <c r="R324" i="3"/>
  <c r="P324" i="3"/>
  <c r="BI319" i="3"/>
  <c r="BH319" i="3"/>
  <c r="BG319" i="3"/>
  <c r="BF319" i="3"/>
  <c r="T319" i="3"/>
  <c r="R319" i="3"/>
  <c r="P319" i="3"/>
  <c r="BI314" i="3"/>
  <c r="BH314" i="3"/>
  <c r="BG314" i="3"/>
  <c r="BF314" i="3"/>
  <c r="T314" i="3"/>
  <c r="R314" i="3"/>
  <c r="P314" i="3"/>
  <c r="BI312" i="3"/>
  <c r="BH312" i="3"/>
  <c r="BG312" i="3"/>
  <c r="BF312" i="3"/>
  <c r="T312" i="3"/>
  <c r="R312" i="3"/>
  <c r="P312" i="3"/>
  <c r="BI310" i="3"/>
  <c r="BH310" i="3"/>
  <c r="BG310" i="3"/>
  <c r="BF310" i="3"/>
  <c r="T310" i="3"/>
  <c r="R310" i="3"/>
  <c r="P310" i="3"/>
  <c r="BI308" i="3"/>
  <c r="BH308" i="3"/>
  <c r="BG308" i="3"/>
  <c r="BF308" i="3"/>
  <c r="T308" i="3"/>
  <c r="R308" i="3"/>
  <c r="P308" i="3"/>
  <c r="BI305" i="3"/>
  <c r="BH305" i="3"/>
  <c r="BG305" i="3"/>
  <c r="BF305" i="3"/>
  <c r="T305" i="3"/>
  <c r="R305" i="3"/>
  <c r="P305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4" i="3"/>
  <c r="BH294" i="3"/>
  <c r="BG294" i="3"/>
  <c r="BF294" i="3"/>
  <c r="T294" i="3"/>
  <c r="R294" i="3"/>
  <c r="P294" i="3"/>
  <c r="BI289" i="3"/>
  <c r="BH289" i="3"/>
  <c r="BG289" i="3"/>
  <c r="BF289" i="3"/>
  <c r="T289" i="3"/>
  <c r="R289" i="3"/>
  <c r="P289" i="3"/>
  <c r="BI285" i="3"/>
  <c r="BH285" i="3"/>
  <c r="BG285" i="3"/>
  <c r="BF285" i="3"/>
  <c r="T285" i="3"/>
  <c r="R285" i="3"/>
  <c r="P285" i="3"/>
  <c r="BI280" i="3"/>
  <c r="BH280" i="3"/>
  <c r="BG280" i="3"/>
  <c r="BF280" i="3"/>
  <c r="T280" i="3"/>
  <c r="R280" i="3"/>
  <c r="P280" i="3"/>
  <c r="BI273" i="3"/>
  <c r="BH273" i="3"/>
  <c r="BG273" i="3"/>
  <c r="BF273" i="3"/>
  <c r="T273" i="3"/>
  <c r="R273" i="3"/>
  <c r="P273" i="3"/>
  <c r="BI266" i="3"/>
  <c r="BH266" i="3"/>
  <c r="BG266" i="3"/>
  <c r="BF266" i="3"/>
  <c r="T266" i="3"/>
  <c r="R266" i="3"/>
  <c r="P266" i="3"/>
  <c r="BI259" i="3"/>
  <c r="BH259" i="3"/>
  <c r="BG259" i="3"/>
  <c r="BF259" i="3"/>
  <c r="T259" i="3"/>
  <c r="R259" i="3"/>
  <c r="P259" i="3"/>
  <c r="BI254" i="3"/>
  <c r="BH254" i="3"/>
  <c r="BG254" i="3"/>
  <c r="BF254" i="3"/>
  <c r="T254" i="3"/>
  <c r="R254" i="3"/>
  <c r="P254" i="3"/>
  <c r="BI249" i="3"/>
  <c r="BH249" i="3"/>
  <c r="BG249" i="3"/>
  <c r="BF249" i="3"/>
  <c r="T249" i="3"/>
  <c r="R249" i="3"/>
  <c r="P249" i="3"/>
  <c r="BI244" i="3"/>
  <c r="BH244" i="3"/>
  <c r="BG244" i="3"/>
  <c r="BF244" i="3"/>
  <c r="T244" i="3"/>
  <c r="R244" i="3"/>
  <c r="P244" i="3"/>
  <c r="BI237" i="3"/>
  <c r="BH237" i="3"/>
  <c r="BG237" i="3"/>
  <c r="BF237" i="3"/>
  <c r="T237" i="3"/>
  <c r="R237" i="3"/>
  <c r="P237" i="3"/>
  <c r="BI221" i="3"/>
  <c r="BH221" i="3"/>
  <c r="BG221" i="3"/>
  <c r="BF221" i="3"/>
  <c r="T221" i="3"/>
  <c r="R221" i="3"/>
  <c r="P221" i="3"/>
  <c r="BI216" i="3"/>
  <c r="BH216" i="3"/>
  <c r="BG216" i="3"/>
  <c r="BF216" i="3"/>
  <c r="T216" i="3"/>
  <c r="R216" i="3"/>
  <c r="P216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4" i="3"/>
  <c r="BH184" i="3"/>
  <c r="BG184" i="3"/>
  <c r="BF184" i="3"/>
  <c r="T184" i="3"/>
  <c r="R184" i="3"/>
  <c r="P184" i="3"/>
  <c r="BI171" i="3"/>
  <c r="BH171" i="3"/>
  <c r="BG171" i="3"/>
  <c r="BF171" i="3"/>
  <c r="T171" i="3"/>
  <c r="R171" i="3"/>
  <c r="P171" i="3"/>
  <c r="BI165" i="3"/>
  <c r="BH165" i="3"/>
  <c r="BG165" i="3"/>
  <c r="BF165" i="3"/>
  <c r="T165" i="3"/>
  <c r="R165" i="3"/>
  <c r="P165" i="3"/>
  <c r="BI154" i="3"/>
  <c r="BH154" i="3"/>
  <c r="BG154" i="3"/>
  <c r="BF154" i="3"/>
  <c r="T154" i="3"/>
  <c r="R154" i="3"/>
  <c r="P154" i="3"/>
  <c r="BI146" i="3"/>
  <c r="BH146" i="3"/>
  <c r="BG146" i="3"/>
  <c r="BF146" i="3"/>
  <c r="T146" i="3"/>
  <c r="R146" i="3"/>
  <c r="P146" i="3"/>
  <c r="BI135" i="3"/>
  <c r="BH135" i="3"/>
  <c r="BG135" i="3"/>
  <c r="BF135" i="3"/>
  <c r="T135" i="3"/>
  <c r="R135" i="3"/>
  <c r="P135" i="3"/>
  <c r="BI125" i="3"/>
  <c r="BH125" i="3"/>
  <c r="BG125" i="3"/>
  <c r="BF125" i="3"/>
  <c r="T125" i="3"/>
  <c r="R125" i="3"/>
  <c r="P125" i="3"/>
  <c r="BI119" i="3"/>
  <c r="BH119" i="3"/>
  <c r="BG119" i="3"/>
  <c r="BF119" i="3"/>
  <c r="T119" i="3"/>
  <c r="R119" i="3"/>
  <c r="P119" i="3"/>
  <c r="BI114" i="3"/>
  <c r="BH114" i="3"/>
  <c r="BG114" i="3"/>
  <c r="BF114" i="3"/>
  <c r="T114" i="3"/>
  <c r="R114" i="3"/>
  <c r="P114" i="3"/>
  <c r="BI102" i="3"/>
  <c r="BH102" i="3"/>
  <c r="BG102" i="3"/>
  <c r="BF102" i="3"/>
  <c r="T102" i="3"/>
  <c r="R102" i="3"/>
  <c r="P102" i="3"/>
  <c r="BI97" i="3"/>
  <c r="BH97" i="3"/>
  <c r="BG97" i="3"/>
  <c r="BF97" i="3"/>
  <c r="T97" i="3"/>
  <c r="R97" i="3"/>
  <c r="P97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J82" i="3"/>
  <c r="J81" i="3"/>
  <c r="F81" i="3"/>
  <c r="F79" i="3"/>
  <c r="E77" i="3"/>
  <c r="J55" i="3"/>
  <c r="J54" i="3"/>
  <c r="F54" i="3"/>
  <c r="F52" i="3"/>
  <c r="E50" i="3"/>
  <c r="J18" i="3"/>
  <c r="E18" i="3"/>
  <c r="F55" i="3" s="1"/>
  <c r="J17" i="3"/>
  <c r="J12" i="3"/>
  <c r="J52" i="3" s="1"/>
  <c r="E7" i="3"/>
  <c r="E75" i="3" s="1"/>
  <c r="J37" i="2"/>
  <c r="J36" i="2"/>
  <c r="AY55" i="1"/>
  <c r="J35" i="2"/>
  <c r="AX55" i="1"/>
  <c r="BI101" i="2"/>
  <c r="BH101" i="2"/>
  <c r="BG101" i="2"/>
  <c r="BF101" i="2"/>
  <c r="T101" i="2"/>
  <c r="T100" i="2"/>
  <c r="R101" i="2"/>
  <c r="R100" i="2"/>
  <c r="P101" i="2"/>
  <c r="P100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91" i="2"/>
  <c r="BH91" i="2"/>
  <c r="BG91" i="2"/>
  <c r="BF91" i="2"/>
  <c r="T91" i="2"/>
  <c r="R91" i="2"/>
  <c r="P91" i="2"/>
  <c r="BI88" i="2"/>
  <c r="BH88" i="2"/>
  <c r="BG88" i="2"/>
  <c r="BF88" i="2"/>
  <c r="T88" i="2"/>
  <c r="R88" i="2"/>
  <c r="P88" i="2"/>
  <c r="BI85" i="2"/>
  <c r="BH85" i="2"/>
  <c r="BG85" i="2"/>
  <c r="BF85" i="2"/>
  <c r="T85" i="2"/>
  <c r="R85" i="2"/>
  <c r="P85" i="2"/>
  <c r="J79" i="2"/>
  <c r="J78" i="2"/>
  <c r="F78" i="2"/>
  <c r="F76" i="2"/>
  <c r="E74" i="2"/>
  <c r="J55" i="2"/>
  <c r="J54" i="2"/>
  <c r="F54" i="2"/>
  <c r="F52" i="2"/>
  <c r="E50" i="2"/>
  <c r="J18" i="2"/>
  <c r="E18" i="2"/>
  <c r="F79" i="2" s="1"/>
  <c r="J17" i="2"/>
  <c r="J12" i="2"/>
  <c r="J52" i="2" s="1"/>
  <c r="E7" i="2"/>
  <c r="E72" i="2"/>
  <c r="L50" i="1"/>
  <c r="AM50" i="1"/>
  <c r="AM49" i="1"/>
  <c r="L49" i="1"/>
  <c r="AM47" i="1"/>
  <c r="L47" i="1"/>
  <c r="L45" i="1"/>
  <c r="L44" i="1"/>
  <c r="J298" i="3"/>
  <c r="J197" i="3"/>
  <c r="BK125" i="3"/>
  <c r="BK102" i="3"/>
  <c r="BK184" i="3"/>
  <c r="J373" i="3"/>
  <c r="BK319" i="3"/>
  <c r="BK285" i="3"/>
  <c r="BK221" i="3"/>
  <c r="BK294" i="3"/>
  <c r="BK289" i="3"/>
  <c r="J280" i="3"/>
  <c r="J125" i="3"/>
  <c r="BK339" i="3"/>
  <c r="BK91" i="2"/>
  <c r="J347" i="3"/>
  <c r="BK88" i="2"/>
  <c r="BK312" i="3"/>
  <c r="BK303" i="3"/>
  <c r="J355" i="3"/>
  <c r="BK192" i="3"/>
  <c r="J273" i="3"/>
  <c r="BK259" i="3"/>
  <c r="BK200" i="3"/>
  <c r="J339" i="3"/>
  <c r="BK355" i="3"/>
  <c r="J382" i="3"/>
  <c r="BK135" i="3"/>
  <c r="J392" i="3"/>
  <c r="BK244" i="3"/>
  <c r="BK266" i="3"/>
  <c r="BK119" i="3"/>
  <c r="J329" i="3"/>
  <c r="J319" i="3"/>
  <c r="J301" i="3"/>
  <c r="BK254" i="3"/>
  <c r="F34" i="2"/>
  <c r="BK358" i="3"/>
  <c r="J102" i="3"/>
  <c r="BK165" i="3"/>
  <c r="BK350" i="3"/>
  <c r="J385" i="3"/>
  <c r="J314" i="3"/>
  <c r="BK373" i="3"/>
  <c r="J94" i="2"/>
  <c r="BK237" i="3"/>
  <c r="BK347" i="3"/>
  <c r="J189" i="3"/>
  <c r="BK389" i="3"/>
  <c r="J305" i="3"/>
  <c r="J119" i="3"/>
  <c r="BK273" i="3"/>
  <c r="J350" i="3"/>
  <c r="J114" i="3"/>
  <c r="J171" i="3"/>
  <c r="BK101" i="2"/>
  <c r="BK298" i="3"/>
  <c r="BK308" i="3"/>
  <c r="J237" i="3"/>
  <c r="BK92" i="3"/>
  <c r="BK97" i="3"/>
  <c r="BK189" i="3"/>
  <c r="BK324" i="3"/>
  <c r="J324" i="3"/>
  <c r="J216" i="3"/>
  <c r="BK396" i="3"/>
  <c r="BK205" i="3"/>
  <c r="J85" i="2"/>
  <c r="J266" i="3"/>
  <c r="BK216" i="3"/>
  <c r="J389" i="3"/>
  <c r="J294" i="3"/>
  <c r="J146" i="3"/>
  <c r="J184" i="3"/>
  <c r="J285" i="3"/>
  <c r="BK114" i="3"/>
  <c r="BK197" i="3"/>
  <c r="BK249" i="3"/>
  <c r="J221" i="3"/>
  <c r="J210" i="3"/>
  <c r="J396" i="3"/>
  <c r="J205" i="3"/>
  <c r="BK88" i="3"/>
  <c r="BK342" i="3"/>
  <c r="J244" i="3"/>
  <c r="J97" i="2"/>
  <c r="J192" i="3"/>
  <c r="BK280" i="3"/>
  <c r="J289" i="3"/>
  <c r="J310" i="3"/>
  <c r="BK378" i="3"/>
  <c r="AS54" i="1"/>
  <c r="BK146" i="3"/>
  <c r="BK385" i="3"/>
  <c r="J334" i="3"/>
  <c r="BK382" i="3"/>
  <c r="BK301" i="3"/>
  <c r="J358" i="3"/>
  <c r="BK310" i="3"/>
  <c r="BK368" i="3"/>
  <c r="J254" i="3"/>
  <c r="BK329" i="3"/>
  <c r="BK94" i="2"/>
  <c r="J165" i="3"/>
  <c r="J249" i="3"/>
  <c r="BK314" i="3"/>
  <c r="J101" i="2"/>
  <c r="BK305" i="3"/>
  <c r="J342" i="3"/>
  <c r="J34" i="3"/>
  <c r="J308" i="3"/>
  <c r="J312" i="3"/>
  <c r="J200" i="3"/>
  <c r="BK97" i="2"/>
  <c r="J303" i="3"/>
  <c r="J91" i="2"/>
  <c r="J92" i="3"/>
  <c r="J88" i="2"/>
  <c r="J135" i="3"/>
  <c r="J88" i="3"/>
  <c r="BK85" i="2"/>
  <c r="BK392" i="3"/>
  <c r="J154" i="3"/>
  <c r="BK210" i="3"/>
  <c r="BK171" i="3"/>
  <c r="J368" i="3"/>
  <c r="J259" i="3"/>
  <c r="BK334" i="3"/>
  <c r="J378" i="3"/>
  <c r="BK154" i="3"/>
  <c r="J97" i="3"/>
  <c r="BK84" i="2" l="1"/>
  <c r="R84" i="2"/>
  <c r="R83" i="2"/>
  <c r="R82" i="2" s="1"/>
  <c r="P87" i="3"/>
  <c r="R87" i="3"/>
  <c r="T87" i="3"/>
  <c r="T84" i="2"/>
  <c r="T83" i="2"/>
  <c r="T82" i="2"/>
  <c r="BK220" i="3"/>
  <c r="J220" i="3"/>
  <c r="J62" i="3" s="1"/>
  <c r="P84" i="2"/>
  <c r="P83" i="2"/>
  <c r="P82" i="2"/>
  <c r="AU55" i="1"/>
  <c r="P220" i="3"/>
  <c r="R220" i="3"/>
  <c r="T220" i="3"/>
  <c r="P297" i="3"/>
  <c r="R297" i="3"/>
  <c r="BK87" i="3"/>
  <c r="BK297" i="3"/>
  <c r="J297" i="3" s="1"/>
  <c r="J63" i="3" s="1"/>
  <c r="T297" i="3"/>
  <c r="BK381" i="3"/>
  <c r="J381" i="3"/>
  <c r="J64" i="3"/>
  <c r="P381" i="3"/>
  <c r="R381" i="3"/>
  <c r="T381" i="3"/>
  <c r="BK100" i="2"/>
  <c r="J100" i="2" s="1"/>
  <c r="J62" i="2" s="1"/>
  <c r="BK395" i="3"/>
  <c r="J395" i="3"/>
  <c r="J65" i="3"/>
  <c r="BE210" i="3"/>
  <c r="BE221" i="3"/>
  <c r="J79" i="3"/>
  <c r="BE216" i="3"/>
  <c r="BE334" i="3"/>
  <c r="BE92" i="3"/>
  <c r="BE97" i="3"/>
  <c r="BE114" i="3"/>
  <c r="BE135" i="3"/>
  <c r="BE273" i="3"/>
  <c r="BE312" i="3"/>
  <c r="BE329" i="3"/>
  <c r="BE342" i="3"/>
  <c r="BE303" i="3"/>
  <c r="BE382" i="3"/>
  <c r="E48" i="3"/>
  <c r="BE102" i="3"/>
  <c r="BE154" i="3"/>
  <c r="BE254" i="3"/>
  <c r="BE355" i="3"/>
  <c r="F82" i="3"/>
  <c r="BE192" i="3"/>
  <c r="BE125" i="3"/>
  <c r="BE171" i="3"/>
  <c r="BE237" i="3"/>
  <c r="BE259" i="3"/>
  <c r="BE289" i="3"/>
  <c r="BE319" i="3"/>
  <c r="BE324" i="3"/>
  <c r="BE339" i="3"/>
  <c r="BE373" i="3"/>
  <c r="BE378" i="3"/>
  <c r="BE184" i="3"/>
  <c r="BE244" i="3"/>
  <c r="BE146" i="3"/>
  <c r="BE266" i="3"/>
  <c r="BE305" i="3"/>
  <c r="BE310" i="3"/>
  <c r="AW56" i="1"/>
  <c r="BE88" i="3"/>
  <c r="BE119" i="3"/>
  <c r="BE197" i="3"/>
  <c r="BE205" i="3"/>
  <c r="BE301" i="3"/>
  <c r="BE314" i="3"/>
  <c r="BE347" i="3"/>
  <c r="BE350" i="3"/>
  <c r="BE385" i="3"/>
  <c r="BE389" i="3"/>
  <c r="BE285" i="3"/>
  <c r="BE165" i="3"/>
  <c r="BE189" i="3"/>
  <c r="BE200" i="3"/>
  <c r="BE249" i="3"/>
  <c r="BE280" i="3"/>
  <c r="BE294" i="3"/>
  <c r="BE358" i="3"/>
  <c r="BE368" i="3"/>
  <c r="BE392" i="3"/>
  <c r="BE396" i="3"/>
  <c r="BE298" i="3"/>
  <c r="BE308" i="3"/>
  <c r="J76" i="2"/>
  <c r="F55" i="2"/>
  <c r="BE91" i="2"/>
  <c r="BE94" i="2"/>
  <c r="E48" i="2"/>
  <c r="BE88" i="2"/>
  <c r="BE97" i="2"/>
  <c r="BE101" i="2"/>
  <c r="BE85" i="2"/>
  <c r="BA55" i="1"/>
  <c r="F36" i="3"/>
  <c r="BC56" i="1" s="1"/>
  <c r="F35" i="2"/>
  <c r="BB55" i="1"/>
  <c r="F37" i="2"/>
  <c r="BD55" i="1"/>
  <c r="F35" i="3"/>
  <c r="BB56" i="1" s="1"/>
  <c r="F37" i="3"/>
  <c r="BD56" i="1" s="1"/>
  <c r="F34" i="3"/>
  <c r="BA56" i="1"/>
  <c r="BA54" i="1"/>
  <c r="W30" i="1" s="1"/>
  <c r="J34" i="2"/>
  <c r="AW55" i="1"/>
  <c r="F36" i="2"/>
  <c r="BC55" i="1"/>
  <c r="BK83" i="2" l="1"/>
  <c r="J83" i="2"/>
  <c r="J60" i="2"/>
  <c r="BK86" i="3"/>
  <c r="BK85" i="3"/>
  <c r="J85" i="3"/>
  <c r="J59" i="3" s="1"/>
  <c r="T86" i="3"/>
  <c r="T85" i="3"/>
  <c r="R86" i="3"/>
  <c r="R85" i="3"/>
  <c r="P86" i="3"/>
  <c r="P85" i="3" s="1"/>
  <c r="AU56" i="1" s="1"/>
  <c r="AU54" i="1" s="1"/>
  <c r="BK82" i="2"/>
  <c r="J82" i="2"/>
  <c r="J84" i="2"/>
  <c r="J61" i="2"/>
  <c r="J87" i="3"/>
  <c r="J61" i="3"/>
  <c r="J59" i="2"/>
  <c r="F33" i="2"/>
  <c r="AZ55" i="1"/>
  <c r="BD54" i="1"/>
  <c r="W33" i="1"/>
  <c r="J33" i="3"/>
  <c r="AV56" i="1"/>
  <c r="AT56" i="1"/>
  <c r="J30" i="2"/>
  <c r="F33" i="3"/>
  <c r="AZ56" i="1"/>
  <c r="BB54" i="1"/>
  <c r="W31" i="1"/>
  <c r="AW54" i="1"/>
  <c r="AK30" i="1"/>
  <c r="J33" i="2"/>
  <c r="AV55" i="1"/>
  <c r="AT55" i="1"/>
  <c r="BC54" i="1"/>
  <c r="W32" i="1"/>
  <c r="AG55" i="1" l="1"/>
  <c r="J86" i="3"/>
  <c r="J60" i="3"/>
  <c r="J39" i="2"/>
  <c r="AN55" i="1"/>
  <c r="J30" i="3"/>
  <c r="AG56" i="1" s="1"/>
  <c r="AZ54" i="1"/>
  <c r="AV54" i="1"/>
  <c r="AK29" i="1" s="1"/>
  <c r="AX54" i="1"/>
  <c r="AY54" i="1"/>
  <c r="J39" i="3" l="1"/>
  <c r="AN56" i="1"/>
  <c r="AG54" i="1"/>
  <c r="AK26" i="1"/>
  <c r="AT54" i="1"/>
  <c r="W29" i="1"/>
  <c r="AN54" i="1" l="1"/>
  <c r="AK35" i="1"/>
</calcChain>
</file>

<file path=xl/sharedStrings.xml><?xml version="1.0" encoding="utf-8"?>
<sst xmlns="http://schemas.openxmlformats.org/spreadsheetml/2006/main" count="3669" uniqueCount="748">
  <si>
    <t>Export Komplet</t>
  </si>
  <si>
    <t>VZ</t>
  </si>
  <si>
    <t>2.0</t>
  </si>
  <si>
    <t>ZAMOK</t>
  </si>
  <si>
    <t>False</t>
  </si>
  <si>
    <t>{e88a6792-ee46-4fed-a867-3c8f47b0bddf}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</si>
  <si>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</si>
  <si>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</si>
  <si>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</si>
  <si>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</si>
  <si>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</si>
  <si>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</si>
  <si>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</si>
  <si>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</si>
  <si>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2025019R01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</si>
  <si>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</si>
  <si>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</si>
  <si>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Parkovací stání ul. U Nemocnice, Mariánské Lázně</t>
  </si>
  <si>
    <t>KSO:</t>
  </si>
  <si>
    <t>822 29 31</t>
  </si>
  <si>
    <t>CC-CZ:</t>
  </si>
  <si>
    <t>21122</t>
  </si>
  <si>
    <t>Místo:</t>
  </si>
  <si>
    <t>Mariánské Lázně</t>
  </si>
  <si>
    <t>Datum:</t>
  </si>
  <si>
    <t>CZ-CPV:</t>
  </si>
  <si>
    <t>45000000-7</t>
  </si>
  <si>
    <t>CZ-CPA:</t>
  </si>
  <si>
    <t>42.11.20</t>
  </si>
  <si>
    <t>Zadavatel:</t>
  </si>
  <si>
    <t>IČ:</t>
  </si>
  <si>
    <t>00254061</t>
  </si>
  <si>
    <t>Město Mariánské Lázně</t>
  </si>
  <si>
    <t>DIČ:</t>
  </si>
  <si>
    <t/>
  </si>
  <si>
    <t>Účastník:</t>
  </si>
  <si>
    <t>Projektant:</t>
  </si>
  <si>
    <t>Projekční kancelář Beránek &amp; Hradil</t>
  </si>
  <si>
    <t>True</t>
  </si>
  <si>
    <t>Zpracovatel:</t>
  </si>
  <si>
    <t>04883632</t>
  </si>
  <si>
    <t>Jakub Vilingr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</si>
  <si>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</si>
  <si>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</si>
  <si>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</si>
  <si>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</si>
  <si>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</si>
  <si>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</si>
  <si>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</si>
  <si>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</si>
  <si>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</si>
  <si>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</si>
  <si>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</si>
  <si>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</si>
  <si>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</si>
  <si>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</si>
  <si>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</si>
  <si>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</si>
  <si>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</si>
  <si>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</si>
  <si>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</si>
  <si>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</si>
  <si>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</si>
  <si>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</si>
  <si>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</si>
  <si>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</si>
  <si>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</si>
  <si>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</si>
  <si>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</si>
  <si>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</si>
  <si>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</si>
  <si>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</si>
  <si>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</si>
  <si>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</si>
  <si>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</si>
  <si>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</si>
  <si>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</si>
  <si>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</si>
  <si>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</si>
  <si>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</si>
  <si>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</si>
  <si>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</si>
  <si>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</si>
  <si>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</t>
  </si>
  <si>
    <t>Vedlejší rozpočtové náklady</t>
  </si>
  <si>
    <t>STA</t>
  </si>
  <si>
    <t>1</t>
  </si>
  <si>
    <t>{98bcef5f-d719-463c-9f84-0f0103f3d877}</t>
  </si>
  <si>
    <t>2</t>
  </si>
  <si>
    <t>KOM</t>
  </si>
  <si>
    <t>Komunikace a zpevněné plochy</t>
  </si>
  <si>
    <t>{15966be0-9674-4119-a95f-319c5bfaae60}</t>
  </si>
  <si>
    <t>KRYCÍ LIST SOUPISU PRACÍ</t>
  </si>
  <si>
    <t>Objekt:</t>
  </si>
  <si>
    <t>VRN - Vedlejší rozpočtové náklady</t>
  </si>
  <si>
    <t>REKAPITULACE ČLENĚNÍ SOUPISU PRACÍ</t>
  </si>
  <si>
    <t>Kód dílu - Popis</t>
  </si>
  <si>
    <t>Cena celkem [CZK]</t>
  </si>
  <si>
    <t>-1</t>
  </si>
  <si>
    <t xml:space="preserve">    VRN1 - Průzkumné, zeměměřičské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</si>
  <si>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</si>
  <si>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</si>
  <si>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</si>
  <si>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</si>
  <si>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</si>
  <si>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</si>
  <si>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</si>
  <si>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</si>
  <si>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</si>
  <si>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</si>
  <si>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</si>
  <si>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</si>
  <si>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</si>
  <si>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</si>
  <si>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5</t>
  </si>
  <si>
    <t>ROZPOCET</t>
  </si>
  <si>
    <t>VRN1</t>
  </si>
  <si>
    <t>Průzkumné, zeměměřičské a projektové práce</t>
  </si>
  <si>
    <t>K</t>
  </si>
  <si>
    <t>012154000</t>
  </si>
  <si>
    <t>Vytyčení hranice pozemku</t>
  </si>
  <si>
    <t>soubor</t>
  </si>
  <si>
    <t>CS ÚRS 2025 01</t>
  </si>
  <si>
    <t>1024</t>
  </si>
  <si>
    <t>-1374937456</t>
  </si>
  <si>
    <t>PP</t>
  </si>
  <si>
    <t>Online PSC</t>
  </si>
  <si>
    <t>https://podminky.urs.cz/item/CS_URS_2025_01/012154000</t>
  </si>
  <si>
    <t>012164000</t>
  </si>
  <si>
    <t>Vytyčení a zaměření inženýrských sítí</t>
  </si>
  <si>
    <t>-152774664</t>
  </si>
  <si>
    <t>https://podminky.urs.cz/item/CS_URS_2025_01/012164000</t>
  </si>
  <si>
    <t>3</t>
  </si>
  <si>
    <t>012234000</t>
  </si>
  <si>
    <t>Vytyčení obvodu stavby</t>
  </si>
  <si>
    <t>-1764503652</t>
  </si>
  <si>
    <t>https://podminky.urs.cz/item/CS_URS_2025_01/012234000</t>
  </si>
  <si>
    <t>4</t>
  </si>
  <si>
    <t>012414000</t>
  </si>
  <si>
    <t>Geometrický plán</t>
  </si>
  <si>
    <t>126292300</t>
  </si>
  <si>
    <t>https://podminky.urs.cz/item/CS_URS_2025_01/012414000</t>
  </si>
  <si>
    <t>013254000</t>
  </si>
  <si>
    <t>Dokumentace skutečného provedení stavby</t>
  </si>
  <si>
    <t>-136924245</t>
  </si>
  <si>
    <t>https://podminky.urs.cz/item/CS_URS_2025_01/013254000</t>
  </si>
  <si>
    <t>VRN3</t>
  </si>
  <si>
    <t>Zařízení staveniště</t>
  </si>
  <si>
    <t>6</t>
  </si>
  <si>
    <t>030001000</t>
  </si>
  <si>
    <t>84867090</t>
  </si>
  <si>
    <t>https://podminky.urs.cz/item/CS_URS_2025_01/030001000</t>
  </si>
  <si>
    <t>P</t>
  </si>
  <si>
    <t>Poznámka k položce:_x000D_
Rozsah dle běžných standardů stavební firmy:_x000D_
- související přípravné práce_x000D_
- vybavení staveniště_x000D_
- připojení a spotřeba energií zařízení staveniště_x000D_
- zabezpečení staveniště_x000D_
- pronájmy ploch, objektů_x000D_
- oplocení staveniště_x000D_
- provoz staveniště_x000D_
- skládky a deponice_x000D_
- vjezd a výjezd ze staveniště_x000D_
- čištění komunikací_x000D_
- stavební buňky_x000D_
- mobilní WC apod._x000D_
- zrušení zařízení staveniště</t>
  </si>
  <si>
    <t>KOM - Komunikace a zpevněné plochy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</si>
  <si>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</si>
  <si>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</si>
  <si>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</si>
  <si>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</si>
  <si>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</si>
  <si>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</si>
  <si>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</si>
  <si>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</si>
  <si>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</si>
  <si>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111251101</t>
  </si>
  <si>
    <t>Odstranění křovin a stromů průměru kmene do 100 mm i s kořeny sklonu terénu do 1:5 z celkové plochy do 100 m2 strojně</t>
  </si>
  <si>
    <t>m2</t>
  </si>
  <si>
    <t>959817737</t>
  </si>
  <si>
    <t>Odstranění křovin a stromů s odstraněním kořenů strojně průměru kmene do 100 mm v rovině nebo ve svahu sklonu terénu do 1:5, při celkové ploše do 100 m2</t>
  </si>
  <si>
    <t>https://podminky.urs.cz/item/CS_URS_2025_01/111251101</t>
  </si>
  <si>
    <t>VV</t>
  </si>
  <si>
    <t>50 "nálety, keře</t>
  </si>
  <si>
    <t>113107043</t>
  </si>
  <si>
    <t>Odstranění podkladu živičných tl přes 100 do 150 mm při překopech ručně</t>
  </si>
  <si>
    <t>-2107673094</t>
  </si>
  <si>
    <t>Odstranění podkladů nebo krytů při překopech inženýrských sítí s přemístěním hmot na skládku ve vzdálenosti do 3 m nebo s naložením na dopravní prostředek ručně živičných, o tl. vrstvy přes 100 do 150 mm</t>
  </si>
  <si>
    <t>https://podminky.urs.cz/item/CS_URS_2025_01/113107043</t>
  </si>
  <si>
    <t>"pruh napojení komunikace</t>
  </si>
  <si>
    <t>(14,35+11,8+3,15)*0,4</t>
  </si>
  <si>
    <t>121151113</t>
  </si>
  <si>
    <t>Sejmutí ornice plochy do 500 m2 tl vrstvy do 200 mm strojně</t>
  </si>
  <si>
    <t>1213426949</t>
  </si>
  <si>
    <t>Sejmutí ornice strojně při souvislé ploše přes 100 do 500 m2, tl. vrstvy do 200 mm</t>
  </si>
  <si>
    <t>https://podminky.urs.cz/item/CS_URS_2025_01/121151113</t>
  </si>
  <si>
    <t>"sejmutí ornice</t>
  </si>
  <si>
    <t>129,72</t>
  </si>
  <si>
    <t>122251103</t>
  </si>
  <si>
    <t>Odkopávky a prokopávky nezapažené v hornině třídy těžitelnosti I skupiny 3 objem do 100 m3 strojně</t>
  </si>
  <si>
    <t>m3</t>
  </si>
  <si>
    <t>-1464502148</t>
  </si>
  <si>
    <t>Odkopávky a prokopávky nezapažené strojně v hornině třídy těžitelnosti I skupiny 3 přes 50 do 100 m3</t>
  </si>
  <si>
    <t>https://podminky.urs.cz/item/CS_URS_2025_01/122251103</t>
  </si>
  <si>
    <t>"řez A-A</t>
  </si>
  <si>
    <t>(6,2*4,495)</t>
  </si>
  <si>
    <t>"chodník</t>
  </si>
  <si>
    <t>(6,68*2*0,25)</t>
  </si>
  <si>
    <t>"řez B-B</t>
  </si>
  <si>
    <t>(6,2*4,681)</t>
  </si>
  <si>
    <t>"napojení na stáv. komunikaci</t>
  </si>
  <si>
    <t>(14,35+11,8+3,15)*0,4*0,39</t>
  </si>
  <si>
    <t>Součet</t>
  </si>
  <si>
    <t>129001101</t>
  </si>
  <si>
    <t>Příplatek za ztížení odkopávky nebo prokopávky v blízkosti inženýrských sítí</t>
  </si>
  <si>
    <t>222147407</t>
  </si>
  <si>
    <t>Příplatek k cenám vykopávek za ztížení vykopávky v blízkosti podzemního vedení nebo výbušnin v horninách jakékoliv třídy</t>
  </si>
  <si>
    <t>https://podminky.urs.cz/item/CS_URS_2025_01/129001101</t>
  </si>
  <si>
    <t>"předpoklad 30% z výkopů</t>
  </si>
  <si>
    <t>(64,802*0,3)</t>
  </si>
  <si>
    <t>162451106</t>
  </si>
  <si>
    <t>Vodorovné přemístění přes 1 500 do 2000 m výkopku/sypaniny z horniny třídy těžitelnosti I skupiny 1 až 3</t>
  </si>
  <si>
    <t>-519206426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</si>
  <si>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</si>
  <si>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https://podminky.urs.cz/item/CS_URS_2025_01/162451106</t>
  </si>
  <si>
    <t>"chodník pro pěší</t>
  </si>
  <si>
    <t>"dovoz dlažby z TDS</t>
  </si>
  <si>
    <t>(6,08*2*0,1)</t>
  </si>
  <si>
    <t>7</t>
  </si>
  <si>
    <t>162751117</t>
  </si>
  <si>
    <t>Vodorovné přemístění přes 9 000 do 10000 m výkopku/sypaniny z horniny třídy těžitelnosti I skupiny 1 až 3</t>
  </si>
  <si>
    <t>866301641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</si>
  <si>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</si>
  <si>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</si>
  <si>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"výkop</t>
  </si>
  <si>
    <t>64,802</t>
  </si>
  <si>
    <t>"ornice</t>
  </si>
  <si>
    <t>-(129,72-45,79)*0,2</t>
  </si>
  <si>
    <t>"násypy</t>
  </si>
  <si>
    <t>-6,469</t>
  </si>
  <si>
    <t>8</t>
  </si>
  <si>
    <t>162751119</t>
  </si>
  <si>
    <t>Příplatek k vodorovnému přemístění výkopku/sypaniny z horniny třídy těžitelnosti I skupiny 1 až 3 ZKD 1000 m přes 10000 m</t>
  </si>
  <si>
    <t>2111559118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</si>
  <si>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</si>
  <si>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</si>
  <si>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41,547*15 'Přepočtené koeficientem množství</t>
  </si>
  <si>
    <t>9</t>
  </si>
  <si>
    <t>171151103</t>
  </si>
  <si>
    <t>Uložení sypaniny z hornin soudržných do násypů zhutněných strojně</t>
  </si>
  <si>
    <t>-1233463307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</si>
  <si>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</si>
  <si>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</si>
  <si>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>(0,447*7)</t>
  </si>
  <si>
    <t>(0,334*10)</t>
  </si>
  <si>
    <t>10</t>
  </si>
  <si>
    <t>171201231</t>
  </si>
  <si>
    <t>Poplatek za uložení zeminy a kamení na recyklační skládce (skládkovné) kód odpadu 17 05 04</t>
  </si>
  <si>
    <t>t</t>
  </si>
  <si>
    <t>748356434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</si>
  <si>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</si>
  <si>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</si>
  <si>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41,547*1,8 'Přepočtené koeficientem množství</t>
  </si>
  <si>
    <t>11</t>
  </si>
  <si>
    <t>171203111</t>
  </si>
  <si>
    <t>Uložení a hrubé rozhrnutí výkopku bez zhutnění v rovině a ve svahu do 1:5</t>
  </si>
  <si>
    <t>2081320341</t>
  </si>
  <si>
    <t>Uložení výkopku bez zhutnění s hrubým rozhrnutím v rovině nebo na svahu do 1:5</t>
  </si>
  <si>
    <t>https://podminky.urs.cz/item/CS_URS_2025_01/171203111</t>
  </si>
  <si>
    <t>"zelené plochy</t>
  </si>
  <si>
    <t>(45,79*0,2)</t>
  </si>
  <si>
    <t>181152302</t>
  </si>
  <si>
    <t>Úprava pláně pro silnice a dálnice v zářezech se zhutněním</t>
  </si>
  <si>
    <t>395635552</t>
  </si>
  <si>
    <t>Úprava pláně na stavbách silnic a dálnic strojně v zářezech mimo skalních se zhutněním</t>
  </si>
  <si>
    <t>https://podminky.urs.cz/item/CS_URS_2025_01/181152302</t>
  </si>
  <si>
    <t>"parkovací stání</t>
  </si>
  <si>
    <t>5*(3,15+2,9)</t>
  </si>
  <si>
    <t>5*(2,9*2)</t>
  </si>
  <si>
    <t>"varovný pás</t>
  </si>
  <si>
    <t>(2*0,4)</t>
  </si>
  <si>
    <t>(6,08*2)</t>
  </si>
  <si>
    <t>72,21*1,1 'Přepočtené koeficientem množství</t>
  </si>
  <si>
    <t>13</t>
  </si>
  <si>
    <t>181411131</t>
  </si>
  <si>
    <t>Založení parkového trávníku výsevem pl do 1000 m2 v rovině a ve svahu do 1:5</t>
  </si>
  <si>
    <t>1676862838</t>
  </si>
  <si>
    <t>Založení trávníku na půdě předem připravené plochy do 1000 m2 výsevem včetně utažení parkového v rovině nebo na svahu do 1:5</t>
  </si>
  <si>
    <t>https://podminky.urs.cz/item/CS_URS_2025_01/181411131</t>
  </si>
  <si>
    <t>45,79</t>
  </si>
  <si>
    <t>14</t>
  </si>
  <si>
    <t>M</t>
  </si>
  <si>
    <t>00572410</t>
  </si>
  <si>
    <t>osivo směs travní parková</t>
  </si>
  <si>
    <t>kg</t>
  </si>
  <si>
    <t>1819370509</t>
  </si>
  <si>
    <t>45,79*0,02 'Přepočtené koeficientem množství</t>
  </si>
  <si>
    <t>15</t>
  </si>
  <si>
    <t>185802113</t>
  </si>
  <si>
    <t>Hnojení půdy umělým hnojivem na široko v rovině a svahu do 1:5</t>
  </si>
  <si>
    <t>-110657569</t>
  </si>
  <si>
    <t>Hnojení půdy nebo trávníku v rovině nebo na svahu do 1:5 umělým hnojivem na široko</t>
  </si>
  <si>
    <t>https://podminky.urs.cz/item/CS_URS_2025_01/185802113</t>
  </si>
  <si>
    <t>(45,79*0,3/1000)*3</t>
  </si>
  <si>
    <t>16</t>
  </si>
  <si>
    <t>25191155</t>
  </si>
  <si>
    <t>hnojivo průmyslové</t>
  </si>
  <si>
    <t>227814752</t>
  </si>
  <si>
    <t>0,041*1000 'Přepočtené koeficientem množství</t>
  </si>
  <si>
    <t>17</t>
  </si>
  <si>
    <t>185803111</t>
  </si>
  <si>
    <t>Ošetření trávníku shrabáním v rovině a svahu do 1:5</t>
  </si>
  <si>
    <t>1273212361</t>
  </si>
  <si>
    <t>Ošetření trávníku jednorázové v rovině nebo na svahu do 1:5</t>
  </si>
  <si>
    <t>https://podminky.urs.cz/item/CS_URS_2025_01/185803111</t>
  </si>
  <si>
    <t>18</t>
  </si>
  <si>
    <t>185803211</t>
  </si>
  <si>
    <t>Uválcování trávníku v rovině a svahu do 1:5</t>
  </si>
  <si>
    <t>-150204523</t>
  </si>
  <si>
    <t>Uválcování trávníku v rovině nebo na svahu do 1:5</t>
  </si>
  <si>
    <t>https://podminky.urs.cz/item/CS_URS_2025_01/185803211</t>
  </si>
  <si>
    <t>19</t>
  </si>
  <si>
    <t>185851121</t>
  </si>
  <si>
    <t>Dovoz vody pro zálivku rostlin za vzdálenost do 1000 m</t>
  </si>
  <si>
    <t>-1931901865</t>
  </si>
  <si>
    <t>Dovoz vody pro zálivku rostlin na vzdálenost do 1000 m</t>
  </si>
  <si>
    <t>https://podminky.urs.cz/item/CS_URS_2025_01/185851121</t>
  </si>
  <si>
    <t>"4l/m2</t>
  </si>
  <si>
    <t>(45,79*4)/1000</t>
  </si>
  <si>
    <t>20</t>
  </si>
  <si>
    <t>185851129</t>
  </si>
  <si>
    <t>Příplatek k dovozu vody pro zálivku rostlin do 1000 m ZKD 1000 m</t>
  </si>
  <si>
    <t>1452418158</t>
  </si>
  <si>
    <t>Dovoz vody pro zálivku rostlin Příplatek k ceně za každých dalších i započatých 1000 m</t>
  </si>
  <si>
    <t>https://podminky.urs.cz/item/CS_URS_2025_01/185851129</t>
  </si>
  <si>
    <t>0,183*5 'Přepočtené koeficientem množství</t>
  </si>
  <si>
    <t>Komunikace pozemní</t>
  </si>
  <si>
    <t>564851011</t>
  </si>
  <si>
    <t>Podklad ze štěrkodrtě ŠD plochy do 100 m2 tl 150 mm</t>
  </si>
  <si>
    <t>1558980354</t>
  </si>
  <si>
    <t>Podklad ze štěrkodrti ŠD s rozprostřením a zhutněním plochy jednotlivě do 100 m2, po zhutnění tl. 150 mm</t>
  </si>
  <si>
    <t>https://podminky.urs.cz/item/CS_URS_2025_01/564851011</t>
  </si>
  <si>
    <t>"1. vrstva</t>
  </si>
  <si>
    <t>"2. vrstva</t>
  </si>
  <si>
    <t>22</t>
  </si>
  <si>
    <t>565135101</t>
  </si>
  <si>
    <t>Asfaltový beton vrstva podkladní ACP 16 (obalované kamenivo OKS) tl 50 mm š do 1,5 m</t>
  </si>
  <si>
    <t>-467380575</t>
  </si>
  <si>
    <t>Asfaltový beton vrstva podkladní ACP 16 (obalované kamenivo střednězrnné - OKS) s rozprostřením a zhutněním v pruhu šířky do 1,5 m, po zhutnění tl. 50 mm</t>
  </si>
  <si>
    <t>https://podminky.urs.cz/item/CS_URS_2025_01/565135101</t>
  </si>
  <si>
    <t>23</t>
  </si>
  <si>
    <t>566901144</t>
  </si>
  <si>
    <t>Vyspravení podkladu po překopech inženýrských sítí plochy do 15 m2 kamenivem hrubým drceným tl. 250 mm</t>
  </si>
  <si>
    <t>-1147185812</t>
  </si>
  <si>
    <t>Vyspravení podkladu po překopech inženýrských sítí plochy do 15 m2 s rozprostřením a zhutněním kamenivem hrubým drceným tl. 250 mm</t>
  </si>
  <si>
    <t>https://podminky.urs.cz/item/CS_URS_2025_01/566901144</t>
  </si>
  <si>
    <t>11,72 "odměřeno v CAD</t>
  </si>
  <si>
    <t>24</t>
  </si>
  <si>
    <t>566901161</t>
  </si>
  <si>
    <t>Vyspravení podkladu po překopech inženýrských sítí plochy do 15 m2 obalovaným kamenivem ACP (OK) tl. 100 mm</t>
  </si>
  <si>
    <t>1694107651</t>
  </si>
  <si>
    <t>Vyspravení podkladu po překopech inženýrských sítí plochy do 15 m2 s rozprostřením a zhutněním obalovaným kamenivem ACP (OK) tl. 100 mm</t>
  </si>
  <si>
    <t>https://podminky.urs.cz/item/CS_URS_2025_01/566901161</t>
  </si>
  <si>
    <t>25</t>
  </si>
  <si>
    <t>572340112</t>
  </si>
  <si>
    <t>Vyspravení krytu komunikací po překopech pl do 15 m2 asfaltovým betonem ACO (AB) tl přes 50 do 70 mm</t>
  </si>
  <si>
    <t>2001277389</t>
  </si>
  <si>
    <t>Vyspravení krytu komunikací po překopech inženýrských sítí plochy do 15 m2 asfaltovým betonem ACO (AB), po zhutnění tl. přes 50 do 70 mm</t>
  </si>
  <si>
    <t>https://podminky.urs.cz/item/CS_URS_2025_01/572340112</t>
  </si>
  <si>
    <t>26</t>
  </si>
  <si>
    <t>573111115</t>
  </si>
  <si>
    <t>Postřik živičný infiltrační s posypem z asfaltu množství 2,5 kg/m2</t>
  </si>
  <si>
    <t>-20983842</t>
  </si>
  <si>
    <t>Postřik infiltrační PI z asfaltu silničního s posypem kamenivem, v množství 2,50 kg/m2</t>
  </si>
  <si>
    <t>https://podminky.urs.cz/item/CS_URS_2025_01/573111115</t>
  </si>
  <si>
    <t>27</t>
  </si>
  <si>
    <t>573211112</t>
  </si>
  <si>
    <t>Postřik živičný spojovací z asfaltu v množství 0,70 kg/m2</t>
  </si>
  <si>
    <t>-1345097007</t>
  </si>
  <si>
    <t>Postřik spojovací PS bez posypu kamenivem z asfaltu silničního, v množství 0,70 kg/m2</t>
  </si>
  <si>
    <t>https://podminky.urs.cz/item/CS_URS_2025_01/573211112</t>
  </si>
  <si>
    <t>28</t>
  </si>
  <si>
    <t>577134111</t>
  </si>
  <si>
    <t>Asfaltový beton vrstva obrusná ACO 11+ (ABS) tř. I tl 40 mm š do 3 m z nemodifikovaného asfaltu</t>
  </si>
  <si>
    <t>1304522683</t>
  </si>
  <si>
    <t>Asfaltový beton vrstva obrusná ACO 11 (ABS) s rozprostřením a se zhutněním z nemodifikovaného asfaltu v pruhu šířky do 3 m tř. I (ACO 11+), po zhutnění tl. 40 mm</t>
  </si>
  <si>
    <t>https://podminky.urs.cz/item/CS_URS_2025_01/577134111</t>
  </si>
  <si>
    <t>29</t>
  </si>
  <si>
    <t>591211111</t>
  </si>
  <si>
    <t>Kladení dlažby z kostek drobných z kamene do lože z kameniva těženého tl 50 mm</t>
  </si>
  <si>
    <t>-600284035</t>
  </si>
  <si>
    <t>Kladení dlažby z kostek s provedením lože do tl. 50 mm, s vyplněním spár, s dvojím beraněním a se smetením přebytečného materiálu na krajnici drobných z kamene, do lože z kameniva těženého</t>
  </si>
  <si>
    <t>https://podminky.urs.cz/item/CS_URS_2025_01/591211111</t>
  </si>
  <si>
    <t>30</t>
  </si>
  <si>
    <t>58381007</t>
  </si>
  <si>
    <t>kostka štípaná dlažební žula drobná 8/10</t>
  </si>
  <si>
    <t>-1676788037</t>
  </si>
  <si>
    <t>Poznámka k položce:_x000D_
- materiál dlažby bude dodán z uloženky TDS vzdálené 2 km_x000D_
- uvést nulovou cenu</t>
  </si>
  <si>
    <t>12,16*1,02 'Přepočtené koeficientem množství</t>
  </si>
  <si>
    <t>31</t>
  </si>
  <si>
    <t>596211110</t>
  </si>
  <si>
    <t>Kladení zámkové dlažby komunikací pro pěší ručně tl 60 mm skupiny A pl do 50 m2</t>
  </si>
  <si>
    <t>1740418577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</si>
  <si>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</si>
  <si>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https://podminky.urs.cz/item/CS_URS_2025_01/596211110</t>
  </si>
  <si>
    <t>32</t>
  </si>
  <si>
    <t>59245006</t>
  </si>
  <si>
    <t>dlažba pro nevidomé betonová 200x100mm tl 60mm barevná</t>
  </si>
  <si>
    <t>-1821858284</t>
  </si>
  <si>
    <t>0,8*1,03 'Přepočtené koeficientem množství</t>
  </si>
  <si>
    <t>Ostatní konstrukce a práce, bourání</t>
  </si>
  <si>
    <t>33</t>
  </si>
  <si>
    <t>914111111</t>
  </si>
  <si>
    <t>Montáž svislé dopravní značky do velikosti 1 m2 objímkami na sloupek nebo konzolu</t>
  </si>
  <si>
    <t>kus</t>
  </si>
  <si>
    <t>2104371572</t>
  </si>
  <si>
    <t>Montáž svislé dopravní značky základní velikosti do 1 m2 objímkami na sloupky nebo konzoly</t>
  </si>
  <si>
    <t>https://podminky.urs.cz/item/CS_URS_2025_01/914111111</t>
  </si>
  <si>
    <t>34</t>
  </si>
  <si>
    <t>40445625</t>
  </si>
  <si>
    <t>informativní značky provozní IP8, IP9, IP11-IP13 500x700mm</t>
  </si>
  <si>
    <t>-745943708</t>
  </si>
  <si>
    <t>35</t>
  </si>
  <si>
    <t>40445649</t>
  </si>
  <si>
    <t>dodatkové tabulky E3-E5, E8, E14-E16 500x150mm</t>
  </si>
  <si>
    <t>80975379</t>
  </si>
  <si>
    <t>36</t>
  </si>
  <si>
    <t>914511112</t>
  </si>
  <si>
    <t>Montáž sloupku dopravních značek délky do 3,5 m s betonovým základem a patkou D 60 mm</t>
  </si>
  <si>
    <t>1927539867</t>
  </si>
  <si>
    <t>Montáž sloupku dopravních značek délky do 3,5 m do hliníkové patky pro sloupek D 60 mm</t>
  </si>
  <si>
    <t>https://podminky.urs.cz/item/CS_URS_2025_01/914511112</t>
  </si>
  <si>
    <t>37</t>
  </si>
  <si>
    <t>40445225</t>
  </si>
  <si>
    <t>sloupek pro dopravní značku Zn D 60mm v 3,5m</t>
  </si>
  <si>
    <t>652075485</t>
  </si>
  <si>
    <t>38</t>
  </si>
  <si>
    <t>40445240</t>
  </si>
  <si>
    <t>patka pro sloupek Al D 60mm</t>
  </si>
  <si>
    <t>95822167</t>
  </si>
  <si>
    <t>39</t>
  </si>
  <si>
    <t>40445253</t>
  </si>
  <si>
    <t>víčko plastové na sloupek D 60mm</t>
  </si>
  <si>
    <t>1335234523</t>
  </si>
  <si>
    <t>40</t>
  </si>
  <si>
    <t>915211111</t>
  </si>
  <si>
    <t>Vodorovné dopravní značení dělící čáry souvislé š 125 mm bílý plast</t>
  </si>
  <si>
    <t>m</t>
  </si>
  <si>
    <t>-138898838</t>
  </si>
  <si>
    <t>Vodorovné dopravní značení stříkaným plastem dělící čára šířky 125 mm souvislá bílá základní</t>
  </si>
  <si>
    <t>https://podminky.urs.cz/item/CS_URS_2025_01/915211111</t>
  </si>
  <si>
    <t>"rozdělení parkovacích stání</t>
  </si>
  <si>
    <t>(5*4)</t>
  </si>
  <si>
    <t>41</t>
  </si>
  <si>
    <t>915231111</t>
  </si>
  <si>
    <t>Vodorovné dopravní značení přechody pro chodce, šipky, symboly bílý plast</t>
  </si>
  <si>
    <t>90018837</t>
  </si>
  <si>
    <t>Vodorovné dopravní značení stříkaným plastem přechody pro chodce, šipky, symboly nápisy bílé základní</t>
  </si>
  <si>
    <t>https://podminky.urs.cz/item/CS_URS_2025_01/915231111</t>
  </si>
  <si>
    <t>"symbol imobilní</t>
  </si>
  <si>
    <t>(1,2*1,2)*4</t>
  </si>
  <si>
    <t>42</t>
  </si>
  <si>
    <t>915611111</t>
  </si>
  <si>
    <t>Předznačení vodorovného liniového značení</t>
  </si>
  <si>
    <t>-124906697</t>
  </si>
  <si>
    <t>Předznačení pro vodorovné značení stříkané barvou nebo prováděné z nátěrových hmot liniové dělicí čáry, vodicí proužky</t>
  </si>
  <si>
    <t>https://podminky.urs.cz/item/CS_URS_2025_01/915611111</t>
  </si>
  <si>
    <t>43</t>
  </si>
  <si>
    <t>915621111</t>
  </si>
  <si>
    <t>Předznačení vodorovného plošného značení</t>
  </si>
  <si>
    <t>2125193722</t>
  </si>
  <si>
    <t>Předznačení pro vodorovné značení stříkané barvou nebo prováděné z nátěrových hmot plošné šipky, symboly, nápisy</t>
  </si>
  <si>
    <t>https://podminky.urs.cz/item/CS_URS_2025_01/915621111</t>
  </si>
  <si>
    <t>44</t>
  </si>
  <si>
    <t>916131213</t>
  </si>
  <si>
    <t>Osazení silničního obrubníku betonového stojatého s boční opěrou do lože z betonu prostého</t>
  </si>
  <si>
    <t>-1637816818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</si>
  <si>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</si>
  <si>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</si>
  <si>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"obrubník 1000/150/250 mm</t>
  </si>
  <si>
    <t>(11+4,3+6,2*2+4,3+2,2)</t>
  </si>
  <si>
    <t>45</t>
  </si>
  <si>
    <t>59217031</t>
  </si>
  <si>
    <t>obrubník silniční betonový 1000x150x250mm</t>
  </si>
  <si>
    <t>1545942191</t>
  </si>
  <si>
    <t>34,2*1,02 'Přepočtené koeficientem množství</t>
  </si>
  <si>
    <t>46</t>
  </si>
  <si>
    <t>-2109100865</t>
  </si>
  <si>
    <t>"rádiusy</t>
  </si>
  <si>
    <t>(1,57*2)</t>
  </si>
  <si>
    <t>47</t>
  </si>
  <si>
    <t>59217078</t>
  </si>
  <si>
    <t>obrubník silniční obloukový betonový R 0,5-2m 150x250mm</t>
  </si>
  <si>
    <t>134676920</t>
  </si>
  <si>
    <t>2*1,02 'Přepočtené koeficientem množství</t>
  </si>
  <si>
    <t>48</t>
  </si>
  <si>
    <t>916231213</t>
  </si>
  <si>
    <t>Osazení chodníkového obrubníku betonového stojatého s boční opěrou do lože z betonu prostého</t>
  </si>
  <si>
    <t>-1822210393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</si>
  <si>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</si>
  <si>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</si>
  <si>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(2+6,6*2+2)</t>
  </si>
  <si>
    <t>49</t>
  </si>
  <si>
    <t>59217017</t>
  </si>
  <si>
    <t>obrubník betonový chodníkový 1000x100x250mm</t>
  </si>
  <si>
    <t>1512493985</t>
  </si>
  <si>
    <t>17,2*1,02 'Přepočtené koeficientem množství</t>
  </si>
  <si>
    <t>50</t>
  </si>
  <si>
    <t>916991121</t>
  </si>
  <si>
    <t>Lože pod obrubníky, krajníky nebo obruby z dlažebních kostek z betonu prostého</t>
  </si>
  <si>
    <t>-108649437</t>
  </si>
  <si>
    <t>https://podminky.urs.cz/item/CS_URS_2025_01/916991121</t>
  </si>
  <si>
    <t>(11+4,3+6,2*2+4,3+2,2)*0,3*0,15</t>
  </si>
  <si>
    <t>(1,57*2)*0,3*0,15</t>
  </si>
  <si>
    <t>(2+6,6*2+2)*0,25*0,15</t>
  </si>
  <si>
    <t>51</t>
  </si>
  <si>
    <t>919732211</t>
  </si>
  <si>
    <t>Styčná spára napojení nového živičného povrchu na stávající za tepla š 15 mm hl 25 mm s prořezáním</t>
  </si>
  <si>
    <t>1630492052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</si>
  <si>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</si>
  <si>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</si>
  <si>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(14,35+11,8+3,15)</t>
  </si>
  <si>
    <t>52</t>
  </si>
  <si>
    <t>919735113</t>
  </si>
  <si>
    <t>Řezání stávajícího živičného krytu hl přes 100 do 150 mm</t>
  </si>
  <si>
    <t>-1067190154</t>
  </si>
  <si>
    <t>Řezání stávajícího živičného krytu nebo podkladu hloubky přes 100 do 150 mm</t>
  </si>
  <si>
    <t>https://podminky.urs.cz/item/CS_URS_2025_01/919735113</t>
  </si>
  <si>
    <t>(0,4+14,35+11,8+3,15+0,4)</t>
  </si>
  <si>
    <t>53</t>
  </si>
  <si>
    <t>966006211</t>
  </si>
  <si>
    <t>Odstranění svislých dopravních značek ze sloupů, sloupků nebo konzol</t>
  </si>
  <si>
    <t>1242829509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</si>
  <si>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</si>
  <si>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https://podminky.urs.cz/item/CS_URS_2025_01/966006211</t>
  </si>
  <si>
    <t>997</t>
  </si>
  <si>
    <t>Doprava suti a vybouraných hmot</t>
  </si>
  <si>
    <t>54</t>
  </si>
  <si>
    <t>997221571</t>
  </si>
  <si>
    <t>Vodorovná doprava vybouraných hmot do 1 km</t>
  </si>
  <si>
    <t>838093743</t>
  </si>
  <si>
    <t>Vodorovná doprava vybouraných hmot bez naložení, ale se složením a s hrubým urovnáním na vzdálenost do 1 km</t>
  </si>
  <si>
    <t>https://podminky.urs.cz/item/CS_URS_2025_01/997221571</t>
  </si>
  <si>
    <t>55</t>
  </si>
  <si>
    <t>997221579</t>
  </si>
  <si>
    <t>Příplatek ZKD 1 km u vodorovné dopravy vybouraných hmot</t>
  </si>
  <si>
    <t>1080954970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</si>
  <si>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</si>
  <si>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</si>
  <si>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3,708*24 'Přepočtené koeficientem množství</t>
  </si>
  <si>
    <t>56</t>
  </si>
  <si>
    <t>997221612</t>
  </si>
  <si>
    <t>Nakládání vybouraných hmot na dopravní prostředky pro vodorovnou dopravu</t>
  </si>
  <si>
    <t>-314102117</t>
  </si>
  <si>
    <t>Nakládání na dopravní prostředky pro vodorovnou dopravu vybouraných hmot</t>
  </si>
  <si>
    <t>https://podminky.urs.cz/item/CS_URS_2025_01/997221612</t>
  </si>
  <si>
    <t>57</t>
  </si>
  <si>
    <t>997221645</t>
  </si>
  <si>
    <t>Poplatek za uložení na skládce (skládkovné) odpadu asfaltového bez dehtu kód odpadu 17 03 02</t>
  </si>
  <si>
    <t>-752040229</t>
  </si>
  <si>
    <t>Poplatek za uložení stavebního odpadu na skládce (skládkovné) asfaltového bez obsahu dehtu zatříděného do Katalogu odpadů pod kódem 17 03 02</t>
  </si>
  <si>
    <t>https://podminky.urs.cz/item/CS_URS_2025_01/997221645</t>
  </si>
  <si>
    <t>998</t>
  </si>
  <si>
    <t>Přesun hmot</t>
  </si>
  <si>
    <t>58</t>
  </si>
  <si>
    <t>998225111</t>
  </si>
  <si>
    <t>Přesun hmot pro pozemní komunikace s krytem z kamene, monolitickým betonovým nebo živičným</t>
  </si>
  <si>
    <t>-784593731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</si>
  <si>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</si>
  <si>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</si>
  <si>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</si>
  <si>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</si>
  <si>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</si>
  <si>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</si>
  <si>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</si>
  <si>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</si>
  <si>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</si>
  <si>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</si>
  <si>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</si>
  <si>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</si>
  <si>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</si>
  <si>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</si>
  <si>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</si>
  <si>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</si>
  <si>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</si>
  <si>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</si>
  <si>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</si>
  <si>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</si>
  <si>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</si>
  <si>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</si>
  <si>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</si>
  <si>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</si>
  <si>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</si>
  <si>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</si>
  <si>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</si>
  <si>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</si>
  <si>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</si>
  <si>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</si>
  <si>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</si>
  <si>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</si>
  <si>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</si>
  <si>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</si>
  <si>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</si>
  <si>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</si>
  <si>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</si>
  <si>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</si>
  <si>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</si>
  <si>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</si>
  <si>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</si>
  <si>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</si>
  <si>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</si>
  <si>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</si>
  <si>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</si>
  <si>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</si>
  <si>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</si>
  <si>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</si>
  <si>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</si>
  <si>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</si>
  <si>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</si>
  <si>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</si>
  <si>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</si>
  <si>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</si>
  <si>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</si>
  <si>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</si>
  <si>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</si>
  <si>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</si>
  <si>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</si>
  <si>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</si>
  <si>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</si>
  <si>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</si>
  <si>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</si>
  <si>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</si>
  <si>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</si>
  <si>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</si>
  <si>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</si>
  <si>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</si>
  <si>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</si>
  <si>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</si>
  <si>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</si>
  <si>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</si>
  <si>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</si>
  <si>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</si>
  <si>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</si>
  <si>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</si>
  <si>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</si>
  <si>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</si>
  <si>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</si>
  <si>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</si>
  <si>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</si>
  <si>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</si>
  <si>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</si>
  <si>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</si>
  <si>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</si>
  <si>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</si>
  <si>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</si>
  <si>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</si>
  <si>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</si>
  <si>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</si>
  <si>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</si>
  <si>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</si>
  <si>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</si>
  <si>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</si>
  <si>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</si>
  <si>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</si>
  <si>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</si>
  <si>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</si>
  <si>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</si>
  <si>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</si>
  <si>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</si>
  <si>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</si>
  <si>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</si>
  <si>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</si>
  <si>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</si>
  <si>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</si>
  <si>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</si>
  <si>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</si>
  <si>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</si>
  <si>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</si>
  <si>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</si>
  <si>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</si>
  <si>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</si>
  <si>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</si>
  <si>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</si>
  <si>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</si>
  <si>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</si>
  <si>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</si>
  <si>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</si>
  <si>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</si>
  <si>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</si>
  <si>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</si>
  <si>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</si>
  <si>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</si>
  <si>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</si>
  <si>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</si>
  <si>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</si>
  <si>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</si>
  <si>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</si>
  <si>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</si>
  <si>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</si>
  <si>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</si>
  <si>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</si>
  <si>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</si>
  <si>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</si>
  <si>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</si>
  <si>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</si>
  <si>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</si>
  <si>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</si>
  <si>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</si>
  <si>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</si>
  <si>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</si>
  <si>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</si>
  <si>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</si>
  <si>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</si>
  <si>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</si>
  <si>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</si>
  <si>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</si>
  <si>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</si>
  <si>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</si>
  <si>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</si>
  <si>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</si>
  <si>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</si>
  <si>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</si>
  <si>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</si>
  <si>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</si>
  <si>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</si>
  <si>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</si>
  <si>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</si>
  <si>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</si>
  <si>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</si>
  <si>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</si>
  <si>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</si>
  <si>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</si>
  <si>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</si>
  <si>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</si>
  <si>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</si>
  <si>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</si>
  <si>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</si>
  <si>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</si>
  <si>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</si>
  <si>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</si>
  <si>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</si>
  <si>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</si>
  <si>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</si>
  <si>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</si>
  <si>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</si>
  <si>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</si>
  <si>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</si>
  <si>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</si>
  <si>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</si>
  <si>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</si>
  <si>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</si>
  <si>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</si>
  <si>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</si>
  <si>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</si>
  <si>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</si>
  <si>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</si>
  <si>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</si>
  <si>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</si>
  <si>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Vyplnit údaj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</si>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</sst>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1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12234000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012164000" TargetMode="External"/><Relationship Id="rId1" Type="http://schemas.openxmlformats.org/officeDocument/2006/relationships/hyperlink" Target="https://podminky.urs.cz/item/CS_URS_2025_01/012154000" TargetMode="External"/><Relationship Id="rId6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5_01/013254000" TargetMode="External"/><Relationship Id="rId4" Type="http://schemas.openxmlformats.org/officeDocument/2006/relationships/hyperlink" Target="https://podminky.urs.cz/item/CS_URS_2025_01/01241400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81411131" TargetMode="External"/><Relationship Id="rId18" Type="http://schemas.openxmlformats.org/officeDocument/2006/relationships/hyperlink" Target="https://podminky.urs.cz/item/CS_URS_2025_01/185851129" TargetMode="External"/><Relationship Id="rId26" Type="http://schemas.openxmlformats.org/officeDocument/2006/relationships/hyperlink" Target="https://podminky.urs.cz/item/CS_URS_2025_01/577134111" TargetMode="External"/><Relationship Id="rId39" Type="http://schemas.openxmlformats.org/officeDocument/2006/relationships/hyperlink" Target="https://podminky.urs.cz/item/CS_URS_2025_01/919732211" TargetMode="External"/><Relationship Id="rId21" Type="http://schemas.openxmlformats.org/officeDocument/2006/relationships/hyperlink" Target="https://podminky.urs.cz/item/CS_URS_2025_01/566901144" TargetMode="External"/><Relationship Id="rId34" Type="http://schemas.openxmlformats.org/officeDocument/2006/relationships/hyperlink" Target="https://podminky.urs.cz/item/CS_URS_2025_01/915621111" TargetMode="External"/><Relationship Id="rId42" Type="http://schemas.openxmlformats.org/officeDocument/2006/relationships/hyperlink" Target="https://podminky.urs.cz/item/CS_URS_2025_01/997221571" TargetMode="External"/><Relationship Id="rId47" Type="http://schemas.openxmlformats.org/officeDocument/2006/relationships/drawing" Target="../drawings/drawing3.xml"/><Relationship Id="rId7" Type="http://schemas.openxmlformats.org/officeDocument/2006/relationships/hyperlink" Target="https://podminky.urs.cz/item/CS_URS_2025_01/162751117" TargetMode="External"/><Relationship Id="rId2" Type="http://schemas.openxmlformats.org/officeDocument/2006/relationships/hyperlink" Target="https://podminky.urs.cz/item/CS_URS_2025_01/113107043" TargetMode="External"/><Relationship Id="rId16" Type="http://schemas.openxmlformats.org/officeDocument/2006/relationships/hyperlink" Target="https://podminky.urs.cz/item/CS_URS_2025_01/185803211" TargetMode="External"/><Relationship Id="rId29" Type="http://schemas.openxmlformats.org/officeDocument/2006/relationships/hyperlink" Target="https://podminky.urs.cz/item/CS_URS_2025_01/914111111" TargetMode="External"/><Relationship Id="rId1" Type="http://schemas.openxmlformats.org/officeDocument/2006/relationships/hyperlink" Target="https://podminky.urs.cz/item/CS_URS_2025_01/111251101" TargetMode="External"/><Relationship Id="rId6" Type="http://schemas.openxmlformats.org/officeDocument/2006/relationships/hyperlink" Target="https://podminky.urs.cz/item/CS_URS_2025_01/162451106" TargetMode="External"/><Relationship Id="rId11" Type="http://schemas.openxmlformats.org/officeDocument/2006/relationships/hyperlink" Target="https://podminky.urs.cz/item/CS_URS_2025_01/171203111" TargetMode="External"/><Relationship Id="rId24" Type="http://schemas.openxmlformats.org/officeDocument/2006/relationships/hyperlink" Target="https://podminky.urs.cz/item/CS_URS_2025_01/573111115" TargetMode="External"/><Relationship Id="rId32" Type="http://schemas.openxmlformats.org/officeDocument/2006/relationships/hyperlink" Target="https://podminky.urs.cz/item/CS_URS_2025_01/915231111" TargetMode="External"/><Relationship Id="rId37" Type="http://schemas.openxmlformats.org/officeDocument/2006/relationships/hyperlink" Target="https://podminky.urs.cz/item/CS_URS_2025_01/916231213" TargetMode="External"/><Relationship Id="rId40" Type="http://schemas.openxmlformats.org/officeDocument/2006/relationships/hyperlink" Target="https://podminky.urs.cz/item/CS_URS_2025_01/919735113" TargetMode="External"/><Relationship Id="rId45" Type="http://schemas.openxmlformats.org/officeDocument/2006/relationships/hyperlink" Target="https://podminky.urs.cz/item/CS_URS_2025_01/997221645" TargetMode="External"/><Relationship Id="rId5" Type="http://schemas.openxmlformats.org/officeDocument/2006/relationships/hyperlink" Target="https://podminky.urs.cz/item/CS_URS_2025_01/129001101" TargetMode="External"/><Relationship Id="rId15" Type="http://schemas.openxmlformats.org/officeDocument/2006/relationships/hyperlink" Target="https://podminky.urs.cz/item/CS_URS_2025_01/185803111" TargetMode="External"/><Relationship Id="rId23" Type="http://schemas.openxmlformats.org/officeDocument/2006/relationships/hyperlink" Target="https://podminky.urs.cz/item/CS_URS_2025_01/572340112" TargetMode="External"/><Relationship Id="rId28" Type="http://schemas.openxmlformats.org/officeDocument/2006/relationships/hyperlink" Target="https://podminky.urs.cz/item/CS_URS_2025_01/596211110" TargetMode="External"/><Relationship Id="rId36" Type="http://schemas.openxmlformats.org/officeDocument/2006/relationships/hyperlink" Target="https://podminky.urs.cz/item/CS_URS_2025_01/916131213" TargetMode="External"/><Relationship Id="rId10" Type="http://schemas.openxmlformats.org/officeDocument/2006/relationships/hyperlink" Target="https://podminky.urs.cz/item/CS_URS_2025_01/171201231" TargetMode="External"/><Relationship Id="rId19" Type="http://schemas.openxmlformats.org/officeDocument/2006/relationships/hyperlink" Target="https://podminky.urs.cz/item/CS_URS_2025_01/564851011" TargetMode="External"/><Relationship Id="rId31" Type="http://schemas.openxmlformats.org/officeDocument/2006/relationships/hyperlink" Target="https://podminky.urs.cz/item/CS_URS_2025_01/915211111" TargetMode="External"/><Relationship Id="rId44" Type="http://schemas.openxmlformats.org/officeDocument/2006/relationships/hyperlink" Target="https://podminky.urs.cz/item/CS_URS_2025_01/997221612" TargetMode="External"/><Relationship Id="rId4" Type="http://schemas.openxmlformats.org/officeDocument/2006/relationships/hyperlink" Target="https://podminky.urs.cz/item/CS_URS_2025_01/122251103" TargetMode="External"/><Relationship Id="rId9" Type="http://schemas.openxmlformats.org/officeDocument/2006/relationships/hyperlink" Target="https://podminky.urs.cz/item/CS_URS_2025_01/171151103" TargetMode="External"/><Relationship Id="rId14" Type="http://schemas.openxmlformats.org/officeDocument/2006/relationships/hyperlink" Target="https://podminky.urs.cz/item/CS_URS_2025_01/185802113" TargetMode="External"/><Relationship Id="rId22" Type="http://schemas.openxmlformats.org/officeDocument/2006/relationships/hyperlink" Target="https://podminky.urs.cz/item/CS_URS_2025_01/566901161" TargetMode="External"/><Relationship Id="rId27" Type="http://schemas.openxmlformats.org/officeDocument/2006/relationships/hyperlink" Target="https://podminky.urs.cz/item/CS_URS_2025_01/591211111" TargetMode="External"/><Relationship Id="rId30" Type="http://schemas.openxmlformats.org/officeDocument/2006/relationships/hyperlink" Target="https://podminky.urs.cz/item/CS_URS_2025_01/914511112" TargetMode="External"/><Relationship Id="rId35" Type="http://schemas.openxmlformats.org/officeDocument/2006/relationships/hyperlink" Target="https://podminky.urs.cz/item/CS_URS_2025_01/916131213" TargetMode="External"/><Relationship Id="rId43" Type="http://schemas.openxmlformats.org/officeDocument/2006/relationships/hyperlink" Target="https://podminky.urs.cz/item/CS_URS_2025_01/997221579" TargetMode="External"/><Relationship Id="rId8" Type="http://schemas.openxmlformats.org/officeDocument/2006/relationships/hyperlink" Target="https://podminky.urs.cz/item/CS_URS_2025_01/162751119" TargetMode="External"/><Relationship Id="rId3" Type="http://schemas.openxmlformats.org/officeDocument/2006/relationships/hyperlink" Target="https://podminky.urs.cz/item/CS_URS_2025_01/121151113" TargetMode="External"/><Relationship Id="rId12" Type="http://schemas.openxmlformats.org/officeDocument/2006/relationships/hyperlink" Target="https://podminky.urs.cz/item/CS_URS_2025_01/181152302" TargetMode="External"/><Relationship Id="rId17" Type="http://schemas.openxmlformats.org/officeDocument/2006/relationships/hyperlink" Target="https://podminky.urs.cz/item/CS_URS_2025_01/185851121" TargetMode="External"/><Relationship Id="rId25" Type="http://schemas.openxmlformats.org/officeDocument/2006/relationships/hyperlink" Target="https://podminky.urs.cz/item/CS_URS_2025_01/573211112" TargetMode="External"/><Relationship Id="rId33" Type="http://schemas.openxmlformats.org/officeDocument/2006/relationships/hyperlink" Target="https://podminky.urs.cz/item/CS_URS_2025_01/915611111" TargetMode="External"/><Relationship Id="rId38" Type="http://schemas.openxmlformats.org/officeDocument/2006/relationships/hyperlink" Target="https://podminky.urs.cz/item/CS_URS_2025_01/916991121" TargetMode="External"/><Relationship Id="rId46" Type="http://schemas.openxmlformats.org/officeDocument/2006/relationships/hyperlink" Target="https://podminky.urs.cz/item/CS_URS_2025_01/998225111" TargetMode="External"/><Relationship Id="rId20" Type="http://schemas.openxmlformats.org/officeDocument/2006/relationships/hyperlink" Target="https://podminky.urs.cz/item/CS_URS_2025_01/565135101" TargetMode="External"/><Relationship Id="rId41" Type="http://schemas.openxmlformats.org/officeDocument/2006/relationships/hyperlink" Target="https://podminky.urs.cz/item/CS_URS_2025_01/9660062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4" workbookViewId="0">
      <selection activeCell="AN15" sqref="AN15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92" t="s">
        <v>15</v>
      </c>
      <c r="BS5" s="17" t="s">
        <v>6</v>
      </c>
    </row>
    <row r="6" spans="1:74" ht="36.9" customHeight="1">
      <c r="B6" s="20"/>
      <c r="D6" s="26" t="s">
        <v>16</v>
      </c>
      <c r="K6" s="296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9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93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747</v>
      </c>
      <c r="AR8" s="20"/>
      <c r="BE8" s="293"/>
      <c r="BS8" s="17" t="s">
        <v>6</v>
      </c>
    </row>
    <row r="9" spans="1:74" ht="29.25" customHeight="1">
      <c r="B9" s="20"/>
      <c r="D9" s="24" t="s">
        <v>25</v>
      </c>
      <c r="K9" s="29" t="s">
        <v>26</v>
      </c>
      <c r="AK9" s="24" t="s">
        <v>27</v>
      </c>
      <c r="AN9" s="29" t="s">
        <v>28</v>
      </c>
      <c r="AR9" s="20"/>
      <c r="BE9" s="293"/>
      <c r="BS9" s="17" t="s">
        <v>6</v>
      </c>
    </row>
    <row r="10" spans="1:74" ht="12" customHeight="1">
      <c r="B10" s="20"/>
      <c r="D10" s="27" t="s">
        <v>29</v>
      </c>
      <c r="AK10" s="27" t="s">
        <v>30</v>
      </c>
      <c r="AN10" s="25" t="s">
        <v>31</v>
      </c>
      <c r="AR10" s="20"/>
      <c r="BE10" s="293"/>
      <c r="BS10" s="17" t="s">
        <v>6</v>
      </c>
    </row>
    <row r="11" spans="1:74" ht="18.45" customHeight="1">
      <c r="B11" s="20"/>
      <c r="E11" s="25" t="s">
        <v>32</v>
      </c>
      <c r="AK11" s="27" t="s">
        <v>33</v>
      </c>
      <c r="AN11" s="25" t="s">
        <v>34</v>
      </c>
      <c r="AR11" s="20"/>
      <c r="BE11" s="293"/>
      <c r="BS11" s="17" t="s">
        <v>6</v>
      </c>
    </row>
    <row r="12" spans="1:74" ht="6.9" customHeight="1">
      <c r="B12" s="20"/>
      <c r="AR12" s="20"/>
      <c r="BE12" s="293"/>
      <c r="BS12" s="17" t="s">
        <v>6</v>
      </c>
    </row>
    <row r="13" spans="1:74" ht="12" customHeight="1">
      <c r="B13" s="20"/>
      <c r="D13" s="27" t="s">
        <v>35</v>
      </c>
      <c r="AK13" s="27" t="s">
        <v>30</v>
      </c>
      <c r="AN13" s="30" t="s">
        <v>746</v>
      </c>
      <c r="AR13" s="20"/>
      <c r="BE13" s="293"/>
      <c r="BS13" s="17" t="s">
        <v>6</v>
      </c>
    </row>
    <row r="14" spans="1:74" ht="13.2">
      <c r="B14" s="20"/>
      <c r="E14" s="297" t="s">
        <v>746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7" t="s">
        <v>33</v>
      </c>
      <c r="AN14" s="30" t="s">
        <v>746</v>
      </c>
      <c r="AR14" s="20"/>
      <c r="BE14" s="293"/>
      <c r="BS14" s="17" t="s">
        <v>6</v>
      </c>
    </row>
    <row r="15" spans="1:74" ht="6.9" customHeight="1">
      <c r="B15" s="20"/>
      <c r="AR15" s="20"/>
      <c r="BE15" s="293"/>
      <c r="BS15" s="17" t="s">
        <v>4</v>
      </c>
    </row>
    <row r="16" spans="1:74" ht="12" customHeight="1">
      <c r="B16" s="20"/>
      <c r="D16" s="27" t="s">
        <v>36</v>
      </c>
      <c r="AK16" s="27" t="s">
        <v>30</v>
      </c>
      <c r="AN16" s="25" t="s">
        <v>34</v>
      </c>
      <c r="AR16" s="20"/>
      <c r="BE16" s="293"/>
      <c r="BS16" s="17" t="s">
        <v>4</v>
      </c>
    </row>
    <row r="17" spans="2:71" ht="18.45" customHeight="1">
      <c r="B17" s="20"/>
      <c r="E17" s="25" t="s">
        <v>37</v>
      </c>
      <c r="AK17" s="27" t="s">
        <v>33</v>
      </c>
      <c r="AN17" s="25" t="s">
        <v>34</v>
      </c>
      <c r="AR17" s="20"/>
      <c r="BE17" s="293"/>
      <c r="BS17" s="17" t="s">
        <v>38</v>
      </c>
    </row>
    <row r="18" spans="2:71" ht="6.9" customHeight="1">
      <c r="B18" s="20"/>
      <c r="AR18" s="20"/>
      <c r="BE18" s="293"/>
      <c r="BS18" s="17" t="s">
        <v>6</v>
      </c>
    </row>
    <row r="19" spans="2:71" ht="12" customHeight="1">
      <c r="B19" s="20"/>
      <c r="D19" s="27" t="s">
        <v>39</v>
      </c>
      <c r="AK19" s="27" t="s">
        <v>30</v>
      </c>
      <c r="AN19" s="25" t="s">
        <v>40</v>
      </c>
      <c r="AR19" s="20"/>
      <c r="BE19" s="293"/>
      <c r="BS19" s="17" t="s">
        <v>6</v>
      </c>
    </row>
    <row r="20" spans="2:71" ht="18.45" customHeight="1">
      <c r="B20" s="20"/>
      <c r="E20" s="25" t="s">
        <v>41</v>
      </c>
      <c r="AK20" s="27" t="s">
        <v>33</v>
      </c>
      <c r="AN20" s="25" t="s">
        <v>34</v>
      </c>
      <c r="AR20" s="20"/>
      <c r="BE20" s="293"/>
      <c r="BS20" s="17" t="s">
        <v>38</v>
      </c>
    </row>
    <row r="21" spans="2:71" ht="6.9" customHeight="1">
      <c r="B21" s="20"/>
      <c r="AR21" s="20"/>
      <c r="BE21" s="293"/>
    </row>
    <row r="22" spans="2:71" ht="12" customHeight="1">
      <c r="B22" s="20"/>
      <c r="D22" s="27" t="s">
        <v>42</v>
      </c>
      <c r="AR22" s="20"/>
      <c r="BE22" s="293"/>
    </row>
    <row r="23" spans="2:71" ht="47.25" customHeight="1">
      <c r="B23" s="20"/>
      <c r="E23" s="299" t="s">
        <v>43</v>
      </c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R23" s="20"/>
      <c r="BE23" s="293"/>
    </row>
    <row r="24" spans="2:71" ht="6.9" customHeight="1">
      <c r="B24" s="20"/>
      <c r="AR24" s="20"/>
      <c r="BE24" s="293"/>
    </row>
    <row r="25" spans="2:71" ht="6.9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93"/>
    </row>
    <row r="26" spans="2:71" s="1" customFormat="1" ht="25.95" customHeight="1">
      <c r="B26" s="33"/>
      <c r="D26" s="34" t="s">
        <v>44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0">
        <f>ROUND(AG54,2)</f>
        <v>0</v>
      </c>
      <c r="AL26" s="301"/>
      <c r="AM26" s="301"/>
      <c r="AN26" s="301"/>
      <c r="AO26" s="301"/>
      <c r="AR26" s="33"/>
      <c r="BE26" s="293"/>
    </row>
    <row r="27" spans="2:71" s="1" customFormat="1" ht="6.9" customHeight="1">
      <c r="B27" s="33"/>
      <c r="AR27" s="33"/>
      <c r="BE27" s="293"/>
    </row>
    <row r="28" spans="2:71" s="1" customFormat="1" ht="13.2">
      <c r="B28" s="33"/>
      <c r="L28" s="302" t="s">
        <v>45</v>
      </c>
      <c r="M28" s="302"/>
      <c r="N28" s="302"/>
      <c r="O28" s="302"/>
      <c r="P28" s="302"/>
      <c r="W28" s="302" t="s">
        <v>46</v>
      </c>
      <c r="X28" s="302"/>
      <c r="Y28" s="302"/>
      <c r="Z28" s="302"/>
      <c r="AA28" s="302"/>
      <c r="AB28" s="302"/>
      <c r="AC28" s="302"/>
      <c r="AD28" s="302"/>
      <c r="AE28" s="302"/>
      <c r="AK28" s="302" t="s">
        <v>47</v>
      </c>
      <c r="AL28" s="302"/>
      <c r="AM28" s="302"/>
      <c r="AN28" s="302"/>
      <c r="AO28" s="302"/>
      <c r="AR28" s="33"/>
      <c r="BE28" s="293"/>
    </row>
    <row r="29" spans="2:71" s="2" customFormat="1" ht="14.4" customHeight="1">
      <c r="B29" s="37"/>
      <c r="D29" s="27" t="s">
        <v>48</v>
      </c>
      <c r="F29" s="27" t="s">
        <v>49</v>
      </c>
      <c r="L29" s="287">
        <v>0.21</v>
      </c>
      <c r="M29" s="286"/>
      <c r="N29" s="286"/>
      <c r="O29" s="286"/>
      <c r="P29" s="286"/>
      <c r="W29" s="285">
        <f>ROUND(AZ54, 2)</f>
        <v>0</v>
      </c>
      <c r="X29" s="286"/>
      <c r="Y29" s="286"/>
      <c r="Z29" s="286"/>
      <c r="AA29" s="286"/>
      <c r="AB29" s="286"/>
      <c r="AC29" s="286"/>
      <c r="AD29" s="286"/>
      <c r="AE29" s="286"/>
      <c r="AK29" s="285">
        <f>ROUND(AV54, 2)</f>
        <v>0</v>
      </c>
      <c r="AL29" s="286"/>
      <c r="AM29" s="286"/>
      <c r="AN29" s="286"/>
      <c r="AO29" s="286"/>
      <c r="AR29" s="37"/>
      <c r="BE29" s="294"/>
    </row>
    <row r="30" spans="2:71" s="2" customFormat="1" ht="14.4" customHeight="1">
      <c r="B30" s="37"/>
      <c r="F30" s="27" t="s">
        <v>50</v>
      </c>
      <c r="L30" s="287">
        <v>0.12</v>
      </c>
      <c r="M30" s="286"/>
      <c r="N30" s="286"/>
      <c r="O30" s="286"/>
      <c r="P30" s="286"/>
      <c r="W30" s="285">
        <f>ROUND(BA54, 2)</f>
        <v>0</v>
      </c>
      <c r="X30" s="286"/>
      <c r="Y30" s="286"/>
      <c r="Z30" s="286"/>
      <c r="AA30" s="286"/>
      <c r="AB30" s="286"/>
      <c r="AC30" s="286"/>
      <c r="AD30" s="286"/>
      <c r="AE30" s="286"/>
      <c r="AK30" s="285">
        <f>ROUND(AW54, 2)</f>
        <v>0</v>
      </c>
      <c r="AL30" s="286"/>
      <c r="AM30" s="286"/>
      <c r="AN30" s="286"/>
      <c r="AO30" s="286"/>
      <c r="AR30" s="37"/>
      <c r="BE30" s="294"/>
    </row>
    <row r="31" spans="2:71" s="2" customFormat="1" ht="14.4" hidden="1" customHeight="1">
      <c r="B31" s="37"/>
      <c r="F31" s="27" t="s">
        <v>51</v>
      </c>
      <c r="L31" s="287">
        <v>0.21</v>
      </c>
      <c r="M31" s="286"/>
      <c r="N31" s="286"/>
      <c r="O31" s="286"/>
      <c r="P31" s="286"/>
      <c r="W31" s="285">
        <f>ROUND(BB54, 2)</f>
        <v>0</v>
      </c>
      <c r="X31" s="286"/>
      <c r="Y31" s="286"/>
      <c r="Z31" s="286"/>
      <c r="AA31" s="286"/>
      <c r="AB31" s="286"/>
      <c r="AC31" s="286"/>
      <c r="AD31" s="286"/>
      <c r="AE31" s="286"/>
      <c r="AK31" s="285">
        <v>0</v>
      </c>
      <c r="AL31" s="286"/>
      <c r="AM31" s="286"/>
      <c r="AN31" s="286"/>
      <c r="AO31" s="286"/>
      <c r="AR31" s="37"/>
      <c r="BE31" s="294"/>
    </row>
    <row r="32" spans="2:71" s="2" customFormat="1" ht="14.4" hidden="1" customHeight="1">
      <c r="B32" s="37"/>
      <c r="F32" s="27" t="s">
        <v>52</v>
      </c>
      <c r="L32" s="287">
        <v>0.12</v>
      </c>
      <c r="M32" s="286"/>
      <c r="N32" s="286"/>
      <c r="O32" s="286"/>
      <c r="P32" s="286"/>
      <c r="W32" s="285">
        <f>ROUND(BC54, 2)</f>
        <v>0</v>
      </c>
      <c r="X32" s="286"/>
      <c r="Y32" s="286"/>
      <c r="Z32" s="286"/>
      <c r="AA32" s="286"/>
      <c r="AB32" s="286"/>
      <c r="AC32" s="286"/>
      <c r="AD32" s="286"/>
      <c r="AE32" s="286"/>
      <c r="AK32" s="285">
        <v>0</v>
      </c>
      <c r="AL32" s="286"/>
      <c r="AM32" s="286"/>
      <c r="AN32" s="286"/>
      <c r="AO32" s="286"/>
      <c r="AR32" s="37"/>
      <c r="BE32" s="294"/>
    </row>
    <row r="33" spans="2:44" s="2" customFormat="1" ht="14.4" hidden="1" customHeight="1">
      <c r="B33" s="37"/>
      <c r="F33" s="27" t="s">
        <v>53</v>
      </c>
      <c r="L33" s="287">
        <v>0</v>
      </c>
      <c r="M33" s="286"/>
      <c r="N33" s="286"/>
      <c r="O33" s="286"/>
      <c r="P33" s="286"/>
      <c r="W33" s="285">
        <f>ROUND(BD54, 2)</f>
        <v>0</v>
      </c>
      <c r="X33" s="286"/>
      <c r="Y33" s="286"/>
      <c r="Z33" s="286"/>
      <c r="AA33" s="286"/>
      <c r="AB33" s="286"/>
      <c r="AC33" s="286"/>
      <c r="AD33" s="286"/>
      <c r="AE33" s="286"/>
      <c r="AK33" s="285">
        <v>0</v>
      </c>
      <c r="AL33" s="286"/>
      <c r="AM33" s="286"/>
      <c r="AN33" s="286"/>
      <c r="AO33" s="286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54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55</v>
      </c>
      <c r="U35" s="40"/>
      <c r="V35" s="40"/>
      <c r="W35" s="40"/>
      <c r="X35" s="288" t="s">
        <v>56</v>
      </c>
      <c r="Y35" s="289"/>
      <c r="Z35" s="289"/>
      <c r="AA35" s="289"/>
      <c r="AB35" s="289"/>
      <c r="AC35" s="40"/>
      <c r="AD35" s="40"/>
      <c r="AE35" s="40"/>
      <c r="AF35" s="40"/>
      <c r="AG35" s="40"/>
      <c r="AH35" s="40"/>
      <c r="AI35" s="40"/>
      <c r="AJ35" s="40"/>
      <c r="AK35" s="290">
        <f>SUM(AK26:AK33)</f>
        <v>0</v>
      </c>
      <c r="AL35" s="289"/>
      <c r="AM35" s="289"/>
      <c r="AN35" s="289"/>
      <c r="AO35" s="291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1" t="s">
        <v>57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7" t="s">
        <v>13</v>
      </c>
      <c r="L44" s="3" t="str">
        <f>K5</f>
        <v>2025019R01</v>
      </c>
      <c r="AR44" s="46"/>
    </row>
    <row r="45" spans="2:44" s="4" customFormat="1" ht="36.9" customHeight="1">
      <c r="B45" s="47"/>
      <c r="C45" s="48" t="s">
        <v>16</v>
      </c>
      <c r="L45" s="276" t="str">
        <f>K6</f>
        <v>Parkovací stání ul. U Nemocnice, Mariánské Lázně</v>
      </c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7" t="s">
        <v>22</v>
      </c>
      <c r="L47" s="49" t="str">
        <f>IF(K8="","",K8)</f>
        <v>Mariánské Lázně</v>
      </c>
      <c r="AI47" s="27" t="s">
        <v>24</v>
      </c>
      <c r="AM47" s="278" t="str">
        <f>IF(AN8= "","",AN8)</f>
        <v xml:space="preserve"> </v>
      </c>
      <c r="AN47" s="278"/>
      <c r="AR47" s="33"/>
    </row>
    <row r="48" spans="2:44" s="1" customFormat="1" ht="6.9" customHeight="1">
      <c r="B48" s="33"/>
      <c r="AR48" s="33"/>
    </row>
    <row r="49" spans="1:91" s="1" customFormat="1" ht="25.65" customHeight="1">
      <c r="B49" s="33"/>
      <c r="C49" s="27" t="s">
        <v>29</v>
      </c>
      <c r="L49" s="3" t="str">
        <f>IF(E11= "","",E11)</f>
        <v>Město Mariánské Lázně</v>
      </c>
      <c r="AI49" s="27" t="s">
        <v>36</v>
      </c>
      <c r="AM49" s="279" t="str">
        <f>IF(E17="","",E17)</f>
        <v>Projekční kancelář Beránek &amp; Hradil</v>
      </c>
      <c r="AN49" s="280"/>
      <c r="AO49" s="280"/>
      <c r="AP49" s="280"/>
      <c r="AR49" s="33"/>
      <c r="AS49" s="281" t="s">
        <v>58</v>
      </c>
      <c r="AT49" s="282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7" t="s">
        <v>35</v>
      </c>
      <c r="L50" s="3" t="str">
        <f>IF(E14= "Vyplň údaj","",E14)</f>
        <v>Vyplnit údaj</v>
      </c>
      <c r="AI50" s="27" t="s">
        <v>39</v>
      </c>
      <c r="AM50" s="279" t="str">
        <f>IF(E20="","",E20)</f>
        <v>Jakub Vilingr</v>
      </c>
      <c r="AN50" s="280"/>
      <c r="AO50" s="280"/>
      <c r="AP50" s="280"/>
      <c r="AR50" s="33"/>
      <c r="AS50" s="283"/>
      <c r="AT50" s="284"/>
      <c r="BD50" s="54"/>
    </row>
    <row r="51" spans="1:91" s="1" customFormat="1" ht="10.8" customHeight="1">
      <c r="B51" s="33"/>
      <c r="AR51" s="33"/>
      <c r="AS51" s="283"/>
      <c r="AT51" s="284"/>
      <c r="BD51" s="54"/>
    </row>
    <row r="52" spans="1:91" s="1" customFormat="1" ht="29.25" customHeight="1">
      <c r="B52" s="33"/>
      <c r="C52" s="272" t="s">
        <v>59</v>
      </c>
      <c r="D52" s="273"/>
      <c r="E52" s="273"/>
      <c r="F52" s="273"/>
      <c r="G52" s="273"/>
      <c r="H52" s="55"/>
      <c r="I52" s="274" t="s">
        <v>60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5" t="s">
        <v>61</v>
      </c>
      <c r="AH52" s="273"/>
      <c r="AI52" s="273"/>
      <c r="AJ52" s="273"/>
      <c r="AK52" s="273"/>
      <c r="AL52" s="273"/>
      <c r="AM52" s="273"/>
      <c r="AN52" s="274" t="s">
        <v>62</v>
      </c>
      <c r="AO52" s="273"/>
      <c r="AP52" s="273"/>
      <c r="AQ52" s="56" t="s">
        <v>63</v>
      </c>
      <c r="AR52" s="33"/>
      <c r="AS52" s="57" t="s">
        <v>64</v>
      </c>
      <c r="AT52" s="58" t="s">
        <v>65</v>
      </c>
      <c r="AU52" s="58" t="s">
        <v>66</v>
      </c>
      <c r="AV52" s="58" t="s">
        <v>67</v>
      </c>
      <c r="AW52" s="58" t="s">
        <v>68</v>
      </c>
      <c r="AX52" s="58" t="s">
        <v>69</v>
      </c>
      <c r="AY52" s="58" t="s">
        <v>70</v>
      </c>
      <c r="AZ52" s="58" t="s">
        <v>71</v>
      </c>
      <c r="BA52" s="58" t="s">
        <v>72</v>
      </c>
      <c r="BB52" s="58" t="s">
        <v>73</v>
      </c>
      <c r="BC52" s="58" t="s">
        <v>74</v>
      </c>
      <c r="BD52" s="59" t="s">
        <v>75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76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70">
        <f>ROUND(SUM(AG55:AG56),2)</f>
        <v>0</v>
      </c>
      <c r="AH54" s="270"/>
      <c r="AI54" s="270"/>
      <c r="AJ54" s="270"/>
      <c r="AK54" s="270"/>
      <c r="AL54" s="270"/>
      <c r="AM54" s="270"/>
      <c r="AN54" s="271">
        <f>SUM(AG54,AT54)</f>
        <v>0</v>
      </c>
      <c r="AO54" s="271"/>
      <c r="AP54" s="271"/>
      <c r="AQ54" s="65" t="s">
        <v>34</v>
      </c>
      <c r="AR54" s="61"/>
      <c r="AS54" s="66">
        <f>ROUND(SUM(AS55:AS56),2)</f>
        <v>0</v>
      </c>
      <c r="AT54" s="67">
        <f>ROUND(SUM(AV54:AW54),2)</f>
        <v>0</v>
      </c>
      <c r="AU54" s="68">
        <f>ROUND(SUM(AU55:AU56),5)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ROUND(SUM(AZ55:AZ56),2)</f>
        <v>0</v>
      </c>
      <c r="BA54" s="67">
        <f>ROUND(SUM(BA55:BA56),2)</f>
        <v>0</v>
      </c>
      <c r="BB54" s="67">
        <f>ROUND(SUM(BB55:BB56),2)</f>
        <v>0</v>
      </c>
      <c r="BC54" s="67">
        <f>ROUND(SUM(BC55:BC56),2)</f>
        <v>0</v>
      </c>
      <c r="BD54" s="69">
        <f>ROUND(SUM(BD55:BD56),2)</f>
        <v>0</v>
      </c>
      <c r="BS54" s="70" t="s">
        <v>77</v>
      </c>
      <c r="BT54" s="70" t="s">
        <v>78</v>
      </c>
      <c r="BU54" s="71" t="s">
        <v>79</v>
      </c>
      <c r="BV54" s="70" t="s">
        <v>80</v>
      </c>
      <c r="BW54" s="70" t="s">
        <v>5</v>
      </c>
      <c r="BX54" s="70" t="s">
        <v>81</v>
      </c>
      <c r="CL54" s="70" t="s">
        <v>19</v>
      </c>
    </row>
    <row r="55" spans="1:91" s="6" customFormat="1" ht="16.5" customHeight="1">
      <c r="A55" s="72" t="s">
        <v>82</v>
      </c>
      <c r="B55" s="73"/>
      <c r="C55" s="74"/>
      <c r="D55" s="269" t="s">
        <v>83</v>
      </c>
      <c r="E55" s="269"/>
      <c r="F55" s="269"/>
      <c r="G55" s="269"/>
      <c r="H55" s="269"/>
      <c r="I55" s="75"/>
      <c r="J55" s="269" t="s">
        <v>84</v>
      </c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7">
        <f>'VRN - Vedlejší rozpočtové...'!J30</f>
        <v>0</v>
      </c>
      <c r="AH55" s="268"/>
      <c r="AI55" s="268"/>
      <c r="AJ55" s="268"/>
      <c r="AK55" s="268"/>
      <c r="AL55" s="268"/>
      <c r="AM55" s="268"/>
      <c r="AN55" s="267">
        <f>SUM(AG55,AT55)</f>
        <v>0</v>
      </c>
      <c r="AO55" s="268"/>
      <c r="AP55" s="268"/>
      <c r="AQ55" s="76" t="s">
        <v>85</v>
      </c>
      <c r="AR55" s="73"/>
      <c r="AS55" s="77">
        <v>0</v>
      </c>
      <c r="AT55" s="78">
        <f>ROUND(SUM(AV55:AW55),2)</f>
        <v>0</v>
      </c>
      <c r="AU55" s="79">
        <f>'VRN - Vedlejší rozpočtové...'!P82</f>
        <v>0</v>
      </c>
      <c r="AV55" s="78">
        <f>'VRN - Vedlejší rozpočtové...'!J33</f>
        <v>0</v>
      </c>
      <c r="AW55" s="78">
        <f>'VRN - Vedlejší rozpočtové...'!J34</f>
        <v>0</v>
      </c>
      <c r="AX55" s="78">
        <f>'VRN - Vedlejší rozpočtové...'!J35</f>
        <v>0</v>
      </c>
      <c r="AY55" s="78">
        <f>'VRN - Vedlejší rozpočtové...'!J36</f>
        <v>0</v>
      </c>
      <c r="AZ55" s="78">
        <f>'VRN - Vedlejší rozpočtové...'!F33</f>
        <v>0</v>
      </c>
      <c r="BA55" s="78">
        <f>'VRN - Vedlejší rozpočtové...'!F34</f>
        <v>0</v>
      </c>
      <c r="BB55" s="78">
        <f>'VRN - Vedlejší rozpočtové...'!F35</f>
        <v>0</v>
      </c>
      <c r="BC55" s="78">
        <f>'VRN - Vedlejší rozpočtové...'!F36</f>
        <v>0</v>
      </c>
      <c r="BD55" s="80">
        <f>'VRN - Vedlejší rozpočtové...'!F37</f>
        <v>0</v>
      </c>
      <c r="BT55" s="81" t="s">
        <v>86</v>
      </c>
      <c r="BV55" s="81" t="s">
        <v>80</v>
      </c>
      <c r="BW55" s="81" t="s">
        <v>87</v>
      </c>
      <c r="BX55" s="81" t="s">
        <v>5</v>
      </c>
      <c r="CL55" s="81" t="s">
        <v>19</v>
      </c>
      <c r="CM55" s="81" t="s">
        <v>88</v>
      </c>
    </row>
    <row r="56" spans="1:91" s="6" customFormat="1" ht="16.5" customHeight="1">
      <c r="A56" s="72" t="s">
        <v>82</v>
      </c>
      <c r="B56" s="73"/>
      <c r="C56" s="74"/>
      <c r="D56" s="269" t="s">
        <v>89</v>
      </c>
      <c r="E56" s="269"/>
      <c r="F56" s="269"/>
      <c r="G56" s="269"/>
      <c r="H56" s="269"/>
      <c r="I56" s="75"/>
      <c r="J56" s="269" t="s">
        <v>90</v>
      </c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7">
        <f>'KOM - Komunikace a zpevně...'!J30</f>
        <v>0</v>
      </c>
      <c r="AH56" s="268"/>
      <c r="AI56" s="268"/>
      <c r="AJ56" s="268"/>
      <c r="AK56" s="268"/>
      <c r="AL56" s="268"/>
      <c r="AM56" s="268"/>
      <c r="AN56" s="267">
        <f>SUM(AG56,AT56)</f>
        <v>0</v>
      </c>
      <c r="AO56" s="268"/>
      <c r="AP56" s="268"/>
      <c r="AQ56" s="76" t="s">
        <v>85</v>
      </c>
      <c r="AR56" s="73"/>
      <c r="AS56" s="82">
        <v>0</v>
      </c>
      <c r="AT56" s="83">
        <f>ROUND(SUM(AV56:AW56),2)</f>
        <v>0</v>
      </c>
      <c r="AU56" s="84">
        <f>'KOM - Komunikace a zpevně...'!P85</f>
        <v>0</v>
      </c>
      <c r="AV56" s="83">
        <f>'KOM - Komunikace a zpevně...'!J33</f>
        <v>0</v>
      </c>
      <c r="AW56" s="83">
        <f>'KOM - Komunikace a zpevně...'!J34</f>
        <v>0</v>
      </c>
      <c r="AX56" s="83">
        <f>'KOM - Komunikace a zpevně...'!J35</f>
        <v>0</v>
      </c>
      <c r="AY56" s="83">
        <f>'KOM - Komunikace a zpevně...'!J36</f>
        <v>0</v>
      </c>
      <c r="AZ56" s="83">
        <f>'KOM - Komunikace a zpevně...'!F33</f>
        <v>0</v>
      </c>
      <c r="BA56" s="83">
        <f>'KOM - Komunikace a zpevně...'!F34</f>
        <v>0</v>
      </c>
      <c r="BB56" s="83">
        <f>'KOM - Komunikace a zpevně...'!F35</f>
        <v>0</v>
      </c>
      <c r="BC56" s="83">
        <f>'KOM - Komunikace a zpevně...'!F36</f>
        <v>0</v>
      </c>
      <c r="BD56" s="85">
        <f>'KOM - Komunikace a zpevně...'!F37</f>
        <v>0</v>
      </c>
      <c r="BT56" s="81" t="s">
        <v>86</v>
      </c>
      <c r="BV56" s="81" t="s">
        <v>80</v>
      </c>
      <c r="BW56" s="81" t="s">
        <v>91</v>
      </c>
      <c r="BX56" s="81" t="s">
        <v>5</v>
      </c>
      <c r="CL56" s="81" t="s">
        <v>19</v>
      </c>
      <c r="CM56" s="81" t="s">
        <v>88</v>
      </c>
    </row>
    <row r="57" spans="1:91" s="1" customFormat="1" ht="30" customHeight="1">
      <c r="B57" s="33"/>
      <c r="AR57" s="33"/>
    </row>
    <row r="58" spans="1:91" s="1" customFormat="1" ht="6.9" customHeight="1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33"/>
    </row>
  </sheetData>
  <sheetProtection algorithmName="SHA-512" hashValue="LqlZfugNGFjJ6yrSVcORXsNgV+VYVDlUk7R+noxl5nUN4y3L3OuIyXlUzmFByys8d5+mNFqqZDGPh/IygADp4A==" saltValue="Ww8ZbsmZWPjlvFA5+VjkJ0z5In8uaj0lihRk0/yL9sgfGovQFBgl4nL91GWElZyp2OJBNPoeg37vT9H8BMtrVQ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VRN - Vedlejší rozpočtové...'!C2" display="/" xr:uid="{00000000-0004-0000-0000-000000000000}"/>
    <hyperlink ref="A56" location="'KOM - Komunikace a zpevně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92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4" t="str">
        <f>'Rekapitulace stavby'!K6</f>
        <v>Parkovací stání ul. U Nemocnice, Mariánské Lázně</v>
      </c>
      <c r="F7" s="305"/>
      <c r="G7" s="305"/>
      <c r="H7" s="305"/>
      <c r="L7" s="20"/>
    </row>
    <row r="8" spans="2:46" s="1" customFormat="1" ht="12" customHeight="1">
      <c r="B8" s="33"/>
      <c r="D8" s="27" t="s">
        <v>93</v>
      </c>
      <c r="L8" s="33"/>
    </row>
    <row r="9" spans="2:46" s="1" customFormat="1" ht="16.5" customHeight="1">
      <c r="B9" s="33"/>
      <c r="E9" s="276" t="s">
        <v>94</v>
      </c>
      <c r="F9" s="303"/>
      <c r="G9" s="303"/>
      <c r="H9" s="30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34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 xml:space="preserve"> 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34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35</v>
      </c>
      <c r="I17" s="27" t="s">
        <v>30</v>
      </c>
      <c r="J17" s="28" t="str">
        <f>'Rekapitulace stavby'!AN13</f>
        <v>Vyplnit údaj</v>
      </c>
      <c r="L17" s="33"/>
    </row>
    <row r="18" spans="2:12" s="1" customFormat="1" ht="18" customHeight="1">
      <c r="B18" s="33"/>
      <c r="E18" s="306" t="str">
        <f>'Rekapitulace stavby'!E14</f>
        <v>Vyplnit údaj</v>
      </c>
      <c r="F18" s="295"/>
      <c r="G18" s="295"/>
      <c r="H18" s="295"/>
      <c r="I18" s="27" t="s">
        <v>33</v>
      </c>
      <c r="J18" s="28" t="str">
        <f>'Rekapitulace stavby'!AN14</f>
        <v>Vyplnit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34</v>
      </c>
      <c r="L20" s="33"/>
    </row>
    <row r="21" spans="2:12" s="1" customFormat="1" ht="18" customHeight="1">
      <c r="B21" s="33"/>
      <c r="E21" s="25" t="s">
        <v>37</v>
      </c>
      <c r="I21" s="27" t="s">
        <v>33</v>
      </c>
      <c r="J21" s="25" t="s">
        <v>34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40</v>
      </c>
      <c r="L23" s="33"/>
    </row>
    <row r="24" spans="2:12" s="1" customFormat="1" ht="18" customHeight="1">
      <c r="B24" s="33"/>
      <c r="E24" s="25" t="s">
        <v>41</v>
      </c>
      <c r="I24" s="27" t="s">
        <v>33</v>
      </c>
      <c r="J24" s="25" t="s">
        <v>34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42</v>
      </c>
      <c r="L26" s="33"/>
    </row>
    <row r="27" spans="2:12" s="7" customFormat="1" ht="16.5" customHeight="1">
      <c r="B27" s="87"/>
      <c r="E27" s="299" t="s">
        <v>34</v>
      </c>
      <c r="F27" s="299"/>
      <c r="G27" s="299"/>
      <c r="H27" s="299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44</v>
      </c>
      <c r="J30" s="64">
        <f>ROUND(J82,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" customHeight="1">
      <c r="B33" s="33"/>
      <c r="D33" s="53" t="s">
        <v>48</v>
      </c>
      <c r="E33" s="27" t="s">
        <v>49</v>
      </c>
      <c r="F33" s="89">
        <f>ROUND((SUM(BE82:BE104)),  2)</f>
        <v>0</v>
      </c>
      <c r="I33" s="90">
        <v>0.21</v>
      </c>
      <c r="J33" s="89">
        <f>ROUND(((SUM(BE82:BE104))*I33),  2)</f>
        <v>0</v>
      </c>
      <c r="L33" s="33"/>
    </row>
    <row r="34" spans="2:12" s="1" customFormat="1" ht="14.4" customHeight="1">
      <c r="B34" s="33"/>
      <c r="E34" s="27" t="s">
        <v>50</v>
      </c>
      <c r="F34" s="89">
        <f>ROUND((SUM(BF82:BF104)),  2)</f>
        <v>0</v>
      </c>
      <c r="I34" s="90">
        <v>0.12</v>
      </c>
      <c r="J34" s="89">
        <f>ROUND(((SUM(BF82:BF104))*I34),  2)</f>
        <v>0</v>
      </c>
      <c r="L34" s="33"/>
    </row>
    <row r="35" spans="2:12" s="1" customFormat="1" ht="14.4" hidden="1" customHeight="1">
      <c r="B35" s="33"/>
      <c r="E35" s="27" t="s">
        <v>51</v>
      </c>
      <c r="F35" s="89">
        <f>ROUND((SUM(BG82:BG104)),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52</v>
      </c>
      <c r="F36" s="89">
        <f>ROUND((SUM(BH82:BH104)),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53</v>
      </c>
      <c r="F37" s="89">
        <f>ROUND((SUM(BI82:BI104)),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54</v>
      </c>
      <c r="E39" s="55"/>
      <c r="F39" s="55"/>
      <c r="G39" s="93" t="s">
        <v>55</v>
      </c>
      <c r="H39" s="94" t="s">
        <v>56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95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4" t="str">
        <f>E7</f>
        <v>Parkovací stání ul. U Nemocnice, Mariánské Lázně</v>
      </c>
      <c r="F48" s="305"/>
      <c r="G48" s="305"/>
      <c r="H48" s="305"/>
      <c r="L48" s="33"/>
    </row>
    <row r="49" spans="2:47" s="1" customFormat="1" ht="12" customHeight="1">
      <c r="B49" s="33"/>
      <c r="C49" s="27" t="s">
        <v>93</v>
      </c>
      <c r="L49" s="33"/>
    </row>
    <row r="50" spans="2:47" s="1" customFormat="1" ht="16.5" customHeight="1">
      <c r="B50" s="33"/>
      <c r="E50" s="276" t="str">
        <f>E9</f>
        <v>VRN - Vedlejší rozpočtové náklady</v>
      </c>
      <c r="F50" s="303"/>
      <c r="G50" s="303"/>
      <c r="H50" s="303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Mariánské Lázně</v>
      </c>
      <c r="I52" s="27" t="s">
        <v>24</v>
      </c>
      <c r="J52" s="50" t="str">
        <f>IF(J12="","",J12)</f>
        <v xml:space="preserve"> 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7" t="s">
        <v>29</v>
      </c>
      <c r="F54" s="25" t="str">
        <f>E15</f>
        <v>Město Mariánské Lázně</v>
      </c>
      <c r="I54" s="27" t="s">
        <v>36</v>
      </c>
      <c r="J54" s="31" t="str">
        <f>E21</f>
        <v>Projekční kancelář Beránek &amp; Hradil</v>
      </c>
      <c r="L54" s="33"/>
    </row>
    <row r="55" spans="2:47" s="1" customFormat="1" ht="15.15" customHeight="1">
      <c r="B55" s="33"/>
      <c r="C55" s="27" t="s">
        <v>35</v>
      </c>
      <c r="F55" s="25" t="str">
        <f>IF(E18="","",E18)</f>
        <v>Vyplnit údaj</v>
      </c>
      <c r="I55" s="27" t="s">
        <v>39</v>
      </c>
      <c r="J55" s="31" t="str">
        <f>E24</f>
        <v>Jakub Vilingr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96</v>
      </c>
      <c r="D57" s="91"/>
      <c r="E57" s="91"/>
      <c r="F57" s="91"/>
      <c r="G57" s="91"/>
      <c r="H57" s="91"/>
      <c r="I57" s="91"/>
      <c r="J57" s="98" t="s">
        <v>97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76</v>
      </c>
      <c r="J59" s="64">
        <f>J82</f>
        <v>0</v>
      </c>
      <c r="L59" s="33"/>
      <c r="AU59" s="17" t="s">
        <v>98</v>
      </c>
    </row>
    <row r="60" spans="2:47" s="8" customFormat="1" ht="24.9" customHeight="1">
      <c r="B60" s="100"/>
      <c r="D60" s="101" t="s">
        <v>94</v>
      </c>
      <c r="E60" s="102"/>
      <c r="F60" s="102"/>
      <c r="G60" s="102"/>
      <c r="H60" s="102"/>
      <c r="I60" s="102"/>
      <c r="J60" s="103">
        <f>J83</f>
        <v>0</v>
      </c>
      <c r="L60" s="100"/>
    </row>
    <row r="61" spans="2:47" s="9" customFormat="1" ht="19.95" customHeight="1">
      <c r="B61" s="104"/>
      <c r="D61" s="105" t="s">
        <v>99</v>
      </c>
      <c r="E61" s="106"/>
      <c r="F61" s="106"/>
      <c r="G61" s="106"/>
      <c r="H61" s="106"/>
      <c r="I61" s="106"/>
      <c r="J61" s="107">
        <f>J84</f>
        <v>0</v>
      </c>
      <c r="L61" s="104"/>
    </row>
    <row r="62" spans="2:47" s="9" customFormat="1" ht="19.95" customHeight="1">
      <c r="B62" s="104"/>
      <c r="D62" s="105" t="s">
        <v>100</v>
      </c>
      <c r="E62" s="106"/>
      <c r="F62" s="106"/>
      <c r="G62" s="106"/>
      <c r="H62" s="106"/>
      <c r="I62" s="106"/>
      <c r="J62" s="107">
        <f>J100</f>
        <v>0</v>
      </c>
      <c r="L62" s="104"/>
    </row>
    <row r="63" spans="2:47" s="1" customFormat="1" ht="21.75" customHeight="1">
      <c r="B63" s="33"/>
      <c r="L63" s="33"/>
    </row>
    <row r="64" spans="2:47" s="1" customFormat="1" ht="6.9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33"/>
    </row>
    <row r="68" spans="2:12" s="1" customFormat="1" ht="6.9" customHeight="1"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33"/>
    </row>
    <row r="69" spans="2:12" s="1" customFormat="1" ht="24.9" customHeight="1">
      <c r="B69" s="33"/>
      <c r="C69" s="21" t="s">
        <v>101</v>
      </c>
      <c r="L69" s="33"/>
    </row>
    <row r="70" spans="2:12" s="1" customFormat="1" ht="6.9" customHeight="1">
      <c r="B70" s="33"/>
      <c r="L70" s="33"/>
    </row>
    <row r="71" spans="2:12" s="1" customFormat="1" ht="12" customHeight="1">
      <c r="B71" s="33"/>
      <c r="C71" s="27" t="s">
        <v>16</v>
      </c>
      <c r="L71" s="33"/>
    </row>
    <row r="72" spans="2:12" s="1" customFormat="1" ht="16.5" customHeight="1">
      <c r="B72" s="33"/>
      <c r="E72" s="304" t="str">
        <f>E7</f>
        <v>Parkovací stání ul. U Nemocnice, Mariánské Lázně</v>
      </c>
      <c r="F72" s="305"/>
      <c r="G72" s="305"/>
      <c r="H72" s="305"/>
      <c r="L72" s="33"/>
    </row>
    <row r="73" spans="2:12" s="1" customFormat="1" ht="12" customHeight="1">
      <c r="B73" s="33"/>
      <c r="C73" s="27" t="s">
        <v>93</v>
      </c>
      <c r="L73" s="33"/>
    </row>
    <row r="74" spans="2:12" s="1" customFormat="1" ht="16.5" customHeight="1">
      <c r="B74" s="33"/>
      <c r="E74" s="276" t="str">
        <f>E9</f>
        <v>VRN - Vedlejší rozpočtové náklady</v>
      </c>
      <c r="F74" s="303"/>
      <c r="G74" s="303"/>
      <c r="H74" s="303"/>
      <c r="L74" s="33"/>
    </row>
    <row r="75" spans="2:12" s="1" customFormat="1" ht="6.9" customHeight="1">
      <c r="B75" s="33"/>
      <c r="L75" s="33"/>
    </row>
    <row r="76" spans="2:12" s="1" customFormat="1" ht="12" customHeight="1">
      <c r="B76" s="33"/>
      <c r="C76" s="27" t="s">
        <v>22</v>
      </c>
      <c r="F76" s="25" t="str">
        <f>F12</f>
        <v>Mariánské Lázně</v>
      </c>
      <c r="I76" s="27" t="s">
        <v>24</v>
      </c>
      <c r="J76" s="50" t="str">
        <f>IF(J12="","",J12)</f>
        <v xml:space="preserve"> </v>
      </c>
      <c r="L76" s="33"/>
    </row>
    <row r="77" spans="2:12" s="1" customFormat="1" ht="6.9" customHeight="1">
      <c r="B77" s="33"/>
      <c r="L77" s="33"/>
    </row>
    <row r="78" spans="2:12" s="1" customFormat="1" ht="25.65" customHeight="1">
      <c r="B78" s="33"/>
      <c r="C78" s="27" t="s">
        <v>29</v>
      </c>
      <c r="F78" s="25" t="str">
        <f>E15</f>
        <v>Město Mariánské Lázně</v>
      </c>
      <c r="I78" s="27" t="s">
        <v>36</v>
      </c>
      <c r="J78" s="31" t="str">
        <f>E21</f>
        <v>Projekční kancelář Beránek &amp; Hradil</v>
      </c>
      <c r="L78" s="33"/>
    </row>
    <row r="79" spans="2:12" s="1" customFormat="1" ht="15.15" customHeight="1">
      <c r="B79" s="33"/>
      <c r="C79" s="27" t="s">
        <v>35</v>
      </c>
      <c r="F79" s="25" t="str">
        <f>IF(E18="","",E18)</f>
        <v>Vyplnit údaj</v>
      </c>
      <c r="I79" s="27" t="s">
        <v>39</v>
      </c>
      <c r="J79" s="31" t="str">
        <f>E24</f>
        <v>Jakub Vilingr</v>
      </c>
      <c r="L79" s="33"/>
    </row>
    <row r="80" spans="2:12" s="1" customFormat="1" ht="10.35" customHeight="1">
      <c r="B80" s="33"/>
      <c r="L80" s="33"/>
    </row>
    <row r="81" spans="2:65" s="10" customFormat="1" ht="29.25" customHeight="1">
      <c r="B81" s="108"/>
      <c r="C81" s="109" t="s">
        <v>102</v>
      </c>
      <c r="D81" s="110" t="s">
        <v>63</v>
      </c>
      <c r="E81" s="110" t="s">
        <v>59</v>
      </c>
      <c r="F81" s="110" t="s">
        <v>60</v>
      </c>
      <c r="G81" s="110" t="s">
        <v>103</v>
      </c>
      <c r="H81" s="110" t="s">
        <v>104</v>
      </c>
      <c r="I81" s="110" t="s">
        <v>105</v>
      </c>
      <c r="J81" s="110" t="s">
        <v>97</v>
      </c>
      <c r="K81" s="111" t="s">
        <v>106</v>
      </c>
      <c r="L81" s="108"/>
      <c r="M81" s="57" t="s">
        <v>34</v>
      </c>
      <c r="N81" s="58" t="s">
        <v>48</v>
      </c>
      <c r="O81" s="58" t="s">
        <v>107</v>
      </c>
      <c r="P81" s="58" t="s">
        <v>108</v>
      </c>
      <c r="Q81" s="58" t="s">
        <v>109</v>
      </c>
      <c r="R81" s="58" t="s">
        <v>110</v>
      </c>
      <c r="S81" s="58" t="s">
        <v>111</v>
      </c>
      <c r="T81" s="59" t="s">
        <v>112</v>
      </c>
    </row>
    <row r="82" spans="2:65" s="1" customFormat="1" ht="22.8" customHeight="1">
      <c r="B82" s="33"/>
      <c r="C82" s="62" t="s">
        <v>113</v>
      </c>
      <c r="J82" s="112">
        <f>BK82</f>
        <v>0</v>
      </c>
      <c r="L82" s="33"/>
      <c r="M82" s="60"/>
      <c r="N82" s="51"/>
      <c r="O82" s="51"/>
      <c r="P82" s="113">
        <f>P83</f>
        <v>0</v>
      </c>
      <c r="Q82" s="51"/>
      <c r="R82" s="113">
        <f>R83</f>
        <v>0</v>
      </c>
      <c r="S82" s="51"/>
      <c r="T82" s="114">
        <f>T83</f>
        <v>0</v>
      </c>
      <c r="AT82" s="17" t="s">
        <v>77</v>
      </c>
      <c r="AU82" s="17" t="s">
        <v>98</v>
      </c>
      <c r="BK82" s="115">
        <f>BK83</f>
        <v>0</v>
      </c>
    </row>
    <row r="83" spans="2:65" s="11" customFormat="1" ht="25.95" customHeight="1">
      <c r="B83" s="116"/>
      <c r="D83" s="117" t="s">
        <v>77</v>
      </c>
      <c r="E83" s="118" t="s">
        <v>83</v>
      </c>
      <c r="F83" s="118" t="s">
        <v>84</v>
      </c>
      <c r="I83" s="119"/>
      <c r="J83" s="120">
        <f>BK83</f>
        <v>0</v>
      </c>
      <c r="L83" s="116"/>
      <c r="M83" s="121"/>
      <c r="P83" s="122">
        <f>P84+P100</f>
        <v>0</v>
      </c>
      <c r="R83" s="122">
        <f>R84+R100</f>
        <v>0</v>
      </c>
      <c r="T83" s="123">
        <f>T84+T100</f>
        <v>0</v>
      </c>
      <c r="AR83" s="117" t="s">
        <v>114</v>
      </c>
      <c r="AT83" s="124" t="s">
        <v>77</v>
      </c>
      <c r="AU83" s="124" t="s">
        <v>78</v>
      </c>
      <c r="AY83" s="117" t="s">
        <v>115</v>
      </c>
      <c r="BK83" s="125">
        <f>BK84+BK100</f>
        <v>0</v>
      </c>
    </row>
    <row r="84" spans="2:65" s="11" customFormat="1" ht="22.8" customHeight="1">
      <c r="B84" s="116"/>
      <c r="D84" s="117" t="s">
        <v>77</v>
      </c>
      <c r="E84" s="126" t="s">
        <v>116</v>
      </c>
      <c r="F84" s="126" t="s">
        <v>117</v>
      </c>
      <c r="I84" s="119"/>
      <c r="J84" s="127">
        <f>BK84</f>
        <v>0</v>
      </c>
      <c r="L84" s="116"/>
      <c r="M84" s="121"/>
      <c r="P84" s="122">
        <f>SUM(P85:P99)</f>
        <v>0</v>
      </c>
      <c r="R84" s="122">
        <f>SUM(R85:R99)</f>
        <v>0</v>
      </c>
      <c r="T84" s="123">
        <f>SUM(T85:T99)</f>
        <v>0</v>
      </c>
      <c r="AR84" s="117" t="s">
        <v>114</v>
      </c>
      <c r="AT84" s="124" t="s">
        <v>77</v>
      </c>
      <c r="AU84" s="124" t="s">
        <v>86</v>
      </c>
      <c r="AY84" s="117" t="s">
        <v>115</v>
      </c>
      <c r="BK84" s="125">
        <f>SUM(BK85:BK99)</f>
        <v>0</v>
      </c>
    </row>
    <row r="85" spans="2:65" s="1" customFormat="1" ht="16.5" customHeight="1">
      <c r="B85" s="33"/>
      <c r="C85" s="128" t="s">
        <v>86</v>
      </c>
      <c r="D85" s="128" t="s">
        <v>118</v>
      </c>
      <c r="E85" s="129" t="s">
        <v>119</v>
      </c>
      <c r="F85" s="130" t="s">
        <v>120</v>
      </c>
      <c r="G85" s="131" t="s">
        <v>121</v>
      </c>
      <c r="H85" s="132">
        <v>1</v>
      </c>
      <c r="I85" s="133"/>
      <c r="J85" s="134">
        <f>ROUND(I85*H85,2)</f>
        <v>0</v>
      </c>
      <c r="K85" s="130" t="s">
        <v>122</v>
      </c>
      <c r="L85" s="33"/>
      <c r="M85" s="135" t="s">
        <v>34</v>
      </c>
      <c r="N85" s="136" t="s">
        <v>49</v>
      </c>
      <c r="P85" s="137">
        <f>O85*H85</f>
        <v>0</v>
      </c>
      <c r="Q85" s="137">
        <v>0</v>
      </c>
      <c r="R85" s="137">
        <f>Q85*H85</f>
        <v>0</v>
      </c>
      <c r="S85" s="137">
        <v>0</v>
      </c>
      <c r="T85" s="138">
        <f>S85*H85</f>
        <v>0</v>
      </c>
      <c r="AR85" s="139" t="s">
        <v>123</v>
      </c>
      <c r="AT85" s="139" t="s">
        <v>118</v>
      </c>
      <c r="AU85" s="139" t="s">
        <v>88</v>
      </c>
      <c r="AY85" s="17" t="s">
        <v>115</v>
      </c>
      <c r="BE85" s="140">
        <f>IF(N85="základní",J85,0)</f>
        <v>0</v>
      </c>
      <c r="BF85" s="140">
        <f>IF(N85="snížená",J85,0)</f>
        <v>0</v>
      </c>
      <c r="BG85" s="140">
        <f>IF(N85="zákl. přenesená",J85,0)</f>
        <v>0</v>
      </c>
      <c r="BH85" s="140">
        <f>IF(N85="sníž. přenesená",J85,0)</f>
        <v>0</v>
      </c>
      <c r="BI85" s="140">
        <f>IF(N85="nulová",J85,0)</f>
        <v>0</v>
      </c>
      <c r="BJ85" s="17" t="s">
        <v>86</v>
      </c>
      <c r="BK85" s="140">
        <f>ROUND(I85*H85,2)</f>
        <v>0</v>
      </c>
      <c r="BL85" s="17" t="s">
        <v>123</v>
      </c>
      <c r="BM85" s="139" t="s">
        <v>124</v>
      </c>
    </row>
    <row r="86" spans="2:65" s="1" customFormat="1">
      <c r="B86" s="33"/>
      <c r="D86" s="141" t="s">
        <v>125</v>
      </c>
      <c r="F86" s="142" t="s">
        <v>120</v>
      </c>
      <c r="I86" s="143"/>
      <c r="L86" s="33"/>
      <c r="M86" s="144"/>
      <c r="T86" s="54"/>
      <c r="AT86" s="17" t="s">
        <v>125</v>
      </c>
      <c r="AU86" s="17" t="s">
        <v>88</v>
      </c>
    </row>
    <row r="87" spans="2:65" s="1" customFormat="1">
      <c r="B87" s="33"/>
      <c r="D87" s="145" t="s">
        <v>126</v>
      </c>
      <c r="F87" s="146" t="s">
        <v>127</v>
      </c>
      <c r="I87" s="143"/>
      <c r="L87" s="33"/>
      <c r="M87" s="144"/>
      <c r="T87" s="54"/>
      <c r="AT87" s="17" t="s">
        <v>126</v>
      </c>
      <c r="AU87" s="17" t="s">
        <v>88</v>
      </c>
    </row>
    <row r="88" spans="2:65" s="1" customFormat="1" ht="16.5" customHeight="1">
      <c r="B88" s="33"/>
      <c r="C88" s="128" t="s">
        <v>88</v>
      </c>
      <c r="D88" s="128" t="s">
        <v>118</v>
      </c>
      <c r="E88" s="129" t="s">
        <v>128</v>
      </c>
      <c r="F88" s="130" t="s">
        <v>129</v>
      </c>
      <c r="G88" s="131" t="s">
        <v>121</v>
      </c>
      <c r="H88" s="132">
        <v>1</v>
      </c>
      <c r="I88" s="133"/>
      <c r="J88" s="134">
        <f>ROUND(I88*H88,2)</f>
        <v>0</v>
      </c>
      <c r="K88" s="130" t="s">
        <v>122</v>
      </c>
      <c r="L88" s="33"/>
      <c r="M88" s="135" t="s">
        <v>34</v>
      </c>
      <c r="N88" s="136" t="s">
        <v>49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123</v>
      </c>
      <c r="AT88" s="139" t="s">
        <v>118</v>
      </c>
      <c r="AU88" s="139" t="s">
        <v>88</v>
      </c>
      <c r="AY88" s="17" t="s">
        <v>115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86</v>
      </c>
      <c r="BK88" s="140">
        <f>ROUND(I88*H88,2)</f>
        <v>0</v>
      </c>
      <c r="BL88" s="17" t="s">
        <v>123</v>
      </c>
      <c r="BM88" s="139" t="s">
        <v>130</v>
      </c>
    </row>
    <row r="89" spans="2:65" s="1" customFormat="1">
      <c r="B89" s="33"/>
      <c r="D89" s="141" t="s">
        <v>125</v>
      </c>
      <c r="F89" s="142" t="s">
        <v>129</v>
      </c>
      <c r="I89" s="143"/>
      <c r="L89" s="33"/>
      <c r="M89" s="144"/>
      <c r="T89" s="54"/>
      <c r="AT89" s="17" t="s">
        <v>125</v>
      </c>
      <c r="AU89" s="17" t="s">
        <v>88</v>
      </c>
    </row>
    <row r="90" spans="2:65" s="1" customFormat="1">
      <c r="B90" s="33"/>
      <c r="D90" s="145" t="s">
        <v>126</v>
      </c>
      <c r="F90" s="146" t="s">
        <v>131</v>
      </c>
      <c r="I90" s="143"/>
      <c r="L90" s="33"/>
      <c r="M90" s="144"/>
      <c r="T90" s="54"/>
      <c r="AT90" s="17" t="s">
        <v>126</v>
      </c>
      <c r="AU90" s="17" t="s">
        <v>88</v>
      </c>
    </row>
    <row r="91" spans="2:65" s="1" customFormat="1" ht="16.5" customHeight="1">
      <c r="B91" s="33"/>
      <c r="C91" s="128" t="s">
        <v>132</v>
      </c>
      <c r="D91" s="128" t="s">
        <v>118</v>
      </c>
      <c r="E91" s="129" t="s">
        <v>133</v>
      </c>
      <c r="F91" s="130" t="s">
        <v>134</v>
      </c>
      <c r="G91" s="131" t="s">
        <v>121</v>
      </c>
      <c r="H91" s="132">
        <v>1</v>
      </c>
      <c r="I91" s="133"/>
      <c r="J91" s="134">
        <f>ROUND(I91*H91,2)</f>
        <v>0</v>
      </c>
      <c r="K91" s="130" t="s">
        <v>122</v>
      </c>
      <c r="L91" s="33"/>
      <c r="M91" s="135" t="s">
        <v>34</v>
      </c>
      <c r="N91" s="136" t="s">
        <v>49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123</v>
      </c>
      <c r="AT91" s="139" t="s">
        <v>118</v>
      </c>
      <c r="AU91" s="139" t="s">
        <v>88</v>
      </c>
      <c r="AY91" s="17" t="s">
        <v>115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86</v>
      </c>
      <c r="BK91" s="140">
        <f>ROUND(I91*H91,2)</f>
        <v>0</v>
      </c>
      <c r="BL91" s="17" t="s">
        <v>123</v>
      </c>
      <c r="BM91" s="139" t="s">
        <v>135</v>
      </c>
    </row>
    <row r="92" spans="2:65" s="1" customFormat="1">
      <c r="B92" s="33"/>
      <c r="D92" s="141" t="s">
        <v>125</v>
      </c>
      <c r="F92" s="142" t="s">
        <v>134</v>
      </c>
      <c r="I92" s="143"/>
      <c r="L92" s="33"/>
      <c r="M92" s="144"/>
      <c r="T92" s="54"/>
      <c r="AT92" s="17" t="s">
        <v>125</v>
      </c>
      <c r="AU92" s="17" t="s">
        <v>88</v>
      </c>
    </row>
    <row r="93" spans="2:65" s="1" customFormat="1">
      <c r="B93" s="33"/>
      <c r="D93" s="145" t="s">
        <v>126</v>
      </c>
      <c r="F93" s="146" t="s">
        <v>136</v>
      </c>
      <c r="I93" s="143"/>
      <c r="L93" s="33"/>
      <c r="M93" s="144"/>
      <c r="T93" s="54"/>
      <c r="AT93" s="17" t="s">
        <v>126</v>
      </c>
      <c r="AU93" s="17" t="s">
        <v>88</v>
      </c>
    </row>
    <row r="94" spans="2:65" s="1" customFormat="1" ht="16.5" customHeight="1">
      <c r="B94" s="33"/>
      <c r="C94" s="128" t="s">
        <v>137</v>
      </c>
      <c r="D94" s="128" t="s">
        <v>118</v>
      </c>
      <c r="E94" s="129" t="s">
        <v>138</v>
      </c>
      <c r="F94" s="130" t="s">
        <v>139</v>
      </c>
      <c r="G94" s="131" t="s">
        <v>121</v>
      </c>
      <c r="H94" s="132">
        <v>1</v>
      </c>
      <c r="I94" s="133"/>
      <c r="J94" s="134">
        <f>ROUND(I94*H94,2)</f>
        <v>0</v>
      </c>
      <c r="K94" s="130" t="s">
        <v>122</v>
      </c>
      <c r="L94" s="33"/>
      <c r="M94" s="135" t="s">
        <v>34</v>
      </c>
      <c r="N94" s="136" t="s">
        <v>49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123</v>
      </c>
      <c r="AT94" s="139" t="s">
        <v>118</v>
      </c>
      <c r="AU94" s="139" t="s">
        <v>88</v>
      </c>
      <c r="AY94" s="17" t="s">
        <v>115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7" t="s">
        <v>86</v>
      </c>
      <c r="BK94" s="140">
        <f>ROUND(I94*H94,2)</f>
        <v>0</v>
      </c>
      <c r="BL94" s="17" t="s">
        <v>123</v>
      </c>
      <c r="BM94" s="139" t="s">
        <v>140</v>
      </c>
    </row>
    <row r="95" spans="2:65" s="1" customFormat="1">
      <c r="B95" s="33"/>
      <c r="D95" s="141" t="s">
        <v>125</v>
      </c>
      <c r="F95" s="142" t="s">
        <v>139</v>
      </c>
      <c r="I95" s="143"/>
      <c r="L95" s="33"/>
      <c r="M95" s="144"/>
      <c r="T95" s="54"/>
      <c r="AT95" s="17" t="s">
        <v>125</v>
      </c>
      <c r="AU95" s="17" t="s">
        <v>88</v>
      </c>
    </row>
    <row r="96" spans="2:65" s="1" customFormat="1">
      <c r="B96" s="33"/>
      <c r="D96" s="145" t="s">
        <v>126</v>
      </c>
      <c r="F96" s="146" t="s">
        <v>141</v>
      </c>
      <c r="I96" s="143"/>
      <c r="L96" s="33"/>
      <c r="M96" s="144"/>
      <c r="T96" s="54"/>
      <c r="AT96" s="17" t="s">
        <v>126</v>
      </c>
      <c r="AU96" s="17" t="s">
        <v>88</v>
      </c>
    </row>
    <row r="97" spans="2:65" s="1" customFormat="1" ht="16.5" customHeight="1">
      <c r="B97" s="33"/>
      <c r="C97" s="128" t="s">
        <v>114</v>
      </c>
      <c r="D97" s="128" t="s">
        <v>118</v>
      </c>
      <c r="E97" s="129" t="s">
        <v>142</v>
      </c>
      <c r="F97" s="130" t="s">
        <v>143</v>
      </c>
      <c r="G97" s="131" t="s">
        <v>121</v>
      </c>
      <c r="H97" s="132">
        <v>1</v>
      </c>
      <c r="I97" s="133"/>
      <c r="J97" s="134">
        <f>ROUND(I97*H97,2)</f>
        <v>0</v>
      </c>
      <c r="K97" s="130" t="s">
        <v>122</v>
      </c>
      <c r="L97" s="33"/>
      <c r="M97" s="135" t="s">
        <v>34</v>
      </c>
      <c r="N97" s="136" t="s">
        <v>49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123</v>
      </c>
      <c r="AT97" s="139" t="s">
        <v>118</v>
      </c>
      <c r="AU97" s="139" t="s">
        <v>88</v>
      </c>
      <c r="AY97" s="17" t="s">
        <v>115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86</v>
      </c>
      <c r="BK97" s="140">
        <f>ROUND(I97*H97,2)</f>
        <v>0</v>
      </c>
      <c r="BL97" s="17" t="s">
        <v>123</v>
      </c>
      <c r="BM97" s="139" t="s">
        <v>144</v>
      </c>
    </row>
    <row r="98" spans="2:65" s="1" customFormat="1">
      <c r="B98" s="33"/>
      <c r="D98" s="141" t="s">
        <v>125</v>
      </c>
      <c r="F98" s="142" t="s">
        <v>143</v>
      </c>
      <c r="I98" s="143"/>
      <c r="L98" s="33"/>
      <c r="M98" s="144"/>
      <c r="T98" s="54"/>
      <c r="AT98" s="17" t="s">
        <v>125</v>
      </c>
      <c r="AU98" s="17" t="s">
        <v>88</v>
      </c>
    </row>
    <row r="99" spans="2:65" s="1" customFormat="1">
      <c r="B99" s="33"/>
      <c r="D99" s="145" t="s">
        <v>126</v>
      </c>
      <c r="F99" s="146" t="s">
        <v>145</v>
      </c>
      <c r="I99" s="143"/>
      <c r="L99" s="33"/>
      <c r="M99" s="144"/>
      <c r="T99" s="54"/>
      <c r="AT99" s="17" t="s">
        <v>126</v>
      </c>
      <c r="AU99" s="17" t="s">
        <v>88</v>
      </c>
    </row>
    <row r="100" spans="2:65" s="11" customFormat="1" ht="22.8" customHeight="1">
      <c r="B100" s="116"/>
      <c r="D100" s="117" t="s">
        <v>77</v>
      </c>
      <c r="E100" s="126" t="s">
        <v>146</v>
      </c>
      <c r="F100" s="126" t="s">
        <v>147</v>
      </c>
      <c r="I100" s="119"/>
      <c r="J100" s="127">
        <f>BK100</f>
        <v>0</v>
      </c>
      <c r="L100" s="116"/>
      <c r="M100" s="121"/>
      <c r="P100" s="122">
        <f>SUM(P101:P104)</f>
        <v>0</v>
      </c>
      <c r="R100" s="122">
        <f>SUM(R101:R104)</f>
        <v>0</v>
      </c>
      <c r="T100" s="123">
        <f>SUM(T101:T104)</f>
        <v>0</v>
      </c>
      <c r="AR100" s="117" t="s">
        <v>114</v>
      </c>
      <c r="AT100" s="124" t="s">
        <v>77</v>
      </c>
      <c r="AU100" s="124" t="s">
        <v>86</v>
      </c>
      <c r="AY100" s="117" t="s">
        <v>115</v>
      </c>
      <c r="BK100" s="125">
        <f>SUM(BK101:BK104)</f>
        <v>0</v>
      </c>
    </row>
    <row r="101" spans="2:65" s="1" customFormat="1" ht="16.5" customHeight="1">
      <c r="B101" s="33"/>
      <c r="C101" s="128" t="s">
        <v>148</v>
      </c>
      <c r="D101" s="128" t="s">
        <v>118</v>
      </c>
      <c r="E101" s="129" t="s">
        <v>149</v>
      </c>
      <c r="F101" s="130" t="s">
        <v>147</v>
      </c>
      <c r="G101" s="131" t="s">
        <v>121</v>
      </c>
      <c r="H101" s="132">
        <v>1</v>
      </c>
      <c r="I101" s="133"/>
      <c r="J101" s="134">
        <f>ROUND(I101*H101,2)</f>
        <v>0</v>
      </c>
      <c r="K101" s="130" t="s">
        <v>122</v>
      </c>
      <c r="L101" s="33"/>
      <c r="M101" s="135" t="s">
        <v>34</v>
      </c>
      <c r="N101" s="136" t="s">
        <v>49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123</v>
      </c>
      <c r="AT101" s="139" t="s">
        <v>118</v>
      </c>
      <c r="AU101" s="139" t="s">
        <v>88</v>
      </c>
      <c r="AY101" s="17" t="s">
        <v>115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86</v>
      </c>
      <c r="BK101" s="140">
        <f>ROUND(I101*H101,2)</f>
        <v>0</v>
      </c>
      <c r="BL101" s="17" t="s">
        <v>123</v>
      </c>
      <c r="BM101" s="139" t="s">
        <v>150</v>
      </c>
    </row>
    <row r="102" spans="2:65" s="1" customFormat="1">
      <c r="B102" s="33"/>
      <c r="D102" s="141" t="s">
        <v>125</v>
      </c>
      <c r="F102" s="142" t="s">
        <v>147</v>
      </c>
      <c r="I102" s="143"/>
      <c r="L102" s="33"/>
      <c r="M102" s="144"/>
      <c r="T102" s="54"/>
      <c r="AT102" s="17" t="s">
        <v>125</v>
      </c>
      <c r="AU102" s="17" t="s">
        <v>88</v>
      </c>
    </row>
    <row r="103" spans="2:65" s="1" customFormat="1">
      <c r="B103" s="33"/>
      <c r="D103" s="145" t="s">
        <v>126</v>
      </c>
      <c r="F103" s="146" t="s">
        <v>151</v>
      </c>
      <c r="I103" s="143"/>
      <c r="L103" s="33"/>
      <c r="M103" s="144"/>
      <c r="T103" s="54"/>
      <c r="AT103" s="17" t="s">
        <v>126</v>
      </c>
      <c r="AU103" s="17" t="s">
        <v>88</v>
      </c>
    </row>
    <row r="104" spans="2:65" s="1" customFormat="1" ht="144">
      <c r="B104" s="33"/>
      <c r="D104" s="141" t="s">
        <v>152</v>
      </c>
      <c r="F104" s="147" t="s">
        <v>153</v>
      </c>
      <c r="I104" s="143"/>
      <c r="L104" s="33"/>
      <c r="M104" s="148"/>
      <c r="N104" s="149"/>
      <c r="O104" s="149"/>
      <c r="P104" s="149"/>
      <c r="Q104" s="149"/>
      <c r="R104" s="149"/>
      <c r="S104" s="149"/>
      <c r="T104" s="150"/>
      <c r="AT104" s="17" t="s">
        <v>152</v>
      </c>
      <c r="AU104" s="17" t="s">
        <v>88</v>
      </c>
    </row>
    <row r="105" spans="2:65" s="1" customFormat="1" ht="6.9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3"/>
    </row>
  </sheetData>
  <sheetProtection algorithmName="SHA-512" hashValue="DZcbFfBwBtjnpJQuvqxAeWugXInNzvZwdOx0C/nwKlxNr1X8yRATn0TMGDHOWXdmHSFUT33fEhh1RsCmywR9tg==" saltValue="D46BXUVcbm7GsiqrU2dlW1zNzShTviP0RWHTCvxsaK60OLojGKUjOCcBzB6ej7R0yHjsE0UIPc12ITpJT/G+2A==" spinCount="100000" sheet="1" objects="1" scenarios="1" formatColumns="0" formatRows="0" autoFilter="0"/>
  <autoFilter ref="C81:K104" xr:uid="{00000000-0009-0000-0000-000001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100-000000000000}"/>
    <hyperlink ref="F90" r:id="rId2" xr:uid="{00000000-0004-0000-0100-000001000000}"/>
    <hyperlink ref="F93" r:id="rId3" xr:uid="{00000000-0004-0000-0100-000002000000}"/>
    <hyperlink ref="F96" r:id="rId4" xr:uid="{00000000-0004-0000-0100-000003000000}"/>
    <hyperlink ref="F99" r:id="rId5" xr:uid="{00000000-0004-0000-0100-000004000000}"/>
    <hyperlink ref="F103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9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92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4" t="str">
        <f>'Rekapitulace stavby'!K6</f>
        <v>Parkovací stání ul. U Nemocnice, Mariánské Lázně</v>
      </c>
      <c r="F7" s="305"/>
      <c r="G7" s="305"/>
      <c r="H7" s="305"/>
      <c r="L7" s="20"/>
    </row>
    <row r="8" spans="2:46" s="1" customFormat="1" ht="12" customHeight="1">
      <c r="B8" s="33"/>
      <c r="D8" s="27" t="s">
        <v>93</v>
      </c>
      <c r="L8" s="33"/>
    </row>
    <row r="9" spans="2:46" s="1" customFormat="1" ht="16.5" customHeight="1">
      <c r="B9" s="33"/>
      <c r="E9" s="276" t="s">
        <v>154</v>
      </c>
      <c r="F9" s="303"/>
      <c r="G9" s="303"/>
      <c r="H9" s="30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34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 xml:space="preserve"> 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34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7" t="s">
        <v>35</v>
      </c>
      <c r="I17" s="27" t="s">
        <v>30</v>
      </c>
      <c r="J17" s="28" t="str">
        <f>'Rekapitulace stavby'!AN13</f>
        <v>Vyplnit údaj</v>
      </c>
      <c r="L17" s="33"/>
    </row>
    <row r="18" spans="2:12" s="1" customFormat="1" ht="18" customHeight="1">
      <c r="B18" s="33"/>
      <c r="E18" s="306" t="str">
        <f>'Rekapitulace stavby'!E14</f>
        <v>Vyplnit údaj</v>
      </c>
      <c r="F18" s="295"/>
      <c r="G18" s="295"/>
      <c r="H18" s="295"/>
      <c r="I18" s="27" t="s">
        <v>33</v>
      </c>
      <c r="J18" s="28" t="str">
        <f>'Rekapitulace stavby'!AN14</f>
        <v>Vyplnit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34</v>
      </c>
      <c r="L20" s="33"/>
    </row>
    <row r="21" spans="2:12" s="1" customFormat="1" ht="18" customHeight="1">
      <c r="B21" s="33"/>
      <c r="E21" s="25" t="s">
        <v>37</v>
      </c>
      <c r="I21" s="27" t="s">
        <v>33</v>
      </c>
      <c r="J21" s="25" t="s">
        <v>34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40</v>
      </c>
      <c r="L23" s="33"/>
    </row>
    <row r="24" spans="2:12" s="1" customFormat="1" ht="18" customHeight="1">
      <c r="B24" s="33"/>
      <c r="E24" s="25" t="s">
        <v>41</v>
      </c>
      <c r="I24" s="27" t="s">
        <v>33</v>
      </c>
      <c r="J24" s="25" t="s">
        <v>34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7" t="s">
        <v>42</v>
      </c>
      <c r="L26" s="33"/>
    </row>
    <row r="27" spans="2:12" s="7" customFormat="1" ht="16.5" customHeight="1">
      <c r="B27" s="87"/>
      <c r="E27" s="299" t="s">
        <v>34</v>
      </c>
      <c r="F27" s="299"/>
      <c r="G27" s="299"/>
      <c r="H27" s="299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44</v>
      </c>
      <c r="J30" s="64">
        <f>ROUND(J85,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" customHeight="1">
      <c r="B33" s="33"/>
      <c r="D33" s="53" t="s">
        <v>48</v>
      </c>
      <c r="E33" s="27" t="s">
        <v>49</v>
      </c>
      <c r="F33" s="89">
        <f>ROUND((SUM(BE85:BE398)),  2)</f>
        <v>0</v>
      </c>
      <c r="I33" s="90">
        <v>0.21</v>
      </c>
      <c r="J33" s="89">
        <f>ROUND(((SUM(BE85:BE398))*I33),  2)</f>
        <v>0</v>
      </c>
      <c r="L33" s="33"/>
    </row>
    <row r="34" spans="2:12" s="1" customFormat="1" ht="14.4" customHeight="1">
      <c r="B34" s="33"/>
      <c r="E34" s="27" t="s">
        <v>50</v>
      </c>
      <c r="F34" s="89">
        <f>ROUND((SUM(BF85:BF398)),  2)</f>
        <v>0</v>
      </c>
      <c r="I34" s="90">
        <v>0.12</v>
      </c>
      <c r="J34" s="89">
        <f>ROUND(((SUM(BF85:BF398))*I34),  2)</f>
        <v>0</v>
      </c>
      <c r="L34" s="33"/>
    </row>
    <row r="35" spans="2:12" s="1" customFormat="1" ht="14.4" hidden="1" customHeight="1">
      <c r="B35" s="33"/>
      <c r="E35" s="27" t="s">
        <v>51</v>
      </c>
      <c r="F35" s="89">
        <f>ROUND((SUM(BG85:BG398)),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52</v>
      </c>
      <c r="F36" s="89">
        <f>ROUND((SUM(BH85:BH398)),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53</v>
      </c>
      <c r="F37" s="89">
        <f>ROUND((SUM(BI85:BI398)),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54</v>
      </c>
      <c r="E39" s="55"/>
      <c r="F39" s="55"/>
      <c r="G39" s="93" t="s">
        <v>55</v>
      </c>
      <c r="H39" s="94" t="s">
        <v>56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1" t="s">
        <v>95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4" t="str">
        <f>E7</f>
        <v>Parkovací stání ul. U Nemocnice, Mariánské Lázně</v>
      </c>
      <c r="F48" s="305"/>
      <c r="G48" s="305"/>
      <c r="H48" s="305"/>
      <c r="L48" s="33"/>
    </row>
    <row r="49" spans="2:47" s="1" customFormat="1" ht="12" customHeight="1">
      <c r="B49" s="33"/>
      <c r="C49" s="27" t="s">
        <v>93</v>
      </c>
      <c r="L49" s="33"/>
    </row>
    <row r="50" spans="2:47" s="1" customFormat="1" ht="16.5" customHeight="1">
      <c r="B50" s="33"/>
      <c r="E50" s="276" t="str">
        <f>E9</f>
        <v>KOM - Komunikace a zpevněné plochy</v>
      </c>
      <c r="F50" s="303"/>
      <c r="G50" s="303"/>
      <c r="H50" s="303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Mariánské Lázně</v>
      </c>
      <c r="I52" s="27" t="s">
        <v>24</v>
      </c>
      <c r="J52" s="50" t="str">
        <f>IF(J12="","",J12)</f>
        <v xml:space="preserve"> 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7" t="s">
        <v>29</v>
      </c>
      <c r="F54" s="25" t="str">
        <f>E15</f>
        <v>Město Mariánské Lázně</v>
      </c>
      <c r="I54" s="27" t="s">
        <v>36</v>
      </c>
      <c r="J54" s="31" t="str">
        <f>E21</f>
        <v>Projekční kancelář Beránek &amp; Hradil</v>
      </c>
      <c r="L54" s="33"/>
    </row>
    <row r="55" spans="2:47" s="1" customFormat="1" ht="15.15" customHeight="1">
      <c r="B55" s="33"/>
      <c r="C55" s="27" t="s">
        <v>35</v>
      </c>
      <c r="F55" s="25" t="str">
        <f>IF(E18="","",E18)</f>
        <v>Vyplnit údaj</v>
      </c>
      <c r="I55" s="27" t="s">
        <v>39</v>
      </c>
      <c r="J55" s="31" t="str">
        <f>E24</f>
        <v>Jakub Vilingr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96</v>
      </c>
      <c r="D57" s="91"/>
      <c r="E57" s="91"/>
      <c r="F57" s="91"/>
      <c r="G57" s="91"/>
      <c r="H57" s="91"/>
      <c r="I57" s="91"/>
      <c r="J57" s="98" t="s">
        <v>97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76</v>
      </c>
      <c r="J59" s="64">
        <f>J85</f>
        <v>0</v>
      </c>
      <c r="L59" s="33"/>
      <c r="AU59" s="17" t="s">
        <v>98</v>
      </c>
    </row>
    <row r="60" spans="2:47" s="8" customFormat="1" ht="24.9" customHeight="1">
      <c r="B60" s="100"/>
      <c r="D60" s="101" t="s">
        <v>155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95" customHeight="1">
      <c r="B61" s="104"/>
      <c r="D61" s="105" t="s">
        <v>156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9.95" customHeight="1">
      <c r="B62" s="104"/>
      <c r="D62" s="105" t="s">
        <v>157</v>
      </c>
      <c r="E62" s="106"/>
      <c r="F62" s="106"/>
      <c r="G62" s="106"/>
      <c r="H62" s="106"/>
      <c r="I62" s="106"/>
      <c r="J62" s="107">
        <f>J220</f>
        <v>0</v>
      </c>
      <c r="L62" s="104"/>
    </row>
    <row r="63" spans="2:47" s="9" customFormat="1" ht="19.95" customHeight="1">
      <c r="B63" s="104"/>
      <c r="D63" s="105" t="s">
        <v>158</v>
      </c>
      <c r="E63" s="106"/>
      <c r="F63" s="106"/>
      <c r="G63" s="106"/>
      <c r="H63" s="106"/>
      <c r="I63" s="106"/>
      <c r="J63" s="107">
        <f>J297</f>
        <v>0</v>
      </c>
      <c r="L63" s="104"/>
    </row>
    <row r="64" spans="2:47" s="9" customFormat="1" ht="19.95" customHeight="1">
      <c r="B64" s="104"/>
      <c r="D64" s="105" t="s">
        <v>159</v>
      </c>
      <c r="E64" s="106"/>
      <c r="F64" s="106"/>
      <c r="G64" s="106"/>
      <c r="H64" s="106"/>
      <c r="I64" s="106"/>
      <c r="J64" s="107">
        <f>J381</f>
        <v>0</v>
      </c>
      <c r="L64" s="104"/>
    </row>
    <row r="65" spans="2:12" s="9" customFormat="1" ht="19.95" customHeight="1">
      <c r="B65" s="104"/>
      <c r="D65" s="105" t="s">
        <v>160</v>
      </c>
      <c r="E65" s="106"/>
      <c r="F65" s="106"/>
      <c r="G65" s="106"/>
      <c r="H65" s="106"/>
      <c r="I65" s="106"/>
      <c r="J65" s="107">
        <f>J395</f>
        <v>0</v>
      </c>
      <c r="L65" s="104"/>
    </row>
    <row r="66" spans="2:12" s="1" customFormat="1" ht="21.75" customHeight="1">
      <c r="B66" s="33"/>
      <c r="L66" s="33"/>
    </row>
    <row r="67" spans="2:12" s="1" customFormat="1" ht="6.9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>
      <c r="B72" s="33"/>
      <c r="C72" s="21" t="s">
        <v>101</v>
      </c>
      <c r="L72" s="33"/>
    </row>
    <row r="73" spans="2:12" s="1" customFormat="1" ht="6.9" customHeight="1">
      <c r="B73" s="33"/>
      <c r="L73" s="33"/>
    </row>
    <row r="74" spans="2:12" s="1" customFormat="1" ht="12" customHeight="1">
      <c r="B74" s="33"/>
      <c r="C74" s="27" t="s">
        <v>16</v>
      </c>
      <c r="L74" s="33"/>
    </row>
    <row r="75" spans="2:12" s="1" customFormat="1" ht="16.5" customHeight="1">
      <c r="B75" s="33"/>
      <c r="E75" s="304" t="str">
        <f>E7</f>
        <v>Parkovací stání ul. U Nemocnice, Mariánské Lázně</v>
      </c>
      <c r="F75" s="305"/>
      <c r="G75" s="305"/>
      <c r="H75" s="305"/>
      <c r="L75" s="33"/>
    </row>
    <row r="76" spans="2:12" s="1" customFormat="1" ht="12" customHeight="1">
      <c r="B76" s="33"/>
      <c r="C76" s="27" t="s">
        <v>93</v>
      </c>
      <c r="L76" s="33"/>
    </row>
    <row r="77" spans="2:12" s="1" customFormat="1" ht="16.5" customHeight="1">
      <c r="B77" s="33"/>
      <c r="E77" s="276" t="str">
        <f>E9</f>
        <v>KOM - Komunikace a zpevněné plochy</v>
      </c>
      <c r="F77" s="303"/>
      <c r="G77" s="303"/>
      <c r="H77" s="303"/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7" t="s">
        <v>22</v>
      </c>
      <c r="F79" s="25" t="str">
        <f>F12</f>
        <v>Mariánské Lázně</v>
      </c>
      <c r="I79" s="27" t="s">
        <v>24</v>
      </c>
      <c r="J79" s="50" t="str">
        <f>IF(J12="","",J12)</f>
        <v xml:space="preserve"> </v>
      </c>
      <c r="L79" s="33"/>
    </row>
    <row r="80" spans="2:12" s="1" customFormat="1" ht="6.9" customHeight="1">
      <c r="B80" s="33"/>
      <c r="L80" s="33"/>
    </row>
    <row r="81" spans="2:65" s="1" customFormat="1" ht="25.65" customHeight="1">
      <c r="B81" s="33"/>
      <c r="C81" s="27" t="s">
        <v>29</v>
      </c>
      <c r="F81" s="25" t="str">
        <f>E15</f>
        <v>Město Mariánské Lázně</v>
      </c>
      <c r="I81" s="27" t="s">
        <v>36</v>
      </c>
      <c r="J81" s="31" t="str">
        <f>E21</f>
        <v>Projekční kancelář Beránek &amp; Hradil</v>
      </c>
      <c r="L81" s="33"/>
    </row>
    <row r="82" spans="2:65" s="1" customFormat="1" ht="15.15" customHeight="1">
      <c r="B82" s="33"/>
      <c r="C82" s="27" t="s">
        <v>35</v>
      </c>
      <c r="F82" s="25" t="str">
        <f>IF(E18="","",E18)</f>
        <v>Vyplnit údaj</v>
      </c>
      <c r="I82" s="27" t="s">
        <v>39</v>
      </c>
      <c r="J82" s="31" t="str">
        <f>E24</f>
        <v>Jakub Vilingr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08"/>
      <c r="C84" s="109" t="s">
        <v>102</v>
      </c>
      <c r="D84" s="110" t="s">
        <v>63</v>
      </c>
      <c r="E84" s="110" t="s">
        <v>59</v>
      </c>
      <c r="F84" s="110" t="s">
        <v>60</v>
      </c>
      <c r="G84" s="110" t="s">
        <v>103</v>
      </c>
      <c r="H84" s="110" t="s">
        <v>104</v>
      </c>
      <c r="I84" s="110" t="s">
        <v>105</v>
      </c>
      <c r="J84" s="110" t="s">
        <v>97</v>
      </c>
      <c r="K84" s="111" t="s">
        <v>106</v>
      </c>
      <c r="L84" s="108"/>
      <c r="M84" s="57" t="s">
        <v>34</v>
      </c>
      <c r="N84" s="58" t="s">
        <v>48</v>
      </c>
      <c r="O84" s="58" t="s">
        <v>107</v>
      </c>
      <c r="P84" s="58" t="s">
        <v>108</v>
      </c>
      <c r="Q84" s="58" t="s">
        <v>109</v>
      </c>
      <c r="R84" s="58" t="s">
        <v>110</v>
      </c>
      <c r="S84" s="58" t="s">
        <v>111</v>
      </c>
      <c r="T84" s="59" t="s">
        <v>112</v>
      </c>
    </row>
    <row r="85" spans="2:65" s="1" customFormat="1" ht="22.8" customHeight="1">
      <c r="B85" s="33"/>
      <c r="C85" s="62" t="s">
        <v>113</v>
      </c>
      <c r="J85" s="112">
        <f>BK85</f>
        <v>0</v>
      </c>
      <c r="L85" s="33"/>
      <c r="M85" s="60"/>
      <c r="N85" s="51"/>
      <c r="O85" s="51"/>
      <c r="P85" s="113">
        <f>P86</f>
        <v>0</v>
      </c>
      <c r="Q85" s="51"/>
      <c r="R85" s="113">
        <f>R86</f>
        <v>94.425641279999994</v>
      </c>
      <c r="S85" s="51"/>
      <c r="T85" s="114">
        <f>T86</f>
        <v>3.7075200000000001</v>
      </c>
      <c r="AT85" s="17" t="s">
        <v>77</v>
      </c>
      <c r="AU85" s="17" t="s">
        <v>98</v>
      </c>
      <c r="BK85" s="115">
        <f>BK86</f>
        <v>0</v>
      </c>
    </row>
    <row r="86" spans="2:65" s="11" customFormat="1" ht="25.95" customHeight="1">
      <c r="B86" s="116"/>
      <c r="D86" s="117" t="s">
        <v>77</v>
      </c>
      <c r="E86" s="118" t="s">
        <v>161</v>
      </c>
      <c r="F86" s="118" t="s">
        <v>162</v>
      </c>
      <c r="I86" s="119"/>
      <c r="J86" s="120">
        <f>BK86</f>
        <v>0</v>
      </c>
      <c r="L86" s="116"/>
      <c r="M86" s="121"/>
      <c r="P86" s="122">
        <f>P87+P220+P297+P381+P395</f>
        <v>0</v>
      </c>
      <c r="R86" s="122">
        <f>R87+R220+R297+R381+R395</f>
        <v>94.425641279999994</v>
      </c>
      <c r="T86" s="123">
        <f>T87+T220+T297+T381+T395</f>
        <v>3.7075200000000001</v>
      </c>
      <c r="AR86" s="117" t="s">
        <v>86</v>
      </c>
      <c r="AT86" s="124" t="s">
        <v>77</v>
      </c>
      <c r="AU86" s="124" t="s">
        <v>78</v>
      </c>
      <c r="AY86" s="117" t="s">
        <v>115</v>
      </c>
      <c r="BK86" s="125">
        <f>BK87+BK220+BK297+BK381+BK395</f>
        <v>0</v>
      </c>
    </row>
    <row r="87" spans="2:65" s="11" customFormat="1" ht="22.8" customHeight="1">
      <c r="B87" s="116"/>
      <c r="D87" s="117" t="s">
        <v>77</v>
      </c>
      <c r="E87" s="126" t="s">
        <v>86</v>
      </c>
      <c r="F87" s="126" t="s">
        <v>163</v>
      </c>
      <c r="I87" s="119"/>
      <c r="J87" s="127">
        <f>BK87</f>
        <v>0</v>
      </c>
      <c r="L87" s="116"/>
      <c r="M87" s="121"/>
      <c r="P87" s="122">
        <f>SUM(P88:P219)</f>
        <v>0</v>
      </c>
      <c r="R87" s="122">
        <f>SUM(R88:R219)</f>
        <v>4.1916000000000002E-2</v>
      </c>
      <c r="T87" s="123">
        <f>SUM(T88:T219)</f>
        <v>3.7035200000000001</v>
      </c>
      <c r="AR87" s="117" t="s">
        <v>86</v>
      </c>
      <c r="AT87" s="124" t="s">
        <v>77</v>
      </c>
      <c r="AU87" s="124" t="s">
        <v>86</v>
      </c>
      <c r="AY87" s="117" t="s">
        <v>115</v>
      </c>
      <c r="BK87" s="125">
        <f>SUM(BK88:BK219)</f>
        <v>0</v>
      </c>
    </row>
    <row r="88" spans="2:65" s="1" customFormat="1" ht="37.799999999999997" customHeight="1">
      <c r="B88" s="33"/>
      <c r="C88" s="128" t="s">
        <v>86</v>
      </c>
      <c r="D88" s="128" t="s">
        <v>118</v>
      </c>
      <c r="E88" s="129" t="s">
        <v>164</v>
      </c>
      <c r="F88" s="130" t="s">
        <v>165</v>
      </c>
      <c r="G88" s="131" t="s">
        <v>166</v>
      </c>
      <c r="H88" s="132">
        <v>50</v>
      </c>
      <c r="I88" s="133"/>
      <c r="J88" s="134">
        <f>ROUND(I88*H88,2)</f>
        <v>0</v>
      </c>
      <c r="K88" s="130" t="s">
        <v>122</v>
      </c>
      <c r="L88" s="33"/>
      <c r="M88" s="135" t="s">
        <v>34</v>
      </c>
      <c r="N88" s="136" t="s">
        <v>49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137</v>
      </c>
      <c r="AT88" s="139" t="s">
        <v>118</v>
      </c>
      <c r="AU88" s="139" t="s">
        <v>88</v>
      </c>
      <c r="AY88" s="17" t="s">
        <v>115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86</v>
      </c>
      <c r="BK88" s="140">
        <f>ROUND(I88*H88,2)</f>
        <v>0</v>
      </c>
      <c r="BL88" s="17" t="s">
        <v>137</v>
      </c>
      <c r="BM88" s="139" t="s">
        <v>167</v>
      </c>
    </row>
    <row r="89" spans="2:65" s="1" customFormat="1" ht="28.8">
      <c r="B89" s="33"/>
      <c r="D89" s="141" t="s">
        <v>125</v>
      </c>
      <c r="F89" s="142" t="s">
        <v>168</v>
      </c>
      <c r="I89" s="143"/>
      <c r="L89" s="33"/>
      <c r="M89" s="144"/>
      <c r="T89" s="54"/>
      <c r="AT89" s="17" t="s">
        <v>125</v>
      </c>
      <c r="AU89" s="17" t="s">
        <v>88</v>
      </c>
    </row>
    <row r="90" spans="2:65" s="1" customFormat="1">
      <c r="B90" s="33"/>
      <c r="D90" s="145" t="s">
        <v>126</v>
      </c>
      <c r="F90" s="146" t="s">
        <v>169</v>
      </c>
      <c r="I90" s="143"/>
      <c r="L90" s="33"/>
      <c r="M90" s="144"/>
      <c r="T90" s="54"/>
      <c r="AT90" s="17" t="s">
        <v>126</v>
      </c>
      <c r="AU90" s="17" t="s">
        <v>88</v>
      </c>
    </row>
    <row r="91" spans="2:65" s="12" customFormat="1">
      <c r="B91" s="151"/>
      <c r="D91" s="141" t="s">
        <v>170</v>
      </c>
      <c r="E91" s="152" t="s">
        <v>34</v>
      </c>
      <c r="F91" s="153" t="s">
        <v>171</v>
      </c>
      <c r="H91" s="154">
        <v>50</v>
      </c>
      <c r="I91" s="155"/>
      <c r="L91" s="151"/>
      <c r="M91" s="156"/>
      <c r="T91" s="157"/>
      <c r="AT91" s="152" t="s">
        <v>170</v>
      </c>
      <c r="AU91" s="152" t="s">
        <v>88</v>
      </c>
      <c r="AV91" s="12" t="s">
        <v>88</v>
      </c>
      <c r="AW91" s="12" t="s">
        <v>38</v>
      </c>
      <c r="AX91" s="12" t="s">
        <v>86</v>
      </c>
      <c r="AY91" s="152" t="s">
        <v>115</v>
      </c>
    </row>
    <row r="92" spans="2:65" s="1" customFormat="1" ht="24.15" customHeight="1">
      <c r="B92" s="33"/>
      <c r="C92" s="128" t="s">
        <v>88</v>
      </c>
      <c r="D92" s="128" t="s">
        <v>118</v>
      </c>
      <c r="E92" s="129" t="s">
        <v>172</v>
      </c>
      <c r="F92" s="130" t="s">
        <v>173</v>
      </c>
      <c r="G92" s="131" t="s">
        <v>166</v>
      </c>
      <c r="H92" s="132">
        <v>11.72</v>
      </c>
      <c r="I92" s="133"/>
      <c r="J92" s="134">
        <f>ROUND(I92*H92,2)</f>
        <v>0</v>
      </c>
      <c r="K92" s="130" t="s">
        <v>122</v>
      </c>
      <c r="L92" s="33"/>
      <c r="M92" s="135" t="s">
        <v>34</v>
      </c>
      <c r="N92" s="136" t="s">
        <v>49</v>
      </c>
      <c r="P92" s="137">
        <f>O92*H92</f>
        <v>0</v>
      </c>
      <c r="Q92" s="137">
        <v>0</v>
      </c>
      <c r="R92" s="137">
        <f>Q92*H92</f>
        <v>0</v>
      </c>
      <c r="S92" s="137">
        <v>0.316</v>
      </c>
      <c r="T92" s="138">
        <f>S92*H92</f>
        <v>3.7035200000000001</v>
      </c>
      <c r="AR92" s="139" t="s">
        <v>137</v>
      </c>
      <c r="AT92" s="139" t="s">
        <v>118</v>
      </c>
      <c r="AU92" s="139" t="s">
        <v>88</v>
      </c>
      <c r="AY92" s="17" t="s">
        <v>115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86</v>
      </c>
      <c r="BK92" s="140">
        <f>ROUND(I92*H92,2)</f>
        <v>0</v>
      </c>
      <c r="BL92" s="17" t="s">
        <v>137</v>
      </c>
      <c r="BM92" s="139" t="s">
        <v>174</v>
      </c>
    </row>
    <row r="93" spans="2:65" s="1" customFormat="1" ht="38.4">
      <c r="B93" s="33"/>
      <c r="D93" s="141" t="s">
        <v>125</v>
      </c>
      <c r="F93" s="142" t="s">
        <v>175</v>
      </c>
      <c r="I93" s="143"/>
      <c r="L93" s="33"/>
      <c r="M93" s="144"/>
      <c r="T93" s="54"/>
      <c r="AT93" s="17" t="s">
        <v>125</v>
      </c>
      <c r="AU93" s="17" t="s">
        <v>88</v>
      </c>
    </row>
    <row r="94" spans="2:65" s="1" customFormat="1">
      <c r="B94" s="33"/>
      <c r="D94" s="145" t="s">
        <v>126</v>
      </c>
      <c r="F94" s="146" t="s">
        <v>176</v>
      </c>
      <c r="I94" s="143"/>
      <c r="L94" s="33"/>
      <c r="M94" s="144"/>
      <c r="T94" s="54"/>
      <c r="AT94" s="17" t="s">
        <v>126</v>
      </c>
      <c r="AU94" s="17" t="s">
        <v>88</v>
      </c>
    </row>
    <row r="95" spans="2:65" s="13" customFormat="1">
      <c r="B95" s="158"/>
      <c r="D95" s="141" t="s">
        <v>170</v>
      </c>
      <c r="E95" s="159" t="s">
        <v>34</v>
      </c>
      <c r="F95" s="160" t="s">
        <v>177</v>
      </c>
      <c r="H95" s="159" t="s">
        <v>34</v>
      </c>
      <c r="I95" s="161"/>
      <c r="L95" s="158"/>
      <c r="M95" s="162"/>
      <c r="T95" s="163"/>
      <c r="AT95" s="159" t="s">
        <v>170</v>
      </c>
      <c r="AU95" s="159" t="s">
        <v>88</v>
      </c>
      <c r="AV95" s="13" t="s">
        <v>86</v>
      </c>
      <c r="AW95" s="13" t="s">
        <v>38</v>
      </c>
      <c r="AX95" s="13" t="s">
        <v>78</v>
      </c>
      <c r="AY95" s="159" t="s">
        <v>115</v>
      </c>
    </row>
    <row r="96" spans="2:65" s="12" customFormat="1">
      <c r="B96" s="151"/>
      <c r="D96" s="141" t="s">
        <v>170</v>
      </c>
      <c r="E96" s="152" t="s">
        <v>34</v>
      </c>
      <c r="F96" s="153" t="s">
        <v>178</v>
      </c>
      <c r="H96" s="154">
        <v>11.72</v>
      </c>
      <c r="I96" s="155"/>
      <c r="L96" s="151"/>
      <c r="M96" s="156"/>
      <c r="T96" s="157"/>
      <c r="AT96" s="152" t="s">
        <v>170</v>
      </c>
      <c r="AU96" s="152" t="s">
        <v>88</v>
      </c>
      <c r="AV96" s="12" t="s">
        <v>88</v>
      </c>
      <c r="AW96" s="12" t="s">
        <v>38</v>
      </c>
      <c r="AX96" s="12" t="s">
        <v>86</v>
      </c>
      <c r="AY96" s="152" t="s">
        <v>115</v>
      </c>
    </row>
    <row r="97" spans="2:65" s="1" customFormat="1" ht="24.15" customHeight="1">
      <c r="B97" s="33"/>
      <c r="C97" s="128" t="s">
        <v>132</v>
      </c>
      <c r="D97" s="128" t="s">
        <v>118</v>
      </c>
      <c r="E97" s="129" t="s">
        <v>179</v>
      </c>
      <c r="F97" s="130" t="s">
        <v>180</v>
      </c>
      <c r="G97" s="131" t="s">
        <v>166</v>
      </c>
      <c r="H97" s="132">
        <v>129.72</v>
      </c>
      <c r="I97" s="133"/>
      <c r="J97" s="134">
        <f>ROUND(I97*H97,2)</f>
        <v>0</v>
      </c>
      <c r="K97" s="130" t="s">
        <v>122</v>
      </c>
      <c r="L97" s="33"/>
      <c r="M97" s="135" t="s">
        <v>34</v>
      </c>
      <c r="N97" s="136" t="s">
        <v>49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137</v>
      </c>
      <c r="AT97" s="139" t="s">
        <v>118</v>
      </c>
      <c r="AU97" s="139" t="s">
        <v>88</v>
      </c>
      <c r="AY97" s="17" t="s">
        <v>115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86</v>
      </c>
      <c r="BK97" s="140">
        <f>ROUND(I97*H97,2)</f>
        <v>0</v>
      </c>
      <c r="BL97" s="17" t="s">
        <v>137</v>
      </c>
      <c r="BM97" s="139" t="s">
        <v>181</v>
      </c>
    </row>
    <row r="98" spans="2:65" s="1" customFormat="1" ht="19.2">
      <c r="B98" s="33"/>
      <c r="D98" s="141" t="s">
        <v>125</v>
      </c>
      <c r="F98" s="142" t="s">
        <v>182</v>
      </c>
      <c r="I98" s="143"/>
      <c r="L98" s="33"/>
      <c r="M98" s="144"/>
      <c r="T98" s="54"/>
      <c r="AT98" s="17" t="s">
        <v>125</v>
      </c>
      <c r="AU98" s="17" t="s">
        <v>88</v>
      </c>
    </row>
    <row r="99" spans="2:65" s="1" customFormat="1">
      <c r="B99" s="33"/>
      <c r="D99" s="145" t="s">
        <v>126</v>
      </c>
      <c r="F99" s="146" t="s">
        <v>183</v>
      </c>
      <c r="I99" s="143"/>
      <c r="L99" s="33"/>
      <c r="M99" s="144"/>
      <c r="T99" s="54"/>
      <c r="AT99" s="17" t="s">
        <v>126</v>
      </c>
      <c r="AU99" s="17" t="s">
        <v>88</v>
      </c>
    </row>
    <row r="100" spans="2:65" s="13" customFormat="1">
      <c r="B100" s="158"/>
      <c r="D100" s="141" t="s">
        <v>170</v>
      </c>
      <c r="E100" s="159" t="s">
        <v>34</v>
      </c>
      <c r="F100" s="160" t="s">
        <v>184</v>
      </c>
      <c r="H100" s="159" t="s">
        <v>34</v>
      </c>
      <c r="I100" s="161"/>
      <c r="L100" s="158"/>
      <c r="M100" s="162"/>
      <c r="T100" s="163"/>
      <c r="AT100" s="159" t="s">
        <v>170</v>
      </c>
      <c r="AU100" s="159" t="s">
        <v>88</v>
      </c>
      <c r="AV100" s="13" t="s">
        <v>86</v>
      </c>
      <c r="AW100" s="13" t="s">
        <v>38</v>
      </c>
      <c r="AX100" s="13" t="s">
        <v>78</v>
      </c>
      <c r="AY100" s="159" t="s">
        <v>115</v>
      </c>
    </row>
    <row r="101" spans="2:65" s="12" customFormat="1">
      <c r="B101" s="151"/>
      <c r="D101" s="141" t="s">
        <v>170</v>
      </c>
      <c r="E101" s="152" t="s">
        <v>34</v>
      </c>
      <c r="F101" s="153" t="s">
        <v>185</v>
      </c>
      <c r="H101" s="154">
        <v>129.72</v>
      </c>
      <c r="I101" s="155"/>
      <c r="L101" s="151"/>
      <c r="M101" s="156"/>
      <c r="T101" s="157"/>
      <c r="AT101" s="152" t="s">
        <v>170</v>
      </c>
      <c r="AU101" s="152" t="s">
        <v>88</v>
      </c>
      <c r="AV101" s="12" t="s">
        <v>88</v>
      </c>
      <c r="AW101" s="12" t="s">
        <v>38</v>
      </c>
      <c r="AX101" s="12" t="s">
        <v>86</v>
      </c>
      <c r="AY101" s="152" t="s">
        <v>115</v>
      </c>
    </row>
    <row r="102" spans="2:65" s="1" customFormat="1" ht="33" customHeight="1">
      <c r="B102" s="33"/>
      <c r="C102" s="128" t="s">
        <v>137</v>
      </c>
      <c r="D102" s="128" t="s">
        <v>118</v>
      </c>
      <c r="E102" s="129" t="s">
        <v>186</v>
      </c>
      <c r="F102" s="130" t="s">
        <v>187</v>
      </c>
      <c r="G102" s="131" t="s">
        <v>188</v>
      </c>
      <c r="H102" s="132">
        <v>64.802000000000007</v>
      </c>
      <c r="I102" s="133"/>
      <c r="J102" s="134">
        <f>ROUND(I102*H102,2)</f>
        <v>0</v>
      </c>
      <c r="K102" s="130" t="s">
        <v>122</v>
      </c>
      <c r="L102" s="33"/>
      <c r="M102" s="135" t="s">
        <v>34</v>
      </c>
      <c r="N102" s="136" t="s">
        <v>49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137</v>
      </c>
      <c r="AT102" s="139" t="s">
        <v>118</v>
      </c>
      <c r="AU102" s="139" t="s">
        <v>88</v>
      </c>
      <c r="AY102" s="17" t="s">
        <v>115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86</v>
      </c>
      <c r="BK102" s="140">
        <f>ROUND(I102*H102,2)</f>
        <v>0</v>
      </c>
      <c r="BL102" s="17" t="s">
        <v>137</v>
      </c>
      <c r="BM102" s="139" t="s">
        <v>189</v>
      </c>
    </row>
    <row r="103" spans="2:65" s="1" customFormat="1" ht="19.2">
      <c r="B103" s="33"/>
      <c r="D103" s="141" t="s">
        <v>125</v>
      </c>
      <c r="F103" s="142" t="s">
        <v>190</v>
      </c>
      <c r="I103" s="143"/>
      <c r="L103" s="33"/>
      <c r="M103" s="144"/>
      <c r="T103" s="54"/>
      <c r="AT103" s="17" t="s">
        <v>125</v>
      </c>
      <c r="AU103" s="17" t="s">
        <v>88</v>
      </c>
    </row>
    <row r="104" spans="2:65" s="1" customFormat="1">
      <c r="B104" s="33"/>
      <c r="D104" s="145" t="s">
        <v>126</v>
      </c>
      <c r="F104" s="146" t="s">
        <v>191</v>
      </c>
      <c r="I104" s="143"/>
      <c r="L104" s="33"/>
      <c r="M104" s="144"/>
      <c r="T104" s="54"/>
      <c r="AT104" s="17" t="s">
        <v>126</v>
      </c>
      <c r="AU104" s="17" t="s">
        <v>88</v>
      </c>
    </row>
    <row r="105" spans="2:65" s="13" customFormat="1">
      <c r="B105" s="158"/>
      <c r="D105" s="141" t="s">
        <v>170</v>
      </c>
      <c r="E105" s="159" t="s">
        <v>34</v>
      </c>
      <c r="F105" s="160" t="s">
        <v>192</v>
      </c>
      <c r="H105" s="159" t="s">
        <v>34</v>
      </c>
      <c r="I105" s="161"/>
      <c r="L105" s="158"/>
      <c r="M105" s="162"/>
      <c r="T105" s="163"/>
      <c r="AT105" s="159" t="s">
        <v>170</v>
      </c>
      <c r="AU105" s="159" t="s">
        <v>88</v>
      </c>
      <c r="AV105" s="13" t="s">
        <v>86</v>
      </c>
      <c r="AW105" s="13" t="s">
        <v>38</v>
      </c>
      <c r="AX105" s="13" t="s">
        <v>78</v>
      </c>
      <c r="AY105" s="159" t="s">
        <v>115</v>
      </c>
    </row>
    <row r="106" spans="2:65" s="12" customFormat="1">
      <c r="B106" s="151"/>
      <c r="D106" s="141" t="s">
        <v>170</v>
      </c>
      <c r="E106" s="152" t="s">
        <v>34</v>
      </c>
      <c r="F106" s="153" t="s">
        <v>193</v>
      </c>
      <c r="H106" s="154">
        <v>27.869</v>
      </c>
      <c r="I106" s="155"/>
      <c r="L106" s="151"/>
      <c r="M106" s="156"/>
      <c r="T106" s="157"/>
      <c r="AT106" s="152" t="s">
        <v>170</v>
      </c>
      <c r="AU106" s="152" t="s">
        <v>88</v>
      </c>
      <c r="AV106" s="12" t="s">
        <v>88</v>
      </c>
      <c r="AW106" s="12" t="s">
        <v>38</v>
      </c>
      <c r="AX106" s="12" t="s">
        <v>78</v>
      </c>
      <c r="AY106" s="152" t="s">
        <v>115</v>
      </c>
    </row>
    <row r="107" spans="2:65" s="13" customFormat="1">
      <c r="B107" s="158"/>
      <c r="D107" s="141" t="s">
        <v>170</v>
      </c>
      <c r="E107" s="159" t="s">
        <v>34</v>
      </c>
      <c r="F107" s="160" t="s">
        <v>194</v>
      </c>
      <c r="H107" s="159" t="s">
        <v>34</v>
      </c>
      <c r="I107" s="161"/>
      <c r="L107" s="158"/>
      <c r="M107" s="162"/>
      <c r="T107" s="163"/>
      <c r="AT107" s="159" t="s">
        <v>170</v>
      </c>
      <c r="AU107" s="159" t="s">
        <v>88</v>
      </c>
      <c r="AV107" s="13" t="s">
        <v>86</v>
      </c>
      <c r="AW107" s="13" t="s">
        <v>38</v>
      </c>
      <c r="AX107" s="13" t="s">
        <v>78</v>
      </c>
      <c r="AY107" s="159" t="s">
        <v>115</v>
      </c>
    </row>
    <row r="108" spans="2:65" s="12" customFormat="1">
      <c r="B108" s="151"/>
      <c r="D108" s="141" t="s">
        <v>170</v>
      </c>
      <c r="E108" s="152" t="s">
        <v>34</v>
      </c>
      <c r="F108" s="153" t="s">
        <v>195</v>
      </c>
      <c r="H108" s="154">
        <v>3.34</v>
      </c>
      <c r="I108" s="155"/>
      <c r="L108" s="151"/>
      <c r="M108" s="156"/>
      <c r="T108" s="157"/>
      <c r="AT108" s="152" t="s">
        <v>170</v>
      </c>
      <c r="AU108" s="152" t="s">
        <v>88</v>
      </c>
      <c r="AV108" s="12" t="s">
        <v>88</v>
      </c>
      <c r="AW108" s="12" t="s">
        <v>38</v>
      </c>
      <c r="AX108" s="12" t="s">
        <v>78</v>
      </c>
      <c r="AY108" s="152" t="s">
        <v>115</v>
      </c>
    </row>
    <row r="109" spans="2:65" s="13" customFormat="1">
      <c r="B109" s="158"/>
      <c r="D109" s="141" t="s">
        <v>170</v>
      </c>
      <c r="E109" s="159" t="s">
        <v>34</v>
      </c>
      <c r="F109" s="160" t="s">
        <v>196</v>
      </c>
      <c r="H109" s="159" t="s">
        <v>34</v>
      </c>
      <c r="I109" s="161"/>
      <c r="L109" s="158"/>
      <c r="M109" s="162"/>
      <c r="T109" s="163"/>
      <c r="AT109" s="159" t="s">
        <v>170</v>
      </c>
      <c r="AU109" s="159" t="s">
        <v>88</v>
      </c>
      <c r="AV109" s="13" t="s">
        <v>86</v>
      </c>
      <c r="AW109" s="13" t="s">
        <v>38</v>
      </c>
      <c r="AX109" s="13" t="s">
        <v>78</v>
      </c>
      <c r="AY109" s="159" t="s">
        <v>115</v>
      </c>
    </row>
    <row r="110" spans="2:65" s="12" customFormat="1">
      <c r="B110" s="151"/>
      <c r="D110" s="141" t="s">
        <v>170</v>
      </c>
      <c r="E110" s="152" t="s">
        <v>34</v>
      </c>
      <c r="F110" s="153" t="s">
        <v>197</v>
      </c>
      <c r="H110" s="154">
        <v>29.021999999999998</v>
      </c>
      <c r="I110" s="155"/>
      <c r="L110" s="151"/>
      <c r="M110" s="156"/>
      <c r="T110" s="157"/>
      <c r="AT110" s="152" t="s">
        <v>170</v>
      </c>
      <c r="AU110" s="152" t="s">
        <v>88</v>
      </c>
      <c r="AV110" s="12" t="s">
        <v>88</v>
      </c>
      <c r="AW110" s="12" t="s">
        <v>38</v>
      </c>
      <c r="AX110" s="12" t="s">
        <v>78</v>
      </c>
      <c r="AY110" s="152" t="s">
        <v>115</v>
      </c>
    </row>
    <row r="111" spans="2:65" s="13" customFormat="1">
      <c r="B111" s="158"/>
      <c r="D111" s="141" t="s">
        <v>170</v>
      </c>
      <c r="E111" s="159" t="s">
        <v>34</v>
      </c>
      <c r="F111" s="160" t="s">
        <v>198</v>
      </c>
      <c r="H111" s="159" t="s">
        <v>34</v>
      </c>
      <c r="I111" s="161"/>
      <c r="L111" s="158"/>
      <c r="M111" s="162"/>
      <c r="T111" s="163"/>
      <c r="AT111" s="159" t="s">
        <v>170</v>
      </c>
      <c r="AU111" s="159" t="s">
        <v>88</v>
      </c>
      <c r="AV111" s="13" t="s">
        <v>86</v>
      </c>
      <c r="AW111" s="13" t="s">
        <v>38</v>
      </c>
      <c r="AX111" s="13" t="s">
        <v>78</v>
      </c>
      <c r="AY111" s="159" t="s">
        <v>115</v>
      </c>
    </row>
    <row r="112" spans="2:65" s="12" customFormat="1">
      <c r="B112" s="151"/>
      <c r="D112" s="141" t="s">
        <v>170</v>
      </c>
      <c r="E112" s="152" t="s">
        <v>34</v>
      </c>
      <c r="F112" s="153" t="s">
        <v>199</v>
      </c>
      <c r="H112" s="154">
        <v>4.5709999999999997</v>
      </c>
      <c r="I112" s="155"/>
      <c r="L112" s="151"/>
      <c r="M112" s="156"/>
      <c r="T112" s="157"/>
      <c r="AT112" s="152" t="s">
        <v>170</v>
      </c>
      <c r="AU112" s="152" t="s">
        <v>88</v>
      </c>
      <c r="AV112" s="12" t="s">
        <v>88</v>
      </c>
      <c r="AW112" s="12" t="s">
        <v>38</v>
      </c>
      <c r="AX112" s="12" t="s">
        <v>78</v>
      </c>
      <c r="AY112" s="152" t="s">
        <v>115</v>
      </c>
    </row>
    <row r="113" spans="2:65" s="14" customFormat="1">
      <c r="B113" s="164"/>
      <c r="D113" s="141" t="s">
        <v>170</v>
      </c>
      <c r="E113" s="165" t="s">
        <v>34</v>
      </c>
      <c r="F113" s="166" t="s">
        <v>200</v>
      </c>
      <c r="H113" s="167">
        <v>64.801999999999992</v>
      </c>
      <c r="I113" s="168"/>
      <c r="L113" s="164"/>
      <c r="M113" s="169"/>
      <c r="T113" s="170"/>
      <c r="AT113" s="165" t="s">
        <v>170</v>
      </c>
      <c r="AU113" s="165" t="s">
        <v>88</v>
      </c>
      <c r="AV113" s="14" t="s">
        <v>137</v>
      </c>
      <c r="AW113" s="14" t="s">
        <v>38</v>
      </c>
      <c r="AX113" s="14" t="s">
        <v>86</v>
      </c>
      <c r="AY113" s="165" t="s">
        <v>115</v>
      </c>
    </row>
    <row r="114" spans="2:65" s="1" customFormat="1" ht="24.15" customHeight="1">
      <c r="B114" s="33"/>
      <c r="C114" s="128" t="s">
        <v>114</v>
      </c>
      <c r="D114" s="128" t="s">
        <v>118</v>
      </c>
      <c r="E114" s="129" t="s">
        <v>201</v>
      </c>
      <c r="F114" s="130" t="s">
        <v>202</v>
      </c>
      <c r="G114" s="131" t="s">
        <v>188</v>
      </c>
      <c r="H114" s="132">
        <v>19.440999999999999</v>
      </c>
      <c r="I114" s="133"/>
      <c r="J114" s="134">
        <f>ROUND(I114*H114,2)</f>
        <v>0</v>
      </c>
      <c r="K114" s="130" t="s">
        <v>122</v>
      </c>
      <c r="L114" s="33"/>
      <c r="M114" s="135" t="s">
        <v>34</v>
      </c>
      <c r="N114" s="136" t="s">
        <v>49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137</v>
      </c>
      <c r="AT114" s="139" t="s">
        <v>118</v>
      </c>
      <c r="AU114" s="139" t="s">
        <v>88</v>
      </c>
      <c r="AY114" s="17" t="s">
        <v>115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7" t="s">
        <v>86</v>
      </c>
      <c r="BK114" s="140">
        <f>ROUND(I114*H114,2)</f>
        <v>0</v>
      </c>
      <c r="BL114" s="17" t="s">
        <v>137</v>
      </c>
      <c r="BM114" s="139" t="s">
        <v>203</v>
      </c>
    </row>
    <row r="115" spans="2:65" s="1" customFormat="1" ht="19.2">
      <c r="B115" s="33"/>
      <c r="D115" s="141" t="s">
        <v>125</v>
      </c>
      <c r="F115" s="142" t="s">
        <v>204</v>
      </c>
      <c r="I115" s="143"/>
      <c r="L115" s="33"/>
      <c r="M115" s="144"/>
      <c r="T115" s="54"/>
      <c r="AT115" s="17" t="s">
        <v>125</v>
      </c>
      <c r="AU115" s="17" t="s">
        <v>88</v>
      </c>
    </row>
    <row r="116" spans="2:65" s="1" customFormat="1">
      <c r="B116" s="33"/>
      <c r="D116" s="145" t="s">
        <v>126</v>
      </c>
      <c r="F116" s="146" t="s">
        <v>205</v>
      </c>
      <c r="I116" s="143"/>
      <c r="L116" s="33"/>
      <c r="M116" s="144"/>
      <c r="T116" s="54"/>
      <c r="AT116" s="17" t="s">
        <v>126</v>
      </c>
      <c r="AU116" s="17" t="s">
        <v>88</v>
      </c>
    </row>
    <row r="117" spans="2:65" s="13" customFormat="1">
      <c r="B117" s="158"/>
      <c r="D117" s="141" t="s">
        <v>170</v>
      </c>
      <c r="E117" s="159" t="s">
        <v>34</v>
      </c>
      <c r="F117" s="160" t="s">
        <v>206</v>
      </c>
      <c r="H117" s="159" t="s">
        <v>34</v>
      </c>
      <c r="I117" s="161"/>
      <c r="L117" s="158"/>
      <c r="M117" s="162"/>
      <c r="T117" s="163"/>
      <c r="AT117" s="159" t="s">
        <v>170</v>
      </c>
      <c r="AU117" s="159" t="s">
        <v>88</v>
      </c>
      <c r="AV117" s="13" t="s">
        <v>86</v>
      </c>
      <c r="AW117" s="13" t="s">
        <v>38</v>
      </c>
      <c r="AX117" s="13" t="s">
        <v>78</v>
      </c>
      <c r="AY117" s="159" t="s">
        <v>115</v>
      </c>
    </row>
    <row r="118" spans="2:65" s="12" customFormat="1">
      <c r="B118" s="151"/>
      <c r="D118" s="141" t="s">
        <v>170</v>
      </c>
      <c r="E118" s="152" t="s">
        <v>34</v>
      </c>
      <c r="F118" s="153" t="s">
        <v>207</v>
      </c>
      <c r="H118" s="154">
        <v>19.440999999999999</v>
      </c>
      <c r="I118" s="155"/>
      <c r="L118" s="151"/>
      <c r="M118" s="156"/>
      <c r="T118" s="157"/>
      <c r="AT118" s="152" t="s">
        <v>170</v>
      </c>
      <c r="AU118" s="152" t="s">
        <v>88</v>
      </c>
      <c r="AV118" s="12" t="s">
        <v>88</v>
      </c>
      <c r="AW118" s="12" t="s">
        <v>38</v>
      </c>
      <c r="AX118" s="12" t="s">
        <v>86</v>
      </c>
      <c r="AY118" s="152" t="s">
        <v>115</v>
      </c>
    </row>
    <row r="119" spans="2:65" s="1" customFormat="1" ht="37.799999999999997" customHeight="1">
      <c r="B119" s="33"/>
      <c r="C119" s="128" t="s">
        <v>148</v>
      </c>
      <c r="D119" s="128" t="s">
        <v>118</v>
      </c>
      <c r="E119" s="129" t="s">
        <v>208</v>
      </c>
      <c r="F119" s="130" t="s">
        <v>209</v>
      </c>
      <c r="G119" s="131" t="s">
        <v>188</v>
      </c>
      <c r="H119" s="132">
        <v>1.216</v>
      </c>
      <c r="I119" s="133"/>
      <c r="J119" s="134">
        <f>ROUND(I119*H119,2)</f>
        <v>0</v>
      </c>
      <c r="K119" s="130" t="s">
        <v>122</v>
      </c>
      <c r="L119" s="33"/>
      <c r="M119" s="135" t="s">
        <v>34</v>
      </c>
      <c r="N119" s="136" t="s">
        <v>49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137</v>
      </c>
      <c r="AT119" s="139" t="s">
        <v>118</v>
      </c>
      <c r="AU119" s="139" t="s">
        <v>88</v>
      </c>
      <c r="AY119" s="17" t="s">
        <v>115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7" t="s">
        <v>86</v>
      </c>
      <c r="BK119" s="140">
        <f>ROUND(I119*H119,2)</f>
        <v>0</v>
      </c>
      <c r="BL119" s="17" t="s">
        <v>137</v>
      </c>
      <c r="BM119" s="139" t="s">
        <v>210</v>
      </c>
    </row>
    <row r="120" spans="2:65" s="1" customFormat="1" ht="38.4">
      <c r="B120" s="33"/>
      <c r="D120" s="141" t="s">
        <v>125</v>
      </c>
      <c r="F120" s="142" t="s">
        <v>211</v>
      </c>
      <c r="I120" s="143"/>
      <c r="L120" s="33"/>
      <c r="M120" s="144"/>
      <c r="T120" s="54"/>
      <c r="AT120" s="17" t="s">
        <v>125</v>
      </c>
      <c r="AU120" s="17" t="s">
        <v>88</v>
      </c>
    </row>
    <row r="121" spans="2:65" s="1" customFormat="1">
      <c r="B121" s="33"/>
      <c r="D121" s="145" t="s">
        <v>126</v>
      </c>
      <c r="F121" s="146" t="s">
        <v>212</v>
      </c>
      <c r="I121" s="143"/>
      <c r="L121" s="33"/>
      <c r="M121" s="144"/>
      <c r="T121" s="54"/>
      <c r="AT121" s="17" t="s">
        <v>126</v>
      </c>
      <c r="AU121" s="17" t="s">
        <v>88</v>
      </c>
    </row>
    <row r="122" spans="2:65" s="13" customFormat="1">
      <c r="B122" s="158"/>
      <c r="D122" s="141" t="s">
        <v>170</v>
      </c>
      <c r="E122" s="159" t="s">
        <v>34</v>
      </c>
      <c r="F122" s="160" t="s">
        <v>213</v>
      </c>
      <c r="H122" s="159" t="s">
        <v>34</v>
      </c>
      <c r="I122" s="161"/>
      <c r="L122" s="158"/>
      <c r="M122" s="162"/>
      <c r="T122" s="163"/>
      <c r="AT122" s="159" t="s">
        <v>170</v>
      </c>
      <c r="AU122" s="159" t="s">
        <v>88</v>
      </c>
      <c r="AV122" s="13" t="s">
        <v>86</v>
      </c>
      <c r="AW122" s="13" t="s">
        <v>38</v>
      </c>
      <c r="AX122" s="13" t="s">
        <v>78</v>
      </c>
      <c r="AY122" s="159" t="s">
        <v>115</v>
      </c>
    </row>
    <row r="123" spans="2:65" s="13" customFormat="1">
      <c r="B123" s="158"/>
      <c r="D123" s="141" t="s">
        <v>170</v>
      </c>
      <c r="E123" s="159" t="s">
        <v>34</v>
      </c>
      <c r="F123" s="160" t="s">
        <v>214</v>
      </c>
      <c r="H123" s="159" t="s">
        <v>34</v>
      </c>
      <c r="I123" s="161"/>
      <c r="L123" s="158"/>
      <c r="M123" s="162"/>
      <c r="T123" s="163"/>
      <c r="AT123" s="159" t="s">
        <v>170</v>
      </c>
      <c r="AU123" s="159" t="s">
        <v>88</v>
      </c>
      <c r="AV123" s="13" t="s">
        <v>86</v>
      </c>
      <c r="AW123" s="13" t="s">
        <v>38</v>
      </c>
      <c r="AX123" s="13" t="s">
        <v>78</v>
      </c>
      <c r="AY123" s="159" t="s">
        <v>115</v>
      </c>
    </row>
    <row r="124" spans="2:65" s="12" customFormat="1">
      <c r="B124" s="151"/>
      <c r="D124" s="141" t="s">
        <v>170</v>
      </c>
      <c r="E124" s="152" t="s">
        <v>34</v>
      </c>
      <c r="F124" s="153" t="s">
        <v>215</v>
      </c>
      <c r="H124" s="154">
        <v>1.216</v>
      </c>
      <c r="I124" s="155"/>
      <c r="L124" s="151"/>
      <c r="M124" s="156"/>
      <c r="T124" s="157"/>
      <c r="AT124" s="152" t="s">
        <v>170</v>
      </c>
      <c r="AU124" s="152" t="s">
        <v>88</v>
      </c>
      <c r="AV124" s="12" t="s">
        <v>88</v>
      </c>
      <c r="AW124" s="12" t="s">
        <v>38</v>
      </c>
      <c r="AX124" s="12" t="s">
        <v>86</v>
      </c>
      <c r="AY124" s="152" t="s">
        <v>115</v>
      </c>
    </row>
    <row r="125" spans="2:65" s="1" customFormat="1" ht="37.799999999999997" customHeight="1">
      <c r="B125" s="33"/>
      <c r="C125" s="128" t="s">
        <v>216</v>
      </c>
      <c r="D125" s="128" t="s">
        <v>118</v>
      </c>
      <c r="E125" s="129" t="s">
        <v>217</v>
      </c>
      <c r="F125" s="130" t="s">
        <v>218</v>
      </c>
      <c r="G125" s="131" t="s">
        <v>188</v>
      </c>
      <c r="H125" s="132">
        <v>41.546999999999997</v>
      </c>
      <c r="I125" s="133"/>
      <c r="J125" s="134">
        <f>ROUND(I125*H125,2)</f>
        <v>0</v>
      </c>
      <c r="K125" s="130" t="s">
        <v>122</v>
      </c>
      <c r="L125" s="33"/>
      <c r="M125" s="135" t="s">
        <v>34</v>
      </c>
      <c r="N125" s="136" t="s">
        <v>49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137</v>
      </c>
      <c r="AT125" s="139" t="s">
        <v>118</v>
      </c>
      <c r="AU125" s="139" t="s">
        <v>88</v>
      </c>
      <c r="AY125" s="17" t="s">
        <v>115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86</v>
      </c>
      <c r="BK125" s="140">
        <f>ROUND(I125*H125,2)</f>
        <v>0</v>
      </c>
      <c r="BL125" s="17" t="s">
        <v>137</v>
      </c>
      <c r="BM125" s="139" t="s">
        <v>219</v>
      </c>
    </row>
    <row r="126" spans="2:65" s="1" customFormat="1" ht="38.4">
      <c r="B126" s="33"/>
      <c r="D126" s="141" t="s">
        <v>125</v>
      </c>
      <c r="F126" s="142" t="s">
        <v>220</v>
      </c>
      <c r="I126" s="143"/>
      <c r="L126" s="33"/>
      <c r="M126" s="144"/>
      <c r="T126" s="54"/>
      <c r="AT126" s="17" t="s">
        <v>125</v>
      </c>
      <c r="AU126" s="17" t="s">
        <v>88</v>
      </c>
    </row>
    <row r="127" spans="2:65" s="1" customFormat="1">
      <c r="B127" s="33"/>
      <c r="D127" s="145" t="s">
        <v>126</v>
      </c>
      <c r="F127" s="146" t="s">
        <v>221</v>
      </c>
      <c r="I127" s="143"/>
      <c r="L127" s="33"/>
      <c r="M127" s="144"/>
      <c r="T127" s="54"/>
      <c r="AT127" s="17" t="s">
        <v>126</v>
      </c>
      <c r="AU127" s="17" t="s">
        <v>88</v>
      </c>
    </row>
    <row r="128" spans="2:65" s="13" customFormat="1">
      <c r="B128" s="158"/>
      <c r="D128" s="141" t="s">
        <v>170</v>
      </c>
      <c r="E128" s="159" t="s">
        <v>34</v>
      </c>
      <c r="F128" s="160" t="s">
        <v>222</v>
      </c>
      <c r="H128" s="159" t="s">
        <v>34</v>
      </c>
      <c r="I128" s="161"/>
      <c r="L128" s="158"/>
      <c r="M128" s="162"/>
      <c r="T128" s="163"/>
      <c r="AT128" s="159" t="s">
        <v>170</v>
      </c>
      <c r="AU128" s="159" t="s">
        <v>88</v>
      </c>
      <c r="AV128" s="13" t="s">
        <v>86</v>
      </c>
      <c r="AW128" s="13" t="s">
        <v>38</v>
      </c>
      <c r="AX128" s="13" t="s">
        <v>78</v>
      </c>
      <c r="AY128" s="159" t="s">
        <v>115</v>
      </c>
    </row>
    <row r="129" spans="2:65" s="12" customFormat="1">
      <c r="B129" s="151"/>
      <c r="D129" s="141" t="s">
        <v>170</v>
      </c>
      <c r="E129" s="152" t="s">
        <v>34</v>
      </c>
      <c r="F129" s="153" t="s">
        <v>223</v>
      </c>
      <c r="H129" s="154">
        <v>64.802000000000007</v>
      </c>
      <c r="I129" s="155"/>
      <c r="L129" s="151"/>
      <c r="M129" s="156"/>
      <c r="T129" s="157"/>
      <c r="AT129" s="152" t="s">
        <v>170</v>
      </c>
      <c r="AU129" s="152" t="s">
        <v>88</v>
      </c>
      <c r="AV129" s="12" t="s">
        <v>88</v>
      </c>
      <c r="AW129" s="12" t="s">
        <v>38</v>
      </c>
      <c r="AX129" s="12" t="s">
        <v>78</v>
      </c>
      <c r="AY129" s="152" t="s">
        <v>115</v>
      </c>
    </row>
    <row r="130" spans="2:65" s="13" customFormat="1">
      <c r="B130" s="158"/>
      <c r="D130" s="141" t="s">
        <v>170</v>
      </c>
      <c r="E130" s="159" t="s">
        <v>34</v>
      </c>
      <c r="F130" s="160" t="s">
        <v>224</v>
      </c>
      <c r="H130" s="159" t="s">
        <v>34</v>
      </c>
      <c r="I130" s="161"/>
      <c r="L130" s="158"/>
      <c r="M130" s="162"/>
      <c r="T130" s="163"/>
      <c r="AT130" s="159" t="s">
        <v>170</v>
      </c>
      <c r="AU130" s="159" t="s">
        <v>88</v>
      </c>
      <c r="AV130" s="13" t="s">
        <v>86</v>
      </c>
      <c r="AW130" s="13" t="s">
        <v>38</v>
      </c>
      <c r="AX130" s="13" t="s">
        <v>78</v>
      </c>
      <c r="AY130" s="159" t="s">
        <v>115</v>
      </c>
    </row>
    <row r="131" spans="2:65" s="12" customFormat="1">
      <c r="B131" s="151"/>
      <c r="D131" s="141" t="s">
        <v>170</v>
      </c>
      <c r="E131" s="152" t="s">
        <v>34</v>
      </c>
      <c r="F131" s="153" t="s">
        <v>225</v>
      </c>
      <c r="H131" s="154">
        <v>-16.786000000000001</v>
      </c>
      <c r="I131" s="155"/>
      <c r="L131" s="151"/>
      <c r="M131" s="156"/>
      <c r="T131" s="157"/>
      <c r="AT131" s="152" t="s">
        <v>170</v>
      </c>
      <c r="AU131" s="152" t="s">
        <v>88</v>
      </c>
      <c r="AV131" s="12" t="s">
        <v>88</v>
      </c>
      <c r="AW131" s="12" t="s">
        <v>38</v>
      </c>
      <c r="AX131" s="12" t="s">
        <v>78</v>
      </c>
      <c r="AY131" s="152" t="s">
        <v>115</v>
      </c>
    </row>
    <row r="132" spans="2:65" s="13" customFormat="1">
      <c r="B132" s="158"/>
      <c r="D132" s="141" t="s">
        <v>170</v>
      </c>
      <c r="E132" s="159" t="s">
        <v>34</v>
      </c>
      <c r="F132" s="160" t="s">
        <v>226</v>
      </c>
      <c r="H132" s="159" t="s">
        <v>34</v>
      </c>
      <c r="I132" s="161"/>
      <c r="L132" s="158"/>
      <c r="M132" s="162"/>
      <c r="T132" s="163"/>
      <c r="AT132" s="159" t="s">
        <v>170</v>
      </c>
      <c r="AU132" s="159" t="s">
        <v>88</v>
      </c>
      <c r="AV132" s="13" t="s">
        <v>86</v>
      </c>
      <c r="AW132" s="13" t="s">
        <v>38</v>
      </c>
      <c r="AX132" s="13" t="s">
        <v>78</v>
      </c>
      <c r="AY132" s="159" t="s">
        <v>115</v>
      </c>
    </row>
    <row r="133" spans="2:65" s="12" customFormat="1">
      <c r="B133" s="151"/>
      <c r="D133" s="141" t="s">
        <v>170</v>
      </c>
      <c r="E133" s="152" t="s">
        <v>34</v>
      </c>
      <c r="F133" s="153" t="s">
        <v>227</v>
      </c>
      <c r="H133" s="154">
        <v>-6.4690000000000003</v>
      </c>
      <c r="I133" s="155"/>
      <c r="L133" s="151"/>
      <c r="M133" s="156"/>
      <c r="T133" s="157"/>
      <c r="AT133" s="152" t="s">
        <v>170</v>
      </c>
      <c r="AU133" s="152" t="s">
        <v>88</v>
      </c>
      <c r="AV133" s="12" t="s">
        <v>88</v>
      </c>
      <c r="AW133" s="12" t="s">
        <v>38</v>
      </c>
      <c r="AX133" s="12" t="s">
        <v>78</v>
      </c>
      <c r="AY133" s="152" t="s">
        <v>115</v>
      </c>
    </row>
    <row r="134" spans="2:65" s="14" customFormat="1">
      <c r="B134" s="164"/>
      <c r="D134" s="141" t="s">
        <v>170</v>
      </c>
      <c r="E134" s="165" t="s">
        <v>34</v>
      </c>
      <c r="F134" s="166" t="s">
        <v>200</v>
      </c>
      <c r="H134" s="167">
        <v>41.547000000000004</v>
      </c>
      <c r="I134" s="168"/>
      <c r="L134" s="164"/>
      <c r="M134" s="169"/>
      <c r="T134" s="170"/>
      <c r="AT134" s="165" t="s">
        <v>170</v>
      </c>
      <c r="AU134" s="165" t="s">
        <v>88</v>
      </c>
      <c r="AV134" s="14" t="s">
        <v>137</v>
      </c>
      <c r="AW134" s="14" t="s">
        <v>38</v>
      </c>
      <c r="AX134" s="14" t="s">
        <v>86</v>
      </c>
      <c r="AY134" s="165" t="s">
        <v>115</v>
      </c>
    </row>
    <row r="135" spans="2:65" s="1" customFormat="1" ht="37.799999999999997" customHeight="1">
      <c r="B135" s="33"/>
      <c r="C135" s="128" t="s">
        <v>228</v>
      </c>
      <c r="D135" s="128" t="s">
        <v>118</v>
      </c>
      <c r="E135" s="129" t="s">
        <v>229</v>
      </c>
      <c r="F135" s="130" t="s">
        <v>230</v>
      </c>
      <c r="G135" s="131" t="s">
        <v>188</v>
      </c>
      <c r="H135" s="132">
        <v>623.20500000000004</v>
      </c>
      <c r="I135" s="133"/>
      <c r="J135" s="134">
        <f>ROUND(I135*H135,2)</f>
        <v>0</v>
      </c>
      <c r="K135" s="130" t="s">
        <v>122</v>
      </c>
      <c r="L135" s="33"/>
      <c r="M135" s="135" t="s">
        <v>34</v>
      </c>
      <c r="N135" s="136" t="s">
        <v>49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137</v>
      </c>
      <c r="AT135" s="139" t="s">
        <v>118</v>
      </c>
      <c r="AU135" s="139" t="s">
        <v>88</v>
      </c>
      <c r="AY135" s="17" t="s">
        <v>115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86</v>
      </c>
      <c r="BK135" s="140">
        <f>ROUND(I135*H135,2)</f>
        <v>0</v>
      </c>
      <c r="BL135" s="17" t="s">
        <v>137</v>
      </c>
      <c r="BM135" s="139" t="s">
        <v>231</v>
      </c>
    </row>
    <row r="136" spans="2:65" s="1" customFormat="1" ht="48">
      <c r="B136" s="33"/>
      <c r="D136" s="141" t="s">
        <v>125</v>
      </c>
      <c r="F136" s="142" t="s">
        <v>232</v>
      </c>
      <c r="I136" s="143"/>
      <c r="L136" s="33"/>
      <c r="M136" s="144"/>
      <c r="T136" s="54"/>
      <c r="AT136" s="17" t="s">
        <v>125</v>
      </c>
      <c r="AU136" s="17" t="s">
        <v>88</v>
      </c>
    </row>
    <row r="137" spans="2:65" s="1" customFormat="1">
      <c r="B137" s="33"/>
      <c r="D137" s="145" t="s">
        <v>126</v>
      </c>
      <c r="F137" s="146" t="s">
        <v>233</v>
      </c>
      <c r="I137" s="143"/>
      <c r="L137" s="33"/>
      <c r="M137" s="144"/>
      <c r="T137" s="54"/>
      <c r="AT137" s="17" t="s">
        <v>126</v>
      </c>
      <c r="AU137" s="17" t="s">
        <v>88</v>
      </c>
    </row>
    <row r="138" spans="2:65" s="13" customFormat="1">
      <c r="B138" s="158"/>
      <c r="D138" s="141" t="s">
        <v>170</v>
      </c>
      <c r="E138" s="159" t="s">
        <v>34</v>
      </c>
      <c r="F138" s="160" t="s">
        <v>222</v>
      </c>
      <c r="H138" s="159" t="s">
        <v>34</v>
      </c>
      <c r="I138" s="161"/>
      <c r="L138" s="158"/>
      <c r="M138" s="162"/>
      <c r="T138" s="163"/>
      <c r="AT138" s="159" t="s">
        <v>170</v>
      </c>
      <c r="AU138" s="159" t="s">
        <v>88</v>
      </c>
      <c r="AV138" s="13" t="s">
        <v>86</v>
      </c>
      <c r="AW138" s="13" t="s">
        <v>38</v>
      </c>
      <c r="AX138" s="13" t="s">
        <v>78</v>
      </c>
      <c r="AY138" s="159" t="s">
        <v>115</v>
      </c>
    </row>
    <row r="139" spans="2:65" s="12" customFormat="1">
      <c r="B139" s="151"/>
      <c r="D139" s="141" t="s">
        <v>170</v>
      </c>
      <c r="E139" s="152" t="s">
        <v>34</v>
      </c>
      <c r="F139" s="153" t="s">
        <v>223</v>
      </c>
      <c r="H139" s="154">
        <v>64.802000000000007</v>
      </c>
      <c r="I139" s="155"/>
      <c r="L139" s="151"/>
      <c r="M139" s="156"/>
      <c r="T139" s="157"/>
      <c r="AT139" s="152" t="s">
        <v>170</v>
      </c>
      <c r="AU139" s="152" t="s">
        <v>88</v>
      </c>
      <c r="AV139" s="12" t="s">
        <v>88</v>
      </c>
      <c r="AW139" s="12" t="s">
        <v>38</v>
      </c>
      <c r="AX139" s="12" t="s">
        <v>78</v>
      </c>
      <c r="AY139" s="152" t="s">
        <v>115</v>
      </c>
    </row>
    <row r="140" spans="2:65" s="13" customFormat="1">
      <c r="B140" s="158"/>
      <c r="D140" s="141" t="s">
        <v>170</v>
      </c>
      <c r="E140" s="159" t="s">
        <v>34</v>
      </c>
      <c r="F140" s="160" t="s">
        <v>224</v>
      </c>
      <c r="H140" s="159" t="s">
        <v>34</v>
      </c>
      <c r="I140" s="161"/>
      <c r="L140" s="158"/>
      <c r="M140" s="162"/>
      <c r="T140" s="163"/>
      <c r="AT140" s="159" t="s">
        <v>170</v>
      </c>
      <c r="AU140" s="159" t="s">
        <v>88</v>
      </c>
      <c r="AV140" s="13" t="s">
        <v>86</v>
      </c>
      <c r="AW140" s="13" t="s">
        <v>38</v>
      </c>
      <c r="AX140" s="13" t="s">
        <v>78</v>
      </c>
      <c r="AY140" s="159" t="s">
        <v>115</v>
      </c>
    </row>
    <row r="141" spans="2:65" s="12" customFormat="1">
      <c r="B141" s="151"/>
      <c r="D141" s="141" t="s">
        <v>170</v>
      </c>
      <c r="E141" s="152" t="s">
        <v>34</v>
      </c>
      <c r="F141" s="153" t="s">
        <v>225</v>
      </c>
      <c r="H141" s="154">
        <v>-16.786000000000001</v>
      </c>
      <c r="I141" s="155"/>
      <c r="L141" s="151"/>
      <c r="M141" s="156"/>
      <c r="T141" s="157"/>
      <c r="AT141" s="152" t="s">
        <v>170</v>
      </c>
      <c r="AU141" s="152" t="s">
        <v>88</v>
      </c>
      <c r="AV141" s="12" t="s">
        <v>88</v>
      </c>
      <c r="AW141" s="12" t="s">
        <v>38</v>
      </c>
      <c r="AX141" s="12" t="s">
        <v>78</v>
      </c>
      <c r="AY141" s="152" t="s">
        <v>115</v>
      </c>
    </row>
    <row r="142" spans="2:65" s="13" customFormat="1">
      <c r="B142" s="158"/>
      <c r="D142" s="141" t="s">
        <v>170</v>
      </c>
      <c r="E142" s="159" t="s">
        <v>34</v>
      </c>
      <c r="F142" s="160" t="s">
        <v>226</v>
      </c>
      <c r="H142" s="159" t="s">
        <v>34</v>
      </c>
      <c r="I142" s="161"/>
      <c r="L142" s="158"/>
      <c r="M142" s="162"/>
      <c r="T142" s="163"/>
      <c r="AT142" s="159" t="s">
        <v>170</v>
      </c>
      <c r="AU142" s="159" t="s">
        <v>88</v>
      </c>
      <c r="AV142" s="13" t="s">
        <v>86</v>
      </c>
      <c r="AW142" s="13" t="s">
        <v>38</v>
      </c>
      <c r="AX142" s="13" t="s">
        <v>78</v>
      </c>
      <c r="AY142" s="159" t="s">
        <v>115</v>
      </c>
    </row>
    <row r="143" spans="2:65" s="12" customFormat="1">
      <c r="B143" s="151"/>
      <c r="D143" s="141" t="s">
        <v>170</v>
      </c>
      <c r="E143" s="152" t="s">
        <v>34</v>
      </c>
      <c r="F143" s="153" t="s">
        <v>227</v>
      </c>
      <c r="H143" s="154">
        <v>-6.4690000000000003</v>
      </c>
      <c r="I143" s="155"/>
      <c r="L143" s="151"/>
      <c r="M143" s="156"/>
      <c r="T143" s="157"/>
      <c r="AT143" s="152" t="s">
        <v>170</v>
      </c>
      <c r="AU143" s="152" t="s">
        <v>88</v>
      </c>
      <c r="AV143" s="12" t="s">
        <v>88</v>
      </c>
      <c r="AW143" s="12" t="s">
        <v>38</v>
      </c>
      <c r="AX143" s="12" t="s">
        <v>78</v>
      </c>
      <c r="AY143" s="152" t="s">
        <v>115</v>
      </c>
    </row>
    <row r="144" spans="2:65" s="14" customFormat="1">
      <c r="B144" s="164"/>
      <c r="D144" s="141" t="s">
        <v>170</v>
      </c>
      <c r="E144" s="165" t="s">
        <v>34</v>
      </c>
      <c r="F144" s="166" t="s">
        <v>200</v>
      </c>
      <c r="H144" s="167">
        <v>41.547000000000004</v>
      </c>
      <c r="I144" s="168"/>
      <c r="L144" s="164"/>
      <c r="M144" s="169"/>
      <c r="T144" s="170"/>
      <c r="AT144" s="165" t="s">
        <v>170</v>
      </c>
      <c r="AU144" s="165" t="s">
        <v>88</v>
      </c>
      <c r="AV144" s="14" t="s">
        <v>137</v>
      </c>
      <c r="AW144" s="14" t="s">
        <v>38</v>
      </c>
      <c r="AX144" s="14" t="s">
        <v>86</v>
      </c>
      <c r="AY144" s="165" t="s">
        <v>115</v>
      </c>
    </row>
    <row r="145" spans="2:65" s="12" customFormat="1">
      <c r="B145" s="151"/>
      <c r="D145" s="141" t="s">
        <v>170</v>
      </c>
      <c r="F145" s="153" t="s">
        <v>234</v>
      </c>
      <c r="H145" s="154">
        <v>623.20500000000004</v>
      </c>
      <c r="I145" s="155"/>
      <c r="L145" s="151"/>
      <c r="M145" s="156"/>
      <c r="T145" s="157"/>
      <c r="AT145" s="152" t="s">
        <v>170</v>
      </c>
      <c r="AU145" s="152" t="s">
        <v>88</v>
      </c>
      <c r="AV145" s="12" t="s">
        <v>88</v>
      </c>
      <c r="AW145" s="12" t="s">
        <v>4</v>
      </c>
      <c r="AX145" s="12" t="s">
        <v>86</v>
      </c>
      <c r="AY145" s="152" t="s">
        <v>115</v>
      </c>
    </row>
    <row r="146" spans="2:65" s="1" customFormat="1" ht="24.15" customHeight="1">
      <c r="B146" s="33"/>
      <c r="C146" s="128" t="s">
        <v>235</v>
      </c>
      <c r="D146" s="128" t="s">
        <v>118</v>
      </c>
      <c r="E146" s="129" t="s">
        <v>236</v>
      </c>
      <c r="F146" s="130" t="s">
        <v>237</v>
      </c>
      <c r="G146" s="131" t="s">
        <v>188</v>
      </c>
      <c r="H146" s="132">
        <v>6.4690000000000003</v>
      </c>
      <c r="I146" s="133"/>
      <c r="J146" s="134">
        <f>ROUND(I146*H146,2)</f>
        <v>0</v>
      </c>
      <c r="K146" s="130" t="s">
        <v>122</v>
      </c>
      <c r="L146" s="33"/>
      <c r="M146" s="135" t="s">
        <v>34</v>
      </c>
      <c r="N146" s="136" t="s">
        <v>49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137</v>
      </c>
      <c r="AT146" s="139" t="s">
        <v>118</v>
      </c>
      <c r="AU146" s="139" t="s">
        <v>88</v>
      </c>
      <c r="AY146" s="17" t="s">
        <v>115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86</v>
      </c>
      <c r="BK146" s="140">
        <f>ROUND(I146*H146,2)</f>
        <v>0</v>
      </c>
      <c r="BL146" s="17" t="s">
        <v>137</v>
      </c>
      <c r="BM146" s="139" t="s">
        <v>238</v>
      </c>
    </row>
    <row r="147" spans="2:65" s="1" customFormat="1" ht="28.8">
      <c r="B147" s="33"/>
      <c r="D147" s="141" t="s">
        <v>125</v>
      </c>
      <c r="F147" s="142" t="s">
        <v>239</v>
      </c>
      <c r="I147" s="143"/>
      <c r="L147" s="33"/>
      <c r="M147" s="144"/>
      <c r="T147" s="54"/>
      <c r="AT147" s="17" t="s">
        <v>125</v>
      </c>
      <c r="AU147" s="17" t="s">
        <v>88</v>
      </c>
    </row>
    <row r="148" spans="2:65" s="1" customFormat="1">
      <c r="B148" s="33"/>
      <c r="D148" s="145" t="s">
        <v>126</v>
      </c>
      <c r="F148" s="146" t="s">
        <v>240</v>
      </c>
      <c r="I148" s="143"/>
      <c r="L148" s="33"/>
      <c r="M148" s="144"/>
      <c r="T148" s="54"/>
      <c r="AT148" s="17" t="s">
        <v>126</v>
      </c>
      <c r="AU148" s="17" t="s">
        <v>88</v>
      </c>
    </row>
    <row r="149" spans="2:65" s="13" customFormat="1">
      <c r="B149" s="158"/>
      <c r="D149" s="141" t="s">
        <v>170</v>
      </c>
      <c r="E149" s="159" t="s">
        <v>34</v>
      </c>
      <c r="F149" s="160" t="s">
        <v>192</v>
      </c>
      <c r="H149" s="159" t="s">
        <v>34</v>
      </c>
      <c r="I149" s="161"/>
      <c r="L149" s="158"/>
      <c r="M149" s="162"/>
      <c r="T149" s="163"/>
      <c r="AT149" s="159" t="s">
        <v>170</v>
      </c>
      <c r="AU149" s="159" t="s">
        <v>88</v>
      </c>
      <c r="AV149" s="13" t="s">
        <v>86</v>
      </c>
      <c r="AW149" s="13" t="s">
        <v>38</v>
      </c>
      <c r="AX149" s="13" t="s">
        <v>78</v>
      </c>
      <c r="AY149" s="159" t="s">
        <v>115</v>
      </c>
    </row>
    <row r="150" spans="2:65" s="12" customFormat="1">
      <c r="B150" s="151"/>
      <c r="D150" s="141" t="s">
        <v>170</v>
      </c>
      <c r="E150" s="152" t="s">
        <v>34</v>
      </c>
      <c r="F150" s="153" t="s">
        <v>241</v>
      </c>
      <c r="H150" s="154">
        <v>3.129</v>
      </c>
      <c r="I150" s="155"/>
      <c r="L150" s="151"/>
      <c r="M150" s="156"/>
      <c r="T150" s="157"/>
      <c r="AT150" s="152" t="s">
        <v>170</v>
      </c>
      <c r="AU150" s="152" t="s">
        <v>88</v>
      </c>
      <c r="AV150" s="12" t="s">
        <v>88</v>
      </c>
      <c r="AW150" s="12" t="s">
        <v>38</v>
      </c>
      <c r="AX150" s="12" t="s">
        <v>78</v>
      </c>
      <c r="AY150" s="152" t="s">
        <v>115</v>
      </c>
    </row>
    <row r="151" spans="2:65" s="13" customFormat="1">
      <c r="B151" s="158"/>
      <c r="D151" s="141" t="s">
        <v>170</v>
      </c>
      <c r="E151" s="159" t="s">
        <v>34</v>
      </c>
      <c r="F151" s="160" t="s">
        <v>196</v>
      </c>
      <c r="H151" s="159" t="s">
        <v>34</v>
      </c>
      <c r="I151" s="161"/>
      <c r="L151" s="158"/>
      <c r="M151" s="162"/>
      <c r="T151" s="163"/>
      <c r="AT151" s="159" t="s">
        <v>170</v>
      </c>
      <c r="AU151" s="159" t="s">
        <v>88</v>
      </c>
      <c r="AV151" s="13" t="s">
        <v>86</v>
      </c>
      <c r="AW151" s="13" t="s">
        <v>38</v>
      </c>
      <c r="AX151" s="13" t="s">
        <v>78</v>
      </c>
      <c r="AY151" s="159" t="s">
        <v>115</v>
      </c>
    </row>
    <row r="152" spans="2:65" s="12" customFormat="1">
      <c r="B152" s="151"/>
      <c r="D152" s="141" t="s">
        <v>170</v>
      </c>
      <c r="E152" s="152" t="s">
        <v>34</v>
      </c>
      <c r="F152" s="153" t="s">
        <v>242</v>
      </c>
      <c r="H152" s="154">
        <v>3.34</v>
      </c>
      <c r="I152" s="155"/>
      <c r="L152" s="151"/>
      <c r="M152" s="156"/>
      <c r="T152" s="157"/>
      <c r="AT152" s="152" t="s">
        <v>170</v>
      </c>
      <c r="AU152" s="152" t="s">
        <v>88</v>
      </c>
      <c r="AV152" s="12" t="s">
        <v>88</v>
      </c>
      <c r="AW152" s="12" t="s">
        <v>38</v>
      </c>
      <c r="AX152" s="12" t="s">
        <v>78</v>
      </c>
      <c r="AY152" s="152" t="s">
        <v>115</v>
      </c>
    </row>
    <row r="153" spans="2:65" s="14" customFormat="1">
      <c r="B153" s="164"/>
      <c r="D153" s="141" t="s">
        <v>170</v>
      </c>
      <c r="E153" s="165" t="s">
        <v>34</v>
      </c>
      <c r="F153" s="166" t="s">
        <v>200</v>
      </c>
      <c r="H153" s="167">
        <v>6.4689999999999994</v>
      </c>
      <c r="I153" s="168"/>
      <c r="L153" s="164"/>
      <c r="M153" s="169"/>
      <c r="T153" s="170"/>
      <c r="AT153" s="165" t="s">
        <v>170</v>
      </c>
      <c r="AU153" s="165" t="s">
        <v>88</v>
      </c>
      <c r="AV153" s="14" t="s">
        <v>137</v>
      </c>
      <c r="AW153" s="14" t="s">
        <v>38</v>
      </c>
      <c r="AX153" s="14" t="s">
        <v>86</v>
      </c>
      <c r="AY153" s="165" t="s">
        <v>115</v>
      </c>
    </row>
    <row r="154" spans="2:65" s="1" customFormat="1" ht="33" customHeight="1">
      <c r="B154" s="33"/>
      <c r="C154" s="128" t="s">
        <v>243</v>
      </c>
      <c r="D154" s="128" t="s">
        <v>118</v>
      </c>
      <c r="E154" s="129" t="s">
        <v>244</v>
      </c>
      <c r="F154" s="130" t="s">
        <v>245</v>
      </c>
      <c r="G154" s="131" t="s">
        <v>246</v>
      </c>
      <c r="H154" s="132">
        <v>74.784999999999997</v>
      </c>
      <c r="I154" s="133"/>
      <c r="J154" s="134">
        <f>ROUND(I154*H154,2)</f>
        <v>0</v>
      </c>
      <c r="K154" s="130" t="s">
        <v>122</v>
      </c>
      <c r="L154" s="33"/>
      <c r="M154" s="135" t="s">
        <v>34</v>
      </c>
      <c r="N154" s="136" t="s">
        <v>49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137</v>
      </c>
      <c r="AT154" s="139" t="s">
        <v>118</v>
      </c>
      <c r="AU154" s="139" t="s">
        <v>88</v>
      </c>
      <c r="AY154" s="17" t="s">
        <v>115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86</v>
      </c>
      <c r="BK154" s="140">
        <f>ROUND(I154*H154,2)</f>
        <v>0</v>
      </c>
      <c r="BL154" s="17" t="s">
        <v>137</v>
      </c>
      <c r="BM154" s="139" t="s">
        <v>247</v>
      </c>
    </row>
    <row r="155" spans="2:65" s="1" customFormat="1" ht="28.8">
      <c r="B155" s="33"/>
      <c r="D155" s="141" t="s">
        <v>125</v>
      </c>
      <c r="F155" s="142" t="s">
        <v>248</v>
      </c>
      <c r="I155" s="143"/>
      <c r="L155" s="33"/>
      <c r="M155" s="144"/>
      <c r="T155" s="54"/>
      <c r="AT155" s="17" t="s">
        <v>125</v>
      </c>
      <c r="AU155" s="17" t="s">
        <v>88</v>
      </c>
    </row>
    <row r="156" spans="2:65" s="1" customFormat="1">
      <c r="B156" s="33"/>
      <c r="D156" s="145" t="s">
        <v>126</v>
      </c>
      <c r="F156" s="146" t="s">
        <v>249</v>
      </c>
      <c r="I156" s="143"/>
      <c r="L156" s="33"/>
      <c r="M156" s="144"/>
      <c r="T156" s="54"/>
      <c r="AT156" s="17" t="s">
        <v>126</v>
      </c>
      <c r="AU156" s="17" t="s">
        <v>88</v>
      </c>
    </row>
    <row r="157" spans="2:65" s="13" customFormat="1">
      <c r="B157" s="158"/>
      <c r="D157" s="141" t="s">
        <v>170</v>
      </c>
      <c r="E157" s="159" t="s">
        <v>34</v>
      </c>
      <c r="F157" s="160" t="s">
        <v>222</v>
      </c>
      <c r="H157" s="159" t="s">
        <v>34</v>
      </c>
      <c r="I157" s="161"/>
      <c r="L157" s="158"/>
      <c r="M157" s="162"/>
      <c r="T157" s="163"/>
      <c r="AT157" s="159" t="s">
        <v>170</v>
      </c>
      <c r="AU157" s="159" t="s">
        <v>88</v>
      </c>
      <c r="AV157" s="13" t="s">
        <v>86</v>
      </c>
      <c r="AW157" s="13" t="s">
        <v>38</v>
      </c>
      <c r="AX157" s="13" t="s">
        <v>78</v>
      </c>
      <c r="AY157" s="159" t="s">
        <v>115</v>
      </c>
    </row>
    <row r="158" spans="2:65" s="12" customFormat="1">
      <c r="B158" s="151"/>
      <c r="D158" s="141" t="s">
        <v>170</v>
      </c>
      <c r="E158" s="152" t="s">
        <v>34</v>
      </c>
      <c r="F158" s="153" t="s">
        <v>223</v>
      </c>
      <c r="H158" s="154">
        <v>64.802000000000007</v>
      </c>
      <c r="I158" s="155"/>
      <c r="L158" s="151"/>
      <c r="M158" s="156"/>
      <c r="T158" s="157"/>
      <c r="AT158" s="152" t="s">
        <v>170</v>
      </c>
      <c r="AU158" s="152" t="s">
        <v>88</v>
      </c>
      <c r="AV158" s="12" t="s">
        <v>88</v>
      </c>
      <c r="AW158" s="12" t="s">
        <v>38</v>
      </c>
      <c r="AX158" s="12" t="s">
        <v>78</v>
      </c>
      <c r="AY158" s="152" t="s">
        <v>115</v>
      </c>
    </row>
    <row r="159" spans="2:65" s="13" customFormat="1">
      <c r="B159" s="158"/>
      <c r="D159" s="141" t="s">
        <v>170</v>
      </c>
      <c r="E159" s="159" t="s">
        <v>34</v>
      </c>
      <c r="F159" s="160" t="s">
        <v>224</v>
      </c>
      <c r="H159" s="159" t="s">
        <v>34</v>
      </c>
      <c r="I159" s="161"/>
      <c r="L159" s="158"/>
      <c r="M159" s="162"/>
      <c r="T159" s="163"/>
      <c r="AT159" s="159" t="s">
        <v>170</v>
      </c>
      <c r="AU159" s="159" t="s">
        <v>88</v>
      </c>
      <c r="AV159" s="13" t="s">
        <v>86</v>
      </c>
      <c r="AW159" s="13" t="s">
        <v>38</v>
      </c>
      <c r="AX159" s="13" t="s">
        <v>78</v>
      </c>
      <c r="AY159" s="159" t="s">
        <v>115</v>
      </c>
    </row>
    <row r="160" spans="2:65" s="12" customFormat="1">
      <c r="B160" s="151"/>
      <c r="D160" s="141" t="s">
        <v>170</v>
      </c>
      <c r="E160" s="152" t="s">
        <v>34</v>
      </c>
      <c r="F160" s="153" t="s">
        <v>225</v>
      </c>
      <c r="H160" s="154">
        <v>-16.786000000000001</v>
      </c>
      <c r="I160" s="155"/>
      <c r="L160" s="151"/>
      <c r="M160" s="156"/>
      <c r="T160" s="157"/>
      <c r="AT160" s="152" t="s">
        <v>170</v>
      </c>
      <c r="AU160" s="152" t="s">
        <v>88</v>
      </c>
      <c r="AV160" s="12" t="s">
        <v>88</v>
      </c>
      <c r="AW160" s="12" t="s">
        <v>38</v>
      </c>
      <c r="AX160" s="12" t="s">
        <v>78</v>
      </c>
      <c r="AY160" s="152" t="s">
        <v>115</v>
      </c>
    </row>
    <row r="161" spans="2:65" s="13" customFormat="1">
      <c r="B161" s="158"/>
      <c r="D161" s="141" t="s">
        <v>170</v>
      </c>
      <c r="E161" s="159" t="s">
        <v>34</v>
      </c>
      <c r="F161" s="160" t="s">
        <v>226</v>
      </c>
      <c r="H161" s="159" t="s">
        <v>34</v>
      </c>
      <c r="I161" s="161"/>
      <c r="L161" s="158"/>
      <c r="M161" s="162"/>
      <c r="T161" s="163"/>
      <c r="AT161" s="159" t="s">
        <v>170</v>
      </c>
      <c r="AU161" s="159" t="s">
        <v>88</v>
      </c>
      <c r="AV161" s="13" t="s">
        <v>86</v>
      </c>
      <c r="AW161" s="13" t="s">
        <v>38</v>
      </c>
      <c r="AX161" s="13" t="s">
        <v>78</v>
      </c>
      <c r="AY161" s="159" t="s">
        <v>115</v>
      </c>
    </row>
    <row r="162" spans="2:65" s="12" customFormat="1">
      <c r="B162" s="151"/>
      <c r="D162" s="141" t="s">
        <v>170</v>
      </c>
      <c r="E162" s="152" t="s">
        <v>34</v>
      </c>
      <c r="F162" s="153" t="s">
        <v>227</v>
      </c>
      <c r="H162" s="154">
        <v>-6.4690000000000003</v>
      </c>
      <c r="I162" s="155"/>
      <c r="L162" s="151"/>
      <c r="M162" s="156"/>
      <c r="T162" s="157"/>
      <c r="AT162" s="152" t="s">
        <v>170</v>
      </c>
      <c r="AU162" s="152" t="s">
        <v>88</v>
      </c>
      <c r="AV162" s="12" t="s">
        <v>88</v>
      </c>
      <c r="AW162" s="12" t="s">
        <v>38</v>
      </c>
      <c r="AX162" s="12" t="s">
        <v>78</v>
      </c>
      <c r="AY162" s="152" t="s">
        <v>115</v>
      </c>
    </row>
    <row r="163" spans="2:65" s="14" customFormat="1">
      <c r="B163" s="164"/>
      <c r="D163" s="141" t="s">
        <v>170</v>
      </c>
      <c r="E163" s="165" t="s">
        <v>34</v>
      </c>
      <c r="F163" s="166" t="s">
        <v>200</v>
      </c>
      <c r="H163" s="167">
        <v>41.547000000000004</v>
      </c>
      <c r="I163" s="168"/>
      <c r="L163" s="164"/>
      <c r="M163" s="169"/>
      <c r="T163" s="170"/>
      <c r="AT163" s="165" t="s">
        <v>170</v>
      </c>
      <c r="AU163" s="165" t="s">
        <v>88</v>
      </c>
      <c r="AV163" s="14" t="s">
        <v>137</v>
      </c>
      <c r="AW163" s="14" t="s">
        <v>38</v>
      </c>
      <c r="AX163" s="14" t="s">
        <v>86</v>
      </c>
      <c r="AY163" s="165" t="s">
        <v>115</v>
      </c>
    </row>
    <row r="164" spans="2:65" s="12" customFormat="1">
      <c r="B164" s="151"/>
      <c r="D164" s="141" t="s">
        <v>170</v>
      </c>
      <c r="F164" s="153" t="s">
        <v>250</v>
      </c>
      <c r="H164" s="154">
        <v>74.784999999999997</v>
      </c>
      <c r="I164" s="155"/>
      <c r="L164" s="151"/>
      <c r="M164" s="156"/>
      <c r="T164" s="157"/>
      <c r="AT164" s="152" t="s">
        <v>170</v>
      </c>
      <c r="AU164" s="152" t="s">
        <v>88</v>
      </c>
      <c r="AV164" s="12" t="s">
        <v>88</v>
      </c>
      <c r="AW164" s="12" t="s">
        <v>4</v>
      </c>
      <c r="AX164" s="12" t="s">
        <v>86</v>
      </c>
      <c r="AY164" s="152" t="s">
        <v>115</v>
      </c>
    </row>
    <row r="165" spans="2:65" s="1" customFormat="1" ht="24.15" customHeight="1">
      <c r="B165" s="33"/>
      <c r="C165" s="128" t="s">
        <v>251</v>
      </c>
      <c r="D165" s="128" t="s">
        <v>118</v>
      </c>
      <c r="E165" s="129" t="s">
        <v>252</v>
      </c>
      <c r="F165" s="130" t="s">
        <v>253</v>
      </c>
      <c r="G165" s="131" t="s">
        <v>188</v>
      </c>
      <c r="H165" s="132">
        <v>9.1579999999999995</v>
      </c>
      <c r="I165" s="133"/>
      <c r="J165" s="134">
        <f>ROUND(I165*H165,2)</f>
        <v>0</v>
      </c>
      <c r="K165" s="130" t="s">
        <v>122</v>
      </c>
      <c r="L165" s="33"/>
      <c r="M165" s="135" t="s">
        <v>34</v>
      </c>
      <c r="N165" s="136" t="s">
        <v>49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137</v>
      </c>
      <c r="AT165" s="139" t="s">
        <v>118</v>
      </c>
      <c r="AU165" s="139" t="s">
        <v>88</v>
      </c>
      <c r="AY165" s="17" t="s">
        <v>115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7" t="s">
        <v>86</v>
      </c>
      <c r="BK165" s="140">
        <f>ROUND(I165*H165,2)</f>
        <v>0</v>
      </c>
      <c r="BL165" s="17" t="s">
        <v>137</v>
      </c>
      <c r="BM165" s="139" t="s">
        <v>254</v>
      </c>
    </row>
    <row r="166" spans="2:65" s="1" customFormat="1" ht="19.2">
      <c r="B166" s="33"/>
      <c r="D166" s="141" t="s">
        <v>125</v>
      </c>
      <c r="F166" s="142" t="s">
        <v>255</v>
      </c>
      <c r="I166" s="143"/>
      <c r="L166" s="33"/>
      <c r="M166" s="144"/>
      <c r="T166" s="54"/>
      <c r="AT166" s="17" t="s">
        <v>125</v>
      </c>
      <c r="AU166" s="17" t="s">
        <v>88</v>
      </c>
    </row>
    <row r="167" spans="2:65" s="1" customFormat="1">
      <c r="B167" s="33"/>
      <c r="D167" s="145" t="s">
        <v>126</v>
      </c>
      <c r="F167" s="146" t="s">
        <v>256</v>
      </c>
      <c r="I167" s="143"/>
      <c r="L167" s="33"/>
      <c r="M167" s="144"/>
      <c r="T167" s="54"/>
      <c r="AT167" s="17" t="s">
        <v>126</v>
      </c>
      <c r="AU167" s="17" t="s">
        <v>88</v>
      </c>
    </row>
    <row r="168" spans="2:65" s="13" customFormat="1">
      <c r="B168" s="158"/>
      <c r="D168" s="141" t="s">
        <v>170</v>
      </c>
      <c r="E168" s="159" t="s">
        <v>34</v>
      </c>
      <c r="F168" s="160" t="s">
        <v>224</v>
      </c>
      <c r="H168" s="159" t="s">
        <v>34</v>
      </c>
      <c r="I168" s="161"/>
      <c r="L168" s="158"/>
      <c r="M168" s="162"/>
      <c r="T168" s="163"/>
      <c r="AT168" s="159" t="s">
        <v>170</v>
      </c>
      <c r="AU168" s="159" t="s">
        <v>88</v>
      </c>
      <c r="AV168" s="13" t="s">
        <v>86</v>
      </c>
      <c r="AW168" s="13" t="s">
        <v>38</v>
      </c>
      <c r="AX168" s="13" t="s">
        <v>78</v>
      </c>
      <c r="AY168" s="159" t="s">
        <v>115</v>
      </c>
    </row>
    <row r="169" spans="2:65" s="13" customFormat="1">
      <c r="B169" s="158"/>
      <c r="D169" s="141" t="s">
        <v>170</v>
      </c>
      <c r="E169" s="159" t="s">
        <v>34</v>
      </c>
      <c r="F169" s="160" t="s">
        <v>257</v>
      </c>
      <c r="H169" s="159" t="s">
        <v>34</v>
      </c>
      <c r="I169" s="161"/>
      <c r="L169" s="158"/>
      <c r="M169" s="162"/>
      <c r="T169" s="163"/>
      <c r="AT169" s="159" t="s">
        <v>170</v>
      </c>
      <c r="AU169" s="159" t="s">
        <v>88</v>
      </c>
      <c r="AV169" s="13" t="s">
        <v>86</v>
      </c>
      <c r="AW169" s="13" t="s">
        <v>38</v>
      </c>
      <c r="AX169" s="13" t="s">
        <v>78</v>
      </c>
      <c r="AY169" s="159" t="s">
        <v>115</v>
      </c>
    </row>
    <row r="170" spans="2:65" s="12" customFormat="1">
      <c r="B170" s="151"/>
      <c r="D170" s="141" t="s">
        <v>170</v>
      </c>
      <c r="E170" s="152" t="s">
        <v>34</v>
      </c>
      <c r="F170" s="153" t="s">
        <v>258</v>
      </c>
      <c r="H170" s="154">
        <v>9.1579999999999995</v>
      </c>
      <c r="I170" s="155"/>
      <c r="L170" s="151"/>
      <c r="M170" s="156"/>
      <c r="T170" s="157"/>
      <c r="AT170" s="152" t="s">
        <v>170</v>
      </c>
      <c r="AU170" s="152" t="s">
        <v>88</v>
      </c>
      <c r="AV170" s="12" t="s">
        <v>88</v>
      </c>
      <c r="AW170" s="12" t="s">
        <v>38</v>
      </c>
      <c r="AX170" s="12" t="s">
        <v>86</v>
      </c>
      <c r="AY170" s="152" t="s">
        <v>115</v>
      </c>
    </row>
    <row r="171" spans="2:65" s="1" customFormat="1" ht="24.15" customHeight="1">
      <c r="B171" s="33"/>
      <c r="C171" s="128" t="s">
        <v>8</v>
      </c>
      <c r="D171" s="128" t="s">
        <v>118</v>
      </c>
      <c r="E171" s="129" t="s">
        <v>259</v>
      </c>
      <c r="F171" s="130" t="s">
        <v>260</v>
      </c>
      <c r="G171" s="131" t="s">
        <v>166</v>
      </c>
      <c r="H171" s="132">
        <v>79.430999999999997</v>
      </c>
      <c r="I171" s="133"/>
      <c r="J171" s="134">
        <f>ROUND(I171*H171,2)</f>
        <v>0</v>
      </c>
      <c r="K171" s="130" t="s">
        <v>122</v>
      </c>
      <c r="L171" s="33"/>
      <c r="M171" s="135" t="s">
        <v>34</v>
      </c>
      <c r="N171" s="136" t="s">
        <v>49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137</v>
      </c>
      <c r="AT171" s="139" t="s">
        <v>118</v>
      </c>
      <c r="AU171" s="139" t="s">
        <v>88</v>
      </c>
      <c r="AY171" s="17" t="s">
        <v>115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86</v>
      </c>
      <c r="BK171" s="140">
        <f>ROUND(I171*H171,2)</f>
        <v>0</v>
      </c>
      <c r="BL171" s="17" t="s">
        <v>137</v>
      </c>
      <c r="BM171" s="139" t="s">
        <v>261</v>
      </c>
    </row>
    <row r="172" spans="2:65" s="1" customFormat="1" ht="19.2">
      <c r="B172" s="33"/>
      <c r="D172" s="141" t="s">
        <v>125</v>
      </c>
      <c r="F172" s="142" t="s">
        <v>262</v>
      </c>
      <c r="I172" s="143"/>
      <c r="L172" s="33"/>
      <c r="M172" s="144"/>
      <c r="T172" s="54"/>
      <c r="AT172" s="17" t="s">
        <v>125</v>
      </c>
      <c r="AU172" s="17" t="s">
        <v>88</v>
      </c>
    </row>
    <row r="173" spans="2:65" s="1" customFormat="1">
      <c r="B173" s="33"/>
      <c r="D173" s="145" t="s">
        <v>126</v>
      </c>
      <c r="F173" s="146" t="s">
        <v>263</v>
      </c>
      <c r="I173" s="143"/>
      <c r="L173" s="33"/>
      <c r="M173" s="144"/>
      <c r="T173" s="54"/>
      <c r="AT173" s="17" t="s">
        <v>126</v>
      </c>
      <c r="AU173" s="17" t="s">
        <v>88</v>
      </c>
    </row>
    <row r="174" spans="2:65" s="13" customFormat="1">
      <c r="B174" s="158"/>
      <c r="D174" s="141" t="s">
        <v>170</v>
      </c>
      <c r="E174" s="159" t="s">
        <v>34</v>
      </c>
      <c r="F174" s="160" t="s">
        <v>264</v>
      </c>
      <c r="H174" s="159" t="s">
        <v>34</v>
      </c>
      <c r="I174" s="161"/>
      <c r="L174" s="158"/>
      <c r="M174" s="162"/>
      <c r="T174" s="163"/>
      <c r="AT174" s="159" t="s">
        <v>170</v>
      </c>
      <c r="AU174" s="159" t="s">
        <v>88</v>
      </c>
      <c r="AV174" s="13" t="s">
        <v>86</v>
      </c>
      <c r="AW174" s="13" t="s">
        <v>38</v>
      </c>
      <c r="AX174" s="13" t="s">
        <v>78</v>
      </c>
      <c r="AY174" s="159" t="s">
        <v>115</v>
      </c>
    </row>
    <row r="175" spans="2:65" s="12" customFormat="1">
      <c r="B175" s="151"/>
      <c r="D175" s="141" t="s">
        <v>170</v>
      </c>
      <c r="E175" s="152" t="s">
        <v>34</v>
      </c>
      <c r="F175" s="153" t="s">
        <v>265</v>
      </c>
      <c r="H175" s="154">
        <v>30.25</v>
      </c>
      <c r="I175" s="155"/>
      <c r="L175" s="151"/>
      <c r="M175" s="156"/>
      <c r="T175" s="157"/>
      <c r="AT175" s="152" t="s">
        <v>170</v>
      </c>
      <c r="AU175" s="152" t="s">
        <v>88</v>
      </c>
      <c r="AV175" s="12" t="s">
        <v>88</v>
      </c>
      <c r="AW175" s="12" t="s">
        <v>38</v>
      </c>
      <c r="AX175" s="12" t="s">
        <v>78</v>
      </c>
      <c r="AY175" s="152" t="s">
        <v>115</v>
      </c>
    </row>
    <row r="176" spans="2:65" s="12" customFormat="1">
      <c r="B176" s="151"/>
      <c r="D176" s="141" t="s">
        <v>170</v>
      </c>
      <c r="E176" s="152" t="s">
        <v>34</v>
      </c>
      <c r="F176" s="153" t="s">
        <v>266</v>
      </c>
      <c r="H176" s="154">
        <v>29</v>
      </c>
      <c r="I176" s="155"/>
      <c r="L176" s="151"/>
      <c r="M176" s="156"/>
      <c r="T176" s="157"/>
      <c r="AT176" s="152" t="s">
        <v>170</v>
      </c>
      <c r="AU176" s="152" t="s">
        <v>88</v>
      </c>
      <c r="AV176" s="12" t="s">
        <v>88</v>
      </c>
      <c r="AW176" s="12" t="s">
        <v>38</v>
      </c>
      <c r="AX176" s="12" t="s">
        <v>78</v>
      </c>
      <c r="AY176" s="152" t="s">
        <v>115</v>
      </c>
    </row>
    <row r="177" spans="2:65" s="13" customFormat="1">
      <c r="B177" s="158"/>
      <c r="D177" s="141" t="s">
        <v>170</v>
      </c>
      <c r="E177" s="159" t="s">
        <v>34</v>
      </c>
      <c r="F177" s="160" t="s">
        <v>194</v>
      </c>
      <c r="H177" s="159" t="s">
        <v>34</v>
      </c>
      <c r="I177" s="161"/>
      <c r="L177" s="158"/>
      <c r="M177" s="162"/>
      <c r="T177" s="163"/>
      <c r="AT177" s="159" t="s">
        <v>170</v>
      </c>
      <c r="AU177" s="159" t="s">
        <v>88</v>
      </c>
      <c r="AV177" s="13" t="s">
        <v>86</v>
      </c>
      <c r="AW177" s="13" t="s">
        <v>38</v>
      </c>
      <c r="AX177" s="13" t="s">
        <v>78</v>
      </c>
      <c r="AY177" s="159" t="s">
        <v>115</v>
      </c>
    </row>
    <row r="178" spans="2:65" s="13" customFormat="1">
      <c r="B178" s="158"/>
      <c r="D178" s="141" t="s">
        <v>170</v>
      </c>
      <c r="E178" s="159" t="s">
        <v>34</v>
      </c>
      <c r="F178" s="160" t="s">
        <v>267</v>
      </c>
      <c r="H178" s="159" t="s">
        <v>34</v>
      </c>
      <c r="I178" s="161"/>
      <c r="L178" s="158"/>
      <c r="M178" s="162"/>
      <c r="T178" s="163"/>
      <c r="AT178" s="159" t="s">
        <v>170</v>
      </c>
      <c r="AU178" s="159" t="s">
        <v>88</v>
      </c>
      <c r="AV178" s="13" t="s">
        <v>86</v>
      </c>
      <c r="AW178" s="13" t="s">
        <v>38</v>
      </c>
      <c r="AX178" s="13" t="s">
        <v>78</v>
      </c>
      <c r="AY178" s="159" t="s">
        <v>115</v>
      </c>
    </row>
    <row r="179" spans="2:65" s="12" customFormat="1">
      <c r="B179" s="151"/>
      <c r="D179" s="141" t="s">
        <v>170</v>
      </c>
      <c r="E179" s="152" t="s">
        <v>34</v>
      </c>
      <c r="F179" s="153" t="s">
        <v>268</v>
      </c>
      <c r="H179" s="154">
        <v>0.8</v>
      </c>
      <c r="I179" s="155"/>
      <c r="L179" s="151"/>
      <c r="M179" s="156"/>
      <c r="T179" s="157"/>
      <c r="AT179" s="152" t="s">
        <v>170</v>
      </c>
      <c r="AU179" s="152" t="s">
        <v>88</v>
      </c>
      <c r="AV179" s="12" t="s">
        <v>88</v>
      </c>
      <c r="AW179" s="12" t="s">
        <v>38</v>
      </c>
      <c r="AX179" s="12" t="s">
        <v>78</v>
      </c>
      <c r="AY179" s="152" t="s">
        <v>115</v>
      </c>
    </row>
    <row r="180" spans="2:65" s="13" customFormat="1">
      <c r="B180" s="158"/>
      <c r="D180" s="141" t="s">
        <v>170</v>
      </c>
      <c r="E180" s="159" t="s">
        <v>34</v>
      </c>
      <c r="F180" s="160" t="s">
        <v>213</v>
      </c>
      <c r="H180" s="159" t="s">
        <v>34</v>
      </c>
      <c r="I180" s="161"/>
      <c r="L180" s="158"/>
      <c r="M180" s="162"/>
      <c r="T180" s="163"/>
      <c r="AT180" s="159" t="s">
        <v>170</v>
      </c>
      <c r="AU180" s="159" t="s">
        <v>88</v>
      </c>
      <c r="AV180" s="13" t="s">
        <v>86</v>
      </c>
      <c r="AW180" s="13" t="s">
        <v>38</v>
      </c>
      <c r="AX180" s="13" t="s">
        <v>78</v>
      </c>
      <c r="AY180" s="159" t="s">
        <v>115</v>
      </c>
    </row>
    <row r="181" spans="2:65" s="12" customFormat="1">
      <c r="B181" s="151"/>
      <c r="D181" s="141" t="s">
        <v>170</v>
      </c>
      <c r="E181" s="152" t="s">
        <v>34</v>
      </c>
      <c r="F181" s="153" t="s">
        <v>269</v>
      </c>
      <c r="H181" s="154">
        <v>12.16</v>
      </c>
      <c r="I181" s="155"/>
      <c r="L181" s="151"/>
      <c r="M181" s="156"/>
      <c r="T181" s="157"/>
      <c r="AT181" s="152" t="s">
        <v>170</v>
      </c>
      <c r="AU181" s="152" t="s">
        <v>88</v>
      </c>
      <c r="AV181" s="12" t="s">
        <v>88</v>
      </c>
      <c r="AW181" s="12" t="s">
        <v>38</v>
      </c>
      <c r="AX181" s="12" t="s">
        <v>78</v>
      </c>
      <c r="AY181" s="152" t="s">
        <v>115</v>
      </c>
    </row>
    <row r="182" spans="2:65" s="14" customFormat="1">
      <c r="B182" s="164"/>
      <c r="D182" s="141" t="s">
        <v>170</v>
      </c>
      <c r="E182" s="165" t="s">
        <v>34</v>
      </c>
      <c r="F182" s="166" t="s">
        <v>200</v>
      </c>
      <c r="H182" s="167">
        <v>72.209999999999994</v>
      </c>
      <c r="I182" s="168"/>
      <c r="L182" s="164"/>
      <c r="M182" s="169"/>
      <c r="T182" s="170"/>
      <c r="AT182" s="165" t="s">
        <v>170</v>
      </c>
      <c r="AU182" s="165" t="s">
        <v>88</v>
      </c>
      <c r="AV182" s="14" t="s">
        <v>137</v>
      </c>
      <c r="AW182" s="14" t="s">
        <v>38</v>
      </c>
      <c r="AX182" s="14" t="s">
        <v>86</v>
      </c>
      <c r="AY182" s="165" t="s">
        <v>115</v>
      </c>
    </row>
    <row r="183" spans="2:65" s="12" customFormat="1">
      <c r="B183" s="151"/>
      <c r="D183" s="141" t="s">
        <v>170</v>
      </c>
      <c r="F183" s="153" t="s">
        <v>270</v>
      </c>
      <c r="H183" s="154">
        <v>79.430999999999997</v>
      </c>
      <c r="I183" s="155"/>
      <c r="L183" s="151"/>
      <c r="M183" s="156"/>
      <c r="T183" s="157"/>
      <c r="AT183" s="152" t="s">
        <v>170</v>
      </c>
      <c r="AU183" s="152" t="s">
        <v>88</v>
      </c>
      <c r="AV183" s="12" t="s">
        <v>88</v>
      </c>
      <c r="AW183" s="12" t="s">
        <v>4</v>
      </c>
      <c r="AX183" s="12" t="s">
        <v>86</v>
      </c>
      <c r="AY183" s="152" t="s">
        <v>115</v>
      </c>
    </row>
    <row r="184" spans="2:65" s="1" customFormat="1" ht="24.15" customHeight="1">
      <c r="B184" s="33"/>
      <c r="C184" s="128" t="s">
        <v>271</v>
      </c>
      <c r="D184" s="128" t="s">
        <v>118</v>
      </c>
      <c r="E184" s="129" t="s">
        <v>272</v>
      </c>
      <c r="F184" s="130" t="s">
        <v>273</v>
      </c>
      <c r="G184" s="131" t="s">
        <v>166</v>
      </c>
      <c r="H184" s="132">
        <v>45.79</v>
      </c>
      <c r="I184" s="133"/>
      <c r="J184" s="134">
        <f>ROUND(I184*H184,2)</f>
        <v>0</v>
      </c>
      <c r="K184" s="130" t="s">
        <v>122</v>
      </c>
      <c r="L184" s="33"/>
      <c r="M184" s="135" t="s">
        <v>34</v>
      </c>
      <c r="N184" s="136" t="s">
        <v>49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137</v>
      </c>
      <c r="AT184" s="139" t="s">
        <v>118</v>
      </c>
      <c r="AU184" s="139" t="s">
        <v>88</v>
      </c>
      <c r="AY184" s="17" t="s">
        <v>115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86</v>
      </c>
      <c r="BK184" s="140">
        <f>ROUND(I184*H184,2)</f>
        <v>0</v>
      </c>
      <c r="BL184" s="17" t="s">
        <v>137</v>
      </c>
      <c r="BM184" s="139" t="s">
        <v>274</v>
      </c>
    </row>
    <row r="185" spans="2:65" s="1" customFormat="1" ht="28.8">
      <c r="B185" s="33"/>
      <c r="D185" s="141" t="s">
        <v>125</v>
      </c>
      <c r="F185" s="142" t="s">
        <v>275</v>
      </c>
      <c r="I185" s="143"/>
      <c r="L185" s="33"/>
      <c r="M185" s="144"/>
      <c r="T185" s="54"/>
      <c r="AT185" s="17" t="s">
        <v>125</v>
      </c>
      <c r="AU185" s="17" t="s">
        <v>88</v>
      </c>
    </row>
    <row r="186" spans="2:65" s="1" customFormat="1">
      <c r="B186" s="33"/>
      <c r="D186" s="145" t="s">
        <v>126</v>
      </c>
      <c r="F186" s="146" t="s">
        <v>276</v>
      </c>
      <c r="I186" s="143"/>
      <c r="L186" s="33"/>
      <c r="M186" s="144"/>
      <c r="T186" s="54"/>
      <c r="AT186" s="17" t="s">
        <v>126</v>
      </c>
      <c r="AU186" s="17" t="s">
        <v>88</v>
      </c>
    </row>
    <row r="187" spans="2:65" s="13" customFormat="1">
      <c r="B187" s="158"/>
      <c r="D187" s="141" t="s">
        <v>170</v>
      </c>
      <c r="E187" s="159" t="s">
        <v>34</v>
      </c>
      <c r="F187" s="160" t="s">
        <v>257</v>
      </c>
      <c r="H187" s="159" t="s">
        <v>34</v>
      </c>
      <c r="I187" s="161"/>
      <c r="L187" s="158"/>
      <c r="M187" s="162"/>
      <c r="T187" s="163"/>
      <c r="AT187" s="159" t="s">
        <v>170</v>
      </c>
      <c r="AU187" s="159" t="s">
        <v>88</v>
      </c>
      <c r="AV187" s="13" t="s">
        <v>86</v>
      </c>
      <c r="AW187" s="13" t="s">
        <v>38</v>
      </c>
      <c r="AX187" s="13" t="s">
        <v>78</v>
      </c>
      <c r="AY187" s="159" t="s">
        <v>115</v>
      </c>
    </row>
    <row r="188" spans="2:65" s="12" customFormat="1">
      <c r="B188" s="151"/>
      <c r="D188" s="141" t="s">
        <v>170</v>
      </c>
      <c r="E188" s="152" t="s">
        <v>34</v>
      </c>
      <c r="F188" s="153" t="s">
        <v>277</v>
      </c>
      <c r="H188" s="154">
        <v>45.79</v>
      </c>
      <c r="I188" s="155"/>
      <c r="L188" s="151"/>
      <c r="M188" s="156"/>
      <c r="T188" s="157"/>
      <c r="AT188" s="152" t="s">
        <v>170</v>
      </c>
      <c r="AU188" s="152" t="s">
        <v>88</v>
      </c>
      <c r="AV188" s="12" t="s">
        <v>88</v>
      </c>
      <c r="AW188" s="12" t="s">
        <v>38</v>
      </c>
      <c r="AX188" s="12" t="s">
        <v>86</v>
      </c>
      <c r="AY188" s="152" t="s">
        <v>115</v>
      </c>
    </row>
    <row r="189" spans="2:65" s="1" customFormat="1" ht="16.5" customHeight="1">
      <c r="B189" s="33"/>
      <c r="C189" s="171" t="s">
        <v>278</v>
      </c>
      <c r="D189" s="171" t="s">
        <v>279</v>
      </c>
      <c r="E189" s="172" t="s">
        <v>280</v>
      </c>
      <c r="F189" s="173" t="s">
        <v>281</v>
      </c>
      <c r="G189" s="174" t="s">
        <v>282</v>
      </c>
      <c r="H189" s="175">
        <v>0.91600000000000004</v>
      </c>
      <c r="I189" s="176"/>
      <c r="J189" s="177">
        <f>ROUND(I189*H189,2)</f>
        <v>0</v>
      </c>
      <c r="K189" s="173" t="s">
        <v>122</v>
      </c>
      <c r="L189" s="178"/>
      <c r="M189" s="179" t="s">
        <v>34</v>
      </c>
      <c r="N189" s="180" t="s">
        <v>49</v>
      </c>
      <c r="P189" s="137">
        <f>O189*H189</f>
        <v>0</v>
      </c>
      <c r="Q189" s="137">
        <v>1E-3</v>
      </c>
      <c r="R189" s="137">
        <f>Q189*H189</f>
        <v>9.1600000000000004E-4</v>
      </c>
      <c r="S189" s="137">
        <v>0</v>
      </c>
      <c r="T189" s="138">
        <f>S189*H189</f>
        <v>0</v>
      </c>
      <c r="AR189" s="139" t="s">
        <v>228</v>
      </c>
      <c r="AT189" s="139" t="s">
        <v>279</v>
      </c>
      <c r="AU189" s="139" t="s">
        <v>88</v>
      </c>
      <c r="AY189" s="17" t="s">
        <v>115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86</v>
      </c>
      <c r="BK189" s="140">
        <f>ROUND(I189*H189,2)</f>
        <v>0</v>
      </c>
      <c r="BL189" s="17" t="s">
        <v>137</v>
      </c>
      <c r="BM189" s="139" t="s">
        <v>283</v>
      </c>
    </row>
    <row r="190" spans="2:65" s="1" customFormat="1">
      <c r="B190" s="33"/>
      <c r="D190" s="141" t="s">
        <v>125</v>
      </c>
      <c r="F190" s="142" t="s">
        <v>281</v>
      </c>
      <c r="I190" s="143"/>
      <c r="L190" s="33"/>
      <c r="M190" s="144"/>
      <c r="T190" s="54"/>
      <c r="AT190" s="17" t="s">
        <v>125</v>
      </c>
      <c r="AU190" s="17" t="s">
        <v>88</v>
      </c>
    </row>
    <row r="191" spans="2:65" s="12" customFormat="1">
      <c r="B191" s="151"/>
      <c r="D191" s="141" t="s">
        <v>170</v>
      </c>
      <c r="F191" s="153" t="s">
        <v>284</v>
      </c>
      <c r="H191" s="154">
        <v>0.91600000000000004</v>
      </c>
      <c r="I191" s="155"/>
      <c r="L191" s="151"/>
      <c r="M191" s="156"/>
      <c r="T191" s="157"/>
      <c r="AT191" s="152" t="s">
        <v>170</v>
      </c>
      <c r="AU191" s="152" t="s">
        <v>88</v>
      </c>
      <c r="AV191" s="12" t="s">
        <v>88</v>
      </c>
      <c r="AW191" s="12" t="s">
        <v>4</v>
      </c>
      <c r="AX191" s="12" t="s">
        <v>86</v>
      </c>
      <c r="AY191" s="152" t="s">
        <v>115</v>
      </c>
    </row>
    <row r="192" spans="2:65" s="1" customFormat="1" ht="24.15" customHeight="1">
      <c r="B192" s="33"/>
      <c r="C192" s="128" t="s">
        <v>285</v>
      </c>
      <c r="D192" s="128" t="s">
        <v>118</v>
      </c>
      <c r="E192" s="129" t="s">
        <v>286</v>
      </c>
      <c r="F192" s="130" t="s">
        <v>287</v>
      </c>
      <c r="G192" s="131" t="s">
        <v>246</v>
      </c>
      <c r="H192" s="132">
        <v>4.1000000000000002E-2</v>
      </c>
      <c r="I192" s="133"/>
      <c r="J192" s="134">
        <f>ROUND(I192*H192,2)</f>
        <v>0</v>
      </c>
      <c r="K192" s="130" t="s">
        <v>122</v>
      </c>
      <c r="L192" s="33"/>
      <c r="M192" s="135" t="s">
        <v>34</v>
      </c>
      <c r="N192" s="136" t="s">
        <v>49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137</v>
      </c>
      <c r="AT192" s="139" t="s">
        <v>118</v>
      </c>
      <c r="AU192" s="139" t="s">
        <v>88</v>
      </c>
      <c r="AY192" s="17" t="s">
        <v>115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7" t="s">
        <v>86</v>
      </c>
      <c r="BK192" s="140">
        <f>ROUND(I192*H192,2)</f>
        <v>0</v>
      </c>
      <c r="BL192" s="17" t="s">
        <v>137</v>
      </c>
      <c r="BM192" s="139" t="s">
        <v>288</v>
      </c>
    </row>
    <row r="193" spans="2:65" s="1" customFormat="1" ht="19.2">
      <c r="B193" s="33"/>
      <c r="D193" s="141" t="s">
        <v>125</v>
      </c>
      <c r="F193" s="142" t="s">
        <v>289</v>
      </c>
      <c r="I193" s="143"/>
      <c r="L193" s="33"/>
      <c r="M193" s="144"/>
      <c r="T193" s="54"/>
      <c r="AT193" s="17" t="s">
        <v>125</v>
      </c>
      <c r="AU193" s="17" t="s">
        <v>88</v>
      </c>
    </row>
    <row r="194" spans="2:65" s="1" customFormat="1">
      <c r="B194" s="33"/>
      <c r="D194" s="145" t="s">
        <v>126</v>
      </c>
      <c r="F194" s="146" t="s">
        <v>290</v>
      </c>
      <c r="I194" s="143"/>
      <c r="L194" s="33"/>
      <c r="M194" s="144"/>
      <c r="T194" s="54"/>
      <c r="AT194" s="17" t="s">
        <v>126</v>
      </c>
      <c r="AU194" s="17" t="s">
        <v>88</v>
      </c>
    </row>
    <row r="195" spans="2:65" s="13" customFormat="1">
      <c r="B195" s="158"/>
      <c r="D195" s="141" t="s">
        <v>170</v>
      </c>
      <c r="E195" s="159" t="s">
        <v>34</v>
      </c>
      <c r="F195" s="160" t="s">
        <v>257</v>
      </c>
      <c r="H195" s="159" t="s">
        <v>34</v>
      </c>
      <c r="I195" s="161"/>
      <c r="L195" s="158"/>
      <c r="M195" s="162"/>
      <c r="T195" s="163"/>
      <c r="AT195" s="159" t="s">
        <v>170</v>
      </c>
      <c r="AU195" s="159" t="s">
        <v>88</v>
      </c>
      <c r="AV195" s="13" t="s">
        <v>86</v>
      </c>
      <c r="AW195" s="13" t="s">
        <v>38</v>
      </c>
      <c r="AX195" s="13" t="s">
        <v>78</v>
      </c>
      <c r="AY195" s="159" t="s">
        <v>115</v>
      </c>
    </row>
    <row r="196" spans="2:65" s="12" customFormat="1">
      <c r="B196" s="151"/>
      <c r="D196" s="141" t="s">
        <v>170</v>
      </c>
      <c r="E196" s="152" t="s">
        <v>34</v>
      </c>
      <c r="F196" s="153" t="s">
        <v>291</v>
      </c>
      <c r="H196" s="154">
        <v>4.1000000000000002E-2</v>
      </c>
      <c r="I196" s="155"/>
      <c r="L196" s="151"/>
      <c r="M196" s="156"/>
      <c r="T196" s="157"/>
      <c r="AT196" s="152" t="s">
        <v>170</v>
      </c>
      <c r="AU196" s="152" t="s">
        <v>88</v>
      </c>
      <c r="AV196" s="12" t="s">
        <v>88</v>
      </c>
      <c r="AW196" s="12" t="s">
        <v>38</v>
      </c>
      <c r="AX196" s="12" t="s">
        <v>86</v>
      </c>
      <c r="AY196" s="152" t="s">
        <v>115</v>
      </c>
    </row>
    <row r="197" spans="2:65" s="1" customFormat="1" ht="16.5" customHeight="1">
      <c r="B197" s="33"/>
      <c r="C197" s="171" t="s">
        <v>292</v>
      </c>
      <c r="D197" s="171" t="s">
        <v>279</v>
      </c>
      <c r="E197" s="172" t="s">
        <v>293</v>
      </c>
      <c r="F197" s="173" t="s">
        <v>294</v>
      </c>
      <c r="G197" s="174" t="s">
        <v>282</v>
      </c>
      <c r="H197" s="175">
        <v>41</v>
      </c>
      <c r="I197" s="176"/>
      <c r="J197" s="177">
        <f>ROUND(I197*H197,2)</f>
        <v>0</v>
      </c>
      <c r="K197" s="173" t="s">
        <v>122</v>
      </c>
      <c r="L197" s="178"/>
      <c r="M197" s="179" t="s">
        <v>34</v>
      </c>
      <c r="N197" s="180" t="s">
        <v>49</v>
      </c>
      <c r="P197" s="137">
        <f>O197*H197</f>
        <v>0</v>
      </c>
      <c r="Q197" s="137">
        <v>1E-3</v>
      </c>
      <c r="R197" s="137">
        <f>Q197*H197</f>
        <v>4.1000000000000002E-2</v>
      </c>
      <c r="S197" s="137">
        <v>0</v>
      </c>
      <c r="T197" s="138">
        <f>S197*H197</f>
        <v>0</v>
      </c>
      <c r="AR197" s="139" t="s">
        <v>228</v>
      </c>
      <c r="AT197" s="139" t="s">
        <v>279</v>
      </c>
      <c r="AU197" s="139" t="s">
        <v>88</v>
      </c>
      <c r="AY197" s="17" t="s">
        <v>115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7" t="s">
        <v>86</v>
      </c>
      <c r="BK197" s="140">
        <f>ROUND(I197*H197,2)</f>
        <v>0</v>
      </c>
      <c r="BL197" s="17" t="s">
        <v>137</v>
      </c>
      <c r="BM197" s="139" t="s">
        <v>295</v>
      </c>
    </row>
    <row r="198" spans="2:65" s="1" customFormat="1">
      <c r="B198" s="33"/>
      <c r="D198" s="141" t="s">
        <v>125</v>
      </c>
      <c r="F198" s="142" t="s">
        <v>294</v>
      </c>
      <c r="I198" s="143"/>
      <c r="L198" s="33"/>
      <c r="M198" s="144"/>
      <c r="T198" s="54"/>
      <c r="AT198" s="17" t="s">
        <v>125</v>
      </c>
      <c r="AU198" s="17" t="s">
        <v>88</v>
      </c>
    </row>
    <row r="199" spans="2:65" s="12" customFormat="1">
      <c r="B199" s="151"/>
      <c r="D199" s="141" t="s">
        <v>170</v>
      </c>
      <c r="F199" s="153" t="s">
        <v>296</v>
      </c>
      <c r="H199" s="154">
        <v>41</v>
      </c>
      <c r="I199" s="155"/>
      <c r="L199" s="151"/>
      <c r="M199" s="156"/>
      <c r="T199" s="157"/>
      <c r="AT199" s="152" t="s">
        <v>170</v>
      </c>
      <c r="AU199" s="152" t="s">
        <v>88</v>
      </c>
      <c r="AV199" s="12" t="s">
        <v>88</v>
      </c>
      <c r="AW199" s="12" t="s">
        <v>4</v>
      </c>
      <c r="AX199" s="12" t="s">
        <v>86</v>
      </c>
      <c r="AY199" s="152" t="s">
        <v>115</v>
      </c>
    </row>
    <row r="200" spans="2:65" s="1" customFormat="1" ht="21.75" customHeight="1">
      <c r="B200" s="33"/>
      <c r="C200" s="128" t="s">
        <v>297</v>
      </c>
      <c r="D200" s="128" t="s">
        <v>118</v>
      </c>
      <c r="E200" s="129" t="s">
        <v>298</v>
      </c>
      <c r="F200" s="130" t="s">
        <v>299</v>
      </c>
      <c r="G200" s="131" t="s">
        <v>166</v>
      </c>
      <c r="H200" s="132">
        <v>45.79</v>
      </c>
      <c r="I200" s="133"/>
      <c r="J200" s="134">
        <f>ROUND(I200*H200,2)</f>
        <v>0</v>
      </c>
      <c r="K200" s="130" t="s">
        <v>122</v>
      </c>
      <c r="L200" s="33"/>
      <c r="M200" s="135" t="s">
        <v>34</v>
      </c>
      <c r="N200" s="136" t="s">
        <v>49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137</v>
      </c>
      <c r="AT200" s="139" t="s">
        <v>118</v>
      </c>
      <c r="AU200" s="139" t="s">
        <v>88</v>
      </c>
      <c r="AY200" s="17" t="s">
        <v>115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7" t="s">
        <v>86</v>
      </c>
      <c r="BK200" s="140">
        <f>ROUND(I200*H200,2)</f>
        <v>0</v>
      </c>
      <c r="BL200" s="17" t="s">
        <v>137</v>
      </c>
      <c r="BM200" s="139" t="s">
        <v>300</v>
      </c>
    </row>
    <row r="201" spans="2:65" s="1" customFormat="1">
      <c r="B201" s="33"/>
      <c r="D201" s="141" t="s">
        <v>125</v>
      </c>
      <c r="F201" s="142" t="s">
        <v>301</v>
      </c>
      <c r="I201" s="143"/>
      <c r="L201" s="33"/>
      <c r="M201" s="144"/>
      <c r="T201" s="54"/>
      <c r="AT201" s="17" t="s">
        <v>125</v>
      </c>
      <c r="AU201" s="17" t="s">
        <v>88</v>
      </c>
    </row>
    <row r="202" spans="2:65" s="1" customFormat="1">
      <c r="B202" s="33"/>
      <c r="D202" s="145" t="s">
        <v>126</v>
      </c>
      <c r="F202" s="146" t="s">
        <v>302</v>
      </c>
      <c r="I202" s="143"/>
      <c r="L202" s="33"/>
      <c r="M202" s="144"/>
      <c r="T202" s="54"/>
      <c r="AT202" s="17" t="s">
        <v>126</v>
      </c>
      <c r="AU202" s="17" t="s">
        <v>88</v>
      </c>
    </row>
    <row r="203" spans="2:65" s="13" customFormat="1">
      <c r="B203" s="158"/>
      <c r="D203" s="141" t="s">
        <v>170</v>
      </c>
      <c r="E203" s="159" t="s">
        <v>34</v>
      </c>
      <c r="F203" s="160" t="s">
        <v>257</v>
      </c>
      <c r="H203" s="159" t="s">
        <v>34</v>
      </c>
      <c r="I203" s="161"/>
      <c r="L203" s="158"/>
      <c r="M203" s="162"/>
      <c r="T203" s="163"/>
      <c r="AT203" s="159" t="s">
        <v>170</v>
      </c>
      <c r="AU203" s="159" t="s">
        <v>88</v>
      </c>
      <c r="AV203" s="13" t="s">
        <v>86</v>
      </c>
      <c r="AW203" s="13" t="s">
        <v>38</v>
      </c>
      <c r="AX203" s="13" t="s">
        <v>78</v>
      </c>
      <c r="AY203" s="159" t="s">
        <v>115</v>
      </c>
    </row>
    <row r="204" spans="2:65" s="12" customFormat="1">
      <c r="B204" s="151"/>
      <c r="D204" s="141" t="s">
        <v>170</v>
      </c>
      <c r="E204" s="152" t="s">
        <v>34</v>
      </c>
      <c r="F204" s="153" t="s">
        <v>277</v>
      </c>
      <c r="H204" s="154">
        <v>45.79</v>
      </c>
      <c r="I204" s="155"/>
      <c r="L204" s="151"/>
      <c r="M204" s="156"/>
      <c r="T204" s="157"/>
      <c r="AT204" s="152" t="s">
        <v>170</v>
      </c>
      <c r="AU204" s="152" t="s">
        <v>88</v>
      </c>
      <c r="AV204" s="12" t="s">
        <v>88</v>
      </c>
      <c r="AW204" s="12" t="s">
        <v>38</v>
      </c>
      <c r="AX204" s="12" t="s">
        <v>86</v>
      </c>
      <c r="AY204" s="152" t="s">
        <v>115</v>
      </c>
    </row>
    <row r="205" spans="2:65" s="1" customFormat="1" ht="16.5" customHeight="1">
      <c r="B205" s="33"/>
      <c r="C205" s="128" t="s">
        <v>303</v>
      </c>
      <c r="D205" s="128" t="s">
        <v>118</v>
      </c>
      <c r="E205" s="129" t="s">
        <v>304</v>
      </c>
      <c r="F205" s="130" t="s">
        <v>305</v>
      </c>
      <c r="G205" s="131" t="s">
        <v>166</v>
      </c>
      <c r="H205" s="132">
        <v>45.79</v>
      </c>
      <c r="I205" s="133"/>
      <c r="J205" s="134">
        <f>ROUND(I205*H205,2)</f>
        <v>0</v>
      </c>
      <c r="K205" s="130" t="s">
        <v>122</v>
      </c>
      <c r="L205" s="33"/>
      <c r="M205" s="135" t="s">
        <v>34</v>
      </c>
      <c r="N205" s="136" t="s">
        <v>49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137</v>
      </c>
      <c r="AT205" s="139" t="s">
        <v>118</v>
      </c>
      <c r="AU205" s="139" t="s">
        <v>88</v>
      </c>
      <c r="AY205" s="17" t="s">
        <v>115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86</v>
      </c>
      <c r="BK205" s="140">
        <f>ROUND(I205*H205,2)</f>
        <v>0</v>
      </c>
      <c r="BL205" s="17" t="s">
        <v>137</v>
      </c>
      <c r="BM205" s="139" t="s">
        <v>306</v>
      </c>
    </row>
    <row r="206" spans="2:65" s="1" customFormat="1">
      <c r="B206" s="33"/>
      <c r="D206" s="141" t="s">
        <v>125</v>
      </c>
      <c r="F206" s="142" t="s">
        <v>307</v>
      </c>
      <c r="I206" s="143"/>
      <c r="L206" s="33"/>
      <c r="M206" s="144"/>
      <c r="T206" s="54"/>
      <c r="AT206" s="17" t="s">
        <v>125</v>
      </c>
      <c r="AU206" s="17" t="s">
        <v>88</v>
      </c>
    </row>
    <row r="207" spans="2:65" s="1" customFormat="1">
      <c r="B207" s="33"/>
      <c r="D207" s="145" t="s">
        <v>126</v>
      </c>
      <c r="F207" s="146" t="s">
        <v>308</v>
      </c>
      <c r="I207" s="143"/>
      <c r="L207" s="33"/>
      <c r="M207" s="144"/>
      <c r="T207" s="54"/>
      <c r="AT207" s="17" t="s">
        <v>126</v>
      </c>
      <c r="AU207" s="17" t="s">
        <v>88</v>
      </c>
    </row>
    <row r="208" spans="2:65" s="13" customFormat="1">
      <c r="B208" s="158"/>
      <c r="D208" s="141" t="s">
        <v>170</v>
      </c>
      <c r="E208" s="159" t="s">
        <v>34</v>
      </c>
      <c r="F208" s="160" t="s">
        <v>257</v>
      </c>
      <c r="H208" s="159" t="s">
        <v>34</v>
      </c>
      <c r="I208" s="161"/>
      <c r="L208" s="158"/>
      <c r="M208" s="162"/>
      <c r="T208" s="163"/>
      <c r="AT208" s="159" t="s">
        <v>170</v>
      </c>
      <c r="AU208" s="159" t="s">
        <v>88</v>
      </c>
      <c r="AV208" s="13" t="s">
        <v>86</v>
      </c>
      <c r="AW208" s="13" t="s">
        <v>38</v>
      </c>
      <c r="AX208" s="13" t="s">
        <v>78</v>
      </c>
      <c r="AY208" s="159" t="s">
        <v>115</v>
      </c>
    </row>
    <row r="209" spans="2:65" s="12" customFormat="1">
      <c r="B209" s="151"/>
      <c r="D209" s="141" t="s">
        <v>170</v>
      </c>
      <c r="E209" s="152" t="s">
        <v>34</v>
      </c>
      <c r="F209" s="153" t="s">
        <v>277</v>
      </c>
      <c r="H209" s="154">
        <v>45.79</v>
      </c>
      <c r="I209" s="155"/>
      <c r="L209" s="151"/>
      <c r="M209" s="156"/>
      <c r="T209" s="157"/>
      <c r="AT209" s="152" t="s">
        <v>170</v>
      </c>
      <c r="AU209" s="152" t="s">
        <v>88</v>
      </c>
      <c r="AV209" s="12" t="s">
        <v>88</v>
      </c>
      <c r="AW209" s="12" t="s">
        <v>38</v>
      </c>
      <c r="AX209" s="12" t="s">
        <v>86</v>
      </c>
      <c r="AY209" s="152" t="s">
        <v>115</v>
      </c>
    </row>
    <row r="210" spans="2:65" s="1" customFormat="1" ht="21.75" customHeight="1">
      <c r="B210" s="33"/>
      <c r="C210" s="128" t="s">
        <v>309</v>
      </c>
      <c r="D210" s="128" t="s">
        <v>118</v>
      </c>
      <c r="E210" s="129" t="s">
        <v>310</v>
      </c>
      <c r="F210" s="130" t="s">
        <v>311</v>
      </c>
      <c r="G210" s="131" t="s">
        <v>188</v>
      </c>
      <c r="H210" s="132">
        <v>0.183</v>
      </c>
      <c r="I210" s="133"/>
      <c r="J210" s="134">
        <f>ROUND(I210*H210,2)</f>
        <v>0</v>
      </c>
      <c r="K210" s="130" t="s">
        <v>122</v>
      </c>
      <c r="L210" s="33"/>
      <c r="M210" s="135" t="s">
        <v>34</v>
      </c>
      <c r="N210" s="136" t="s">
        <v>49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137</v>
      </c>
      <c r="AT210" s="139" t="s">
        <v>118</v>
      </c>
      <c r="AU210" s="139" t="s">
        <v>88</v>
      </c>
      <c r="AY210" s="17" t="s">
        <v>115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86</v>
      </c>
      <c r="BK210" s="140">
        <f>ROUND(I210*H210,2)</f>
        <v>0</v>
      </c>
      <c r="BL210" s="17" t="s">
        <v>137</v>
      </c>
      <c r="BM210" s="139" t="s">
        <v>312</v>
      </c>
    </row>
    <row r="211" spans="2:65" s="1" customFormat="1">
      <c r="B211" s="33"/>
      <c r="D211" s="141" t="s">
        <v>125</v>
      </c>
      <c r="F211" s="142" t="s">
        <v>313</v>
      </c>
      <c r="I211" s="143"/>
      <c r="L211" s="33"/>
      <c r="M211" s="144"/>
      <c r="T211" s="54"/>
      <c r="AT211" s="17" t="s">
        <v>125</v>
      </c>
      <c r="AU211" s="17" t="s">
        <v>88</v>
      </c>
    </row>
    <row r="212" spans="2:65" s="1" customFormat="1">
      <c r="B212" s="33"/>
      <c r="D212" s="145" t="s">
        <v>126</v>
      </c>
      <c r="F212" s="146" t="s">
        <v>314</v>
      </c>
      <c r="I212" s="143"/>
      <c r="L212" s="33"/>
      <c r="M212" s="144"/>
      <c r="T212" s="54"/>
      <c r="AT212" s="17" t="s">
        <v>126</v>
      </c>
      <c r="AU212" s="17" t="s">
        <v>88</v>
      </c>
    </row>
    <row r="213" spans="2:65" s="13" customFormat="1">
      <c r="B213" s="158"/>
      <c r="D213" s="141" t="s">
        <v>170</v>
      </c>
      <c r="E213" s="159" t="s">
        <v>34</v>
      </c>
      <c r="F213" s="160" t="s">
        <v>257</v>
      </c>
      <c r="H213" s="159" t="s">
        <v>34</v>
      </c>
      <c r="I213" s="161"/>
      <c r="L213" s="158"/>
      <c r="M213" s="162"/>
      <c r="T213" s="163"/>
      <c r="AT213" s="159" t="s">
        <v>170</v>
      </c>
      <c r="AU213" s="159" t="s">
        <v>88</v>
      </c>
      <c r="AV213" s="13" t="s">
        <v>86</v>
      </c>
      <c r="AW213" s="13" t="s">
        <v>38</v>
      </c>
      <c r="AX213" s="13" t="s">
        <v>78</v>
      </c>
      <c r="AY213" s="159" t="s">
        <v>115</v>
      </c>
    </row>
    <row r="214" spans="2:65" s="13" customFormat="1">
      <c r="B214" s="158"/>
      <c r="D214" s="141" t="s">
        <v>170</v>
      </c>
      <c r="E214" s="159" t="s">
        <v>34</v>
      </c>
      <c r="F214" s="160" t="s">
        <v>315</v>
      </c>
      <c r="H214" s="159" t="s">
        <v>34</v>
      </c>
      <c r="I214" s="161"/>
      <c r="L214" s="158"/>
      <c r="M214" s="162"/>
      <c r="T214" s="163"/>
      <c r="AT214" s="159" t="s">
        <v>170</v>
      </c>
      <c r="AU214" s="159" t="s">
        <v>88</v>
      </c>
      <c r="AV214" s="13" t="s">
        <v>86</v>
      </c>
      <c r="AW214" s="13" t="s">
        <v>38</v>
      </c>
      <c r="AX214" s="13" t="s">
        <v>78</v>
      </c>
      <c r="AY214" s="159" t="s">
        <v>115</v>
      </c>
    </row>
    <row r="215" spans="2:65" s="12" customFormat="1">
      <c r="B215" s="151"/>
      <c r="D215" s="141" t="s">
        <v>170</v>
      </c>
      <c r="E215" s="152" t="s">
        <v>34</v>
      </c>
      <c r="F215" s="153" t="s">
        <v>316</v>
      </c>
      <c r="H215" s="154">
        <v>0.183</v>
      </c>
      <c r="I215" s="155"/>
      <c r="L215" s="151"/>
      <c r="M215" s="156"/>
      <c r="T215" s="157"/>
      <c r="AT215" s="152" t="s">
        <v>170</v>
      </c>
      <c r="AU215" s="152" t="s">
        <v>88</v>
      </c>
      <c r="AV215" s="12" t="s">
        <v>88</v>
      </c>
      <c r="AW215" s="12" t="s">
        <v>38</v>
      </c>
      <c r="AX215" s="12" t="s">
        <v>86</v>
      </c>
      <c r="AY215" s="152" t="s">
        <v>115</v>
      </c>
    </row>
    <row r="216" spans="2:65" s="1" customFormat="1" ht="24.15" customHeight="1">
      <c r="B216" s="33"/>
      <c r="C216" s="128" t="s">
        <v>317</v>
      </c>
      <c r="D216" s="128" t="s">
        <v>118</v>
      </c>
      <c r="E216" s="129" t="s">
        <v>318</v>
      </c>
      <c r="F216" s="130" t="s">
        <v>319</v>
      </c>
      <c r="G216" s="131" t="s">
        <v>188</v>
      </c>
      <c r="H216" s="132">
        <v>0.91500000000000004</v>
      </c>
      <c r="I216" s="133"/>
      <c r="J216" s="134">
        <f>ROUND(I216*H216,2)</f>
        <v>0</v>
      </c>
      <c r="K216" s="130" t="s">
        <v>122</v>
      </c>
      <c r="L216" s="33"/>
      <c r="M216" s="135" t="s">
        <v>34</v>
      </c>
      <c r="N216" s="136" t="s">
        <v>49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137</v>
      </c>
      <c r="AT216" s="139" t="s">
        <v>118</v>
      </c>
      <c r="AU216" s="139" t="s">
        <v>88</v>
      </c>
      <c r="AY216" s="17" t="s">
        <v>115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86</v>
      </c>
      <c r="BK216" s="140">
        <f>ROUND(I216*H216,2)</f>
        <v>0</v>
      </c>
      <c r="BL216" s="17" t="s">
        <v>137</v>
      </c>
      <c r="BM216" s="139" t="s">
        <v>320</v>
      </c>
    </row>
    <row r="217" spans="2:65" s="1" customFormat="1" ht="19.2">
      <c r="B217" s="33"/>
      <c r="D217" s="141" t="s">
        <v>125</v>
      </c>
      <c r="F217" s="142" t="s">
        <v>321</v>
      </c>
      <c r="I217" s="143"/>
      <c r="L217" s="33"/>
      <c r="M217" s="144"/>
      <c r="T217" s="54"/>
      <c r="AT217" s="17" t="s">
        <v>125</v>
      </c>
      <c r="AU217" s="17" t="s">
        <v>88</v>
      </c>
    </row>
    <row r="218" spans="2:65" s="1" customFormat="1">
      <c r="B218" s="33"/>
      <c r="D218" s="145" t="s">
        <v>126</v>
      </c>
      <c r="F218" s="146" t="s">
        <v>322</v>
      </c>
      <c r="I218" s="143"/>
      <c r="L218" s="33"/>
      <c r="M218" s="144"/>
      <c r="T218" s="54"/>
      <c r="AT218" s="17" t="s">
        <v>126</v>
      </c>
      <c r="AU218" s="17" t="s">
        <v>88</v>
      </c>
    </row>
    <row r="219" spans="2:65" s="12" customFormat="1">
      <c r="B219" s="151"/>
      <c r="D219" s="141" t="s">
        <v>170</v>
      </c>
      <c r="F219" s="153" t="s">
        <v>323</v>
      </c>
      <c r="H219" s="154">
        <v>0.91500000000000004</v>
      </c>
      <c r="I219" s="155"/>
      <c r="L219" s="151"/>
      <c r="M219" s="156"/>
      <c r="T219" s="157"/>
      <c r="AT219" s="152" t="s">
        <v>170</v>
      </c>
      <c r="AU219" s="152" t="s">
        <v>88</v>
      </c>
      <c r="AV219" s="12" t="s">
        <v>88</v>
      </c>
      <c r="AW219" s="12" t="s">
        <v>4</v>
      </c>
      <c r="AX219" s="12" t="s">
        <v>86</v>
      </c>
      <c r="AY219" s="152" t="s">
        <v>115</v>
      </c>
    </row>
    <row r="220" spans="2:65" s="11" customFormat="1" ht="22.8" customHeight="1">
      <c r="B220" s="116"/>
      <c r="D220" s="117" t="s">
        <v>77</v>
      </c>
      <c r="E220" s="126" t="s">
        <v>114</v>
      </c>
      <c r="F220" s="126" t="s">
        <v>324</v>
      </c>
      <c r="I220" s="119"/>
      <c r="J220" s="127">
        <f>BK220</f>
        <v>0</v>
      </c>
      <c r="L220" s="116"/>
      <c r="M220" s="121"/>
      <c r="P220" s="122">
        <f>SUM(P221:P296)</f>
        <v>0</v>
      </c>
      <c r="R220" s="122">
        <f>SUM(R221:R296)</f>
        <v>76.126064899999989</v>
      </c>
      <c r="T220" s="123">
        <f>SUM(T221:T296)</f>
        <v>0</v>
      </c>
      <c r="AR220" s="117" t="s">
        <v>86</v>
      </c>
      <c r="AT220" s="124" t="s">
        <v>77</v>
      </c>
      <c r="AU220" s="124" t="s">
        <v>86</v>
      </c>
      <c r="AY220" s="117" t="s">
        <v>115</v>
      </c>
      <c r="BK220" s="125">
        <f>SUM(BK221:BK296)</f>
        <v>0</v>
      </c>
    </row>
    <row r="221" spans="2:65" s="1" customFormat="1" ht="21.75" customHeight="1">
      <c r="B221" s="33"/>
      <c r="C221" s="128" t="s">
        <v>7</v>
      </c>
      <c r="D221" s="128" t="s">
        <v>118</v>
      </c>
      <c r="E221" s="129" t="s">
        <v>325</v>
      </c>
      <c r="F221" s="130" t="s">
        <v>326</v>
      </c>
      <c r="G221" s="131" t="s">
        <v>166</v>
      </c>
      <c r="H221" s="132">
        <v>131.46</v>
      </c>
      <c r="I221" s="133"/>
      <c r="J221" s="134">
        <f>ROUND(I221*H221,2)</f>
        <v>0</v>
      </c>
      <c r="K221" s="130" t="s">
        <v>122</v>
      </c>
      <c r="L221" s="33"/>
      <c r="M221" s="135" t="s">
        <v>34</v>
      </c>
      <c r="N221" s="136" t="s">
        <v>49</v>
      </c>
      <c r="P221" s="137">
        <f>O221*H221</f>
        <v>0</v>
      </c>
      <c r="Q221" s="137">
        <v>0.34499999999999997</v>
      </c>
      <c r="R221" s="137">
        <f>Q221*H221</f>
        <v>45.353699999999996</v>
      </c>
      <c r="S221" s="137">
        <v>0</v>
      </c>
      <c r="T221" s="138">
        <f>S221*H221</f>
        <v>0</v>
      </c>
      <c r="AR221" s="139" t="s">
        <v>137</v>
      </c>
      <c r="AT221" s="139" t="s">
        <v>118</v>
      </c>
      <c r="AU221" s="139" t="s">
        <v>88</v>
      </c>
      <c r="AY221" s="17" t="s">
        <v>115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7" t="s">
        <v>86</v>
      </c>
      <c r="BK221" s="140">
        <f>ROUND(I221*H221,2)</f>
        <v>0</v>
      </c>
      <c r="BL221" s="17" t="s">
        <v>137</v>
      </c>
      <c r="BM221" s="139" t="s">
        <v>327</v>
      </c>
    </row>
    <row r="222" spans="2:65" s="1" customFormat="1" ht="19.2">
      <c r="B222" s="33"/>
      <c r="D222" s="141" t="s">
        <v>125</v>
      </c>
      <c r="F222" s="142" t="s">
        <v>328</v>
      </c>
      <c r="I222" s="143"/>
      <c r="L222" s="33"/>
      <c r="M222" s="144"/>
      <c r="T222" s="54"/>
      <c r="AT222" s="17" t="s">
        <v>125</v>
      </c>
      <c r="AU222" s="17" t="s">
        <v>88</v>
      </c>
    </row>
    <row r="223" spans="2:65" s="1" customFormat="1">
      <c r="B223" s="33"/>
      <c r="D223" s="145" t="s">
        <v>126</v>
      </c>
      <c r="F223" s="146" t="s">
        <v>329</v>
      </c>
      <c r="I223" s="143"/>
      <c r="L223" s="33"/>
      <c r="M223" s="144"/>
      <c r="T223" s="54"/>
      <c r="AT223" s="17" t="s">
        <v>126</v>
      </c>
      <c r="AU223" s="17" t="s">
        <v>88</v>
      </c>
    </row>
    <row r="224" spans="2:65" s="13" customFormat="1">
      <c r="B224" s="158"/>
      <c r="D224" s="141" t="s">
        <v>170</v>
      </c>
      <c r="E224" s="159" t="s">
        <v>34</v>
      </c>
      <c r="F224" s="160" t="s">
        <v>264</v>
      </c>
      <c r="H224" s="159" t="s">
        <v>34</v>
      </c>
      <c r="I224" s="161"/>
      <c r="L224" s="158"/>
      <c r="M224" s="162"/>
      <c r="T224" s="163"/>
      <c r="AT224" s="159" t="s">
        <v>170</v>
      </c>
      <c r="AU224" s="159" t="s">
        <v>88</v>
      </c>
      <c r="AV224" s="13" t="s">
        <v>86</v>
      </c>
      <c r="AW224" s="13" t="s">
        <v>38</v>
      </c>
      <c r="AX224" s="13" t="s">
        <v>78</v>
      </c>
      <c r="AY224" s="159" t="s">
        <v>115</v>
      </c>
    </row>
    <row r="225" spans="2:65" s="13" customFormat="1">
      <c r="B225" s="158"/>
      <c r="D225" s="141" t="s">
        <v>170</v>
      </c>
      <c r="E225" s="159" t="s">
        <v>34</v>
      </c>
      <c r="F225" s="160" t="s">
        <v>330</v>
      </c>
      <c r="H225" s="159" t="s">
        <v>34</v>
      </c>
      <c r="I225" s="161"/>
      <c r="L225" s="158"/>
      <c r="M225" s="162"/>
      <c r="T225" s="163"/>
      <c r="AT225" s="159" t="s">
        <v>170</v>
      </c>
      <c r="AU225" s="159" t="s">
        <v>88</v>
      </c>
      <c r="AV225" s="13" t="s">
        <v>86</v>
      </c>
      <c r="AW225" s="13" t="s">
        <v>38</v>
      </c>
      <c r="AX225" s="13" t="s">
        <v>78</v>
      </c>
      <c r="AY225" s="159" t="s">
        <v>115</v>
      </c>
    </row>
    <row r="226" spans="2:65" s="12" customFormat="1">
      <c r="B226" s="151"/>
      <c r="D226" s="141" t="s">
        <v>170</v>
      </c>
      <c r="E226" s="152" t="s">
        <v>34</v>
      </c>
      <c r="F226" s="153" t="s">
        <v>265</v>
      </c>
      <c r="H226" s="154">
        <v>30.25</v>
      </c>
      <c r="I226" s="155"/>
      <c r="L226" s="151"/>
      <c r="M226" s="156"/>
      <c r="T226" s="157"/>
      <c r="AT226" s="152" t="s">
        <v>170</v>
      </c>
      <c r="AU226" s="152" t="s">
        <v>88</v>
      </c>
      <c r="AV226" s="12" t="s">
        <v>88</v>
      </c>
      <c r="AW226" s="12" t="s">
        <v>38</v>
      </c>
      <c r="AX226" s="12" t="s">
        <v>78</v>
      </c>
      <c r="AY226" s="152" t="s">
        <v>115</v>
      </c>
    </row>
    <row r="227" spans="2:65" s="12" customFormat="1">
      <c r="B227" s="151"/>
      <c r="D227" s="141" t="s">
        <v>170</v>
      </c>
      <c r="E227" s="152" t="s">
        <v>34</v>
      </c>
      <c r="F227" s="153" t="s">
        <v>266</v>
      </c>
      <c r="H227" s="154">
        <v>29</v>
      </c>
      <c r="I227" s="155"/>
      <c r="L227" s="151"/>
      <c r="M227" s="156"/>
      <c r="T227" s="157"/>
      <c r="AT227" s="152" t="s">
        <v>170</v>
      </c>
      <c r="AU227" s="152" t="s">
        <v>88</v>
      </c>
      <c r="AV227" s="12" t="s">
        <v>88</v>
      </c>
      <c r="AW227" s="12" t="s">
        <v>38</v>
      </c>
      <c r="AX227" s="12" t="s">
        <v>78</v>
      </c>
      <c r="AY227" s="152" t="s">
        <v>115</v>
      </c>
    </row>
    <row r="228" spans="2:65" s="13" customFormat="1">
      <c r="B228" s="158"/>
      <c r="D228" s="141" t="s">
        <v>170</v>
      </c>
      <c r="E228" s="159" t="s">
        <v>34</v>
      </c>
      <c r="F228" s="160" t="s">
        <v>331</v>
      </c>
      <c r="H228" s="159" t="s">
        <v>34</v>
      </c>
      <c r="I228" s="161"/>
      <c r="L228" s="158"/>
      <c r="M228" s="162"/>
      <c r="T228" s="163"/>
      <c r="AT228" s="159" t="s">
        <v>170</v>
      </c>
      <c r="AU228" s="159" t="s">
        <v>88</v>
      </c>
      <c r="AV228" s="13" t="s">
        <v>86</v>
      </c>
      <c r="AW228" s="13" t="s">
        <v>38</v>
      </c>
      <c r="AX228" s="13" t="s">
        <v>78</v>
      </c>
      <c r="AY228" s="159" t="s">
        <v>115</v>
      </c>
    </row>
    <row r="229" spans="2:65" s="12" customFormat="1">
      <c r="B229" s="151"/>
      <c r="D229" s="141" t="s">
        <v>170</v>
      </c>
      <c r="E229" s="152" t="s">
        <v>34</v>
      </c>
      <c r="F229" s="153" t="s">
        <v>265</v>
      </c>
      <c r="H229" s="154">
        <v>30.25</v>
      </c>
      <c r="I229" s="155"/>
      <c r="L229" s="151"/>
      <c r="M229" s="156"/>
      <c r="T229" s="157"/>
      <c r="AT229" s="152" t="s">
        <v>170</v>
      </c>
      <c r="AU229" s="152" t="s">
        <v>88</v>
      </c>
      <c r="AV229" s="12" t="s">
        <v>88</v>
      </c>
      <c r="AW229" s="12" t="s">
        <v>38</v>
      </c>
      <c r="AX229" s="12" t="s">
        <v>78</v>
      </c>
      <c r="AY229" s="152" t="s">
        <v>115</v>
      </c>
    </row>
    <row r="230" spans="2:65" s="12" customFormat="1">
      <c r="B230" s="151"/>
      <c r="D230" s="141" t="s">
        <v>170</v>
      </c>
      <c r="E230" s="152" t="s">
        <v>34</v>
      </c>
      <c r="F230" s="153" t="s">
        <v>266</v>
      </c>
      <c r="H230" s="154">
        <v>29</v>
      </c>
      <c r="I230" s="155"/>
      <c r="L230" s="151"/>
      <c r="M230" s="156"/>
      <c r="T230" s="157"/>
      <c r="AT230" s="152" t="s">
        <v>170</v>
      </c>
      <c r="AU230" s="152" t="s">
        <v>88</v>
      </c>
      <c r="AV230" s="12" t="s">
        <v>88</v>
      </c>
      <c r="AW230" s="12" t="s">
        <v>38</v>
      </c>
      <c r="AX230" s="12" t="s">
        <v>78</v>
      </c>
      <c r="AY230" s="152" t="s">
        <v>115</v>
      </c>
    </row>
    <row r="231" spans="2:65" s="13" customFormat="1">
      <c r="B231" s="158"/>
      <c r="D231" s="141" t="s">
        <v>170</v>
      </c>
      <c r="E231" s="159" t="s">
        <v>34</v>
      </c>
      <c r="F231" s="160" t="s">
        <v>194</v>
      </c>
      <c r="H231" s="159" t="s">
        <v>34</v>
      </c>
      <c r="I231" s="161"/>
      <c r="L231" s="158"/>
      <c r="M231" s="162"/>
      <c r="T231" s="163"/>
      <c r="AT231" s="159" t="s">
        <v>170</v>
      </c>
      <c r="AU231" s="159" t="s">
        <v>88</v>
      </c>
      <c r="AV231" s="13" t="s">
        <v>86</v>
      </c>
      <c r="AW231" s="13" t="s">
        <v>38</v>
      </c>
      <c r="AX231" s="13" t="s">
        <v>78</v>
      </c>
      <c r="AY231" s="159" t="s">
        <v>115</v>
      </c>
    </row>
    <row r="232" spans="2:65" s="13" customFormat="1">
      <c r="B232" s="158"/>
      <c r="D232" s="141" t="s">
        <v>170</v>
      </c>
      <c r="E232" s="159" t="s">
        <v>34</v>
      </c>
      <c r="F232" s="160" t="s">
        <v>267</v>
      </c>
      <c r="H232" s="159" t="s">
        <v>34</v>
      </c>
      <c r="I232" s="161"/>
      <c r="L232" s="158"/>
      <c r="M232" s="162"/>
      <c r="T232" s="163"/>
      <c r="AT232" s="159" t="s">
        <v>170</v>
      </c>
      <c r="AU232" s="159" t="s">
        <v>88</v>
      </c>
      <c r="AV232" s="13" t="s">
        <v>86</v>
      </c>
      <c r="AW232" s="13" t="s">
        <v>38</v>
      </c>
      <c r="AX232" s="13" t="s">
        <v>78</v>
      </c>
      <c r="AY232" s="159" t="s">
        <v>115</v>
      </c>
    </row>
    <row r="233" spans="2:65" s="12" customFormat="1">
      <c r="B233" s="151"/>
      <c r="D233" s="141" t="s">
        <v>170</v>
      </c>
      <c r="E233" s="152" t="s">
        <v>34</v>
      </c>
      <c r="F233" s="153" t="s">
        <v>268</v>
      </c>
      <c r="H233" s="154">
        <v>0.8</v>
      </c>
      <c r="I233" s="155"/>
      <c r="L233" s="151"/>
      <c r="M233" s="156"/>
      <c r="T233" s="157"/>
      <c r="AT233" s="152" t="s">
        <v>170</v>
      </c>
      <c r="AU233" s="152" t="s">
        <v>88</v>
      </c>
      <c r="AV233" s="12" t="s">
        <v>88</v>
      </c>
      <c r="AW233" s="12" t="s">
        <v>38</v>
      </c>
      <c r="AX233" s="12" t="s">
        <v>78</v>
      </c>
      <c r="AY233" s="152" t="s">
        <v>115</v>
      </c>
    </row>
    <row r="234" spans="2:65" s="13" customFormat="1">
      <c r="B234" s="158"/>
      <c r="D234" s="141" t="s">
        <v>170</v>
      </c>
      <c r="E234" s="159" t="s">
        <v>34</v>
      </c>
      <c r="F234" s="160" t="s">
        <v>213</v>
      </c>
      <c r="H234" s="159" t="s">
        <v>34</v>
      </c>
      <c r="I234" s="161"/>
      <c r="L234" s="158"/>
      <c r="M234" s="162"/>
      <c r="T234" s="163"/>
      <c r="AT234" s="159" t="s">
        <v>170</v>
      </c>
      <c r="AU234" s="159" t="s">
        <v>88</v>
      </c>
      <c r="AV234" s="13" t="s">
        <v>86</v>
      </c>
      <c r="AW234" s="13" t="s">
        <v>38</v>
      </c>
      <c r="AX234" s="13" t="s">
        <v>78</v>
      </c>
      <c r="AY234" s="159" t="s">
        <v>115</v>
      </c>
    </row>
    <row r="235" spans="2:65" s="12" customFormat="1">
      <c r="B235" s="151"/>
      <c r="D235" s="141" t="s">
        <v>170</v>
      </c>
      <c r="E235" s="152" t="s">
        <v>34</v>
      </c>
      <c r="F235" s="153" t="s">
        <v>269</v>
      </c>
      <c r="H235" s="154">
        <v>12.16</v>
      </c>
      <c r="I235" s="155"/>
      <c r="L235" s="151"/>
      <c r="M235" s="156"/>
      <c r="T235" s="157"/>
      <c r="AT235" s="152" t="s">
        <v>170</v>
      </c>
      <c r="AU235" s="152" t="s">
        <v>88</v>
      </c>
      <c r="AV235" s="12" t="s">
        <v>88</v>
      </c>
      <c r="AW235" s="12" t="s">
        <v>38</v>
      </c>
      <c r="AX235" s="12" t="s">
        <v>78</v>
      </c>
      <c r="AY235" s="152" t="s">
        <v>115</v>
      </c>
    </row>
    <row r="236" spans="2:65" s="14" customFormat="1">
      <c r="B236" s="164"/>
      <c r="D236" s="141" t="s">
        <v>170</v>
      </c>
      <c r="E236" s="165" t="s">
        <v>34</v>
      </c>
      <c r="F236" s="166" t="s">
        <v>200</v>
      </c>
      <c r="H236" s="167">
        <v>131.46</v>
      </c>
      <c r="I236" s="168"/>
      <c r="L236" s="164"/>
      <c r="M236" s="169"/>
      <c r="T236" s="170"/>
      <c r="AT236" s="165" t="s">
        <v>170</v>
      </c>
      <c r="AU236" s="165" t="s">
        <v>88</v>
      </c>
      <c r="AV236" s="14" t="s">
        <v>137</v>
      </c>
      <c r="AW236" s="14" t="s">
        <v>38</v>
      </c>
      <c r="AX236" s="14" t="s">
        <v>86</v>
      </c>
      <c r="AY236" s="165" t="s">
        <v>115</v>
      </c>
    </row>
    <row r="237" spans="2:65" s="1" customFormat="1" ht="33" customHeight="1">
      <c r="B237" s="33"/>
      <c r="C237" s="128" t="s">
        <v>332</v>
      </c>
      <c r="D237" s="128" t="s">
        <v>118</v>
      </c>
      <c r="E237" s="129" t="s">
        <v>333</v>
      </c>
      <c r="F237" s="130" t="s">
        <v>334</v>
      </c>
      <c r="G237" s="131" t="s">
        <v>166</v>
      </c>
      <c r="H237" s="132">
        <v>59.25</v>
      </c>
      <c r="I237" s="133"/>
      <c r="J237" s="134">
        <f>ROUND(I237*H237,2)</f>
        <v>0</v>
      </c>
      <c r="K237" s="130" t="s">
        <v>122</v>
      </c>
      <c r="L237" s="33"/>
      <c r="M237" s="135" t="s">
        <v>34</v>
      </c>
      <c r="N237" s="136" t="s">
        <v>49</v>
      </c>
      <c r="P237" s="137">
        <f>O237*H237</f>
        <v>0</v>
      </c>
      <c r="Q237" s="137">
        <v>0.13188</v>
      </c>
      <c r="R237" s="137">
        <f>Q237*H237</f>
        <v>7.8138899999999998</v>
      </c>
      <c r="S237" s="137">
        <v>0</v>
      </c>
      <c r="T237" s="138">
        <f>S237*H237</f>
        <v>0</v>
      </c>
      <c r="AR237" s="139" t="s">
        <v>137</v>
      </c>
      <c r="AT237" s="139" t="s">
        <v>118</v>
      </c>
      <c r="AU237" s="139" t="s">
        <v>88</v>
      </c>
      <c r="AY237" s="17" t="s">
        <v>115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7" t="s">
        <v>86</v>
      </c>
      <c r="BK237" s="140">
        <f>ROUND(I237*H237,2)</f>
        <v>0</v>
      </c>
      <c r="BL237" s="17" t="s">
        <v>137</v>
      </c>
      <c r="BM237" s="139" t="s">
        <v>335</v>
      </c>
    </row>
    <row r="238" spans="2:65" s="1" customFormat="1" ht="28.8">
      <c r="B238" s="33"/>
      <c r="D238" s="141" t="s">
        <v>125</v>
      </c>
      <c r="F238" s="142" t="s">
        <v>336</v>
      </c>
      <c r="I238" s="143"/>
      <c r="L238" s="33"/>
      <c r="M238" s="144"/>
      <c r="T238" s="54"/>
      <c r="AT238" s="17" t="s">
        <v>125</v>
      </c>
      <c r="AU238" s="17" t="s">
        <v>88</v>
      </c>
    </row>
    <row r="239" spans="2:65" s="1" customFormat="1">
      <c r="B239" s="33"/>
      <c r="D239" s="145" t="s">
        <v>126</v>
      </c>
      <c r="F239" s="146" t="s">
        <v>337</v>
      </c>
      <c r="I239" s="143"/>
      <c r="L239" s="33"/>
      <c r="M239" s="144"/>
      <c r="T239" s="54"/>
      <c r="AT239" s="17" t="s">
        <v>126</v>
      </c>
      <c r="AU239" s="17" t="s">
        <v>88</v>
      </c>
    </row>
    <row r="240" spans="2:65" s="13" customFormat="1">
      <c r="B240" s="158"/>
      <c r="D240" s="141" t="s">
        <v>170</v>
      </c>
      <c r="E240" s="159" t="s">
        <v>34</v>
      </c>
      <c r="F240" s="160" t="s">
        <v>264</v>
      </c>
      <c r="H240" s="159" t="s">
        <v>34</v>
      </c>
      <c r="I240" s="161"/>
      <c r="L240" s="158"/>
      <c r="M240" s="162"/>
      <c r="T240" s="163"/>
      <c r="AT240" s="159" t="s">
        <v>170</v>
      </c>
      <c r="AU240" s="159" t="s">
        <v>88</v>
      </c>
      <c r="AV240" s="13" t="s">
        <v>86</v>
      </c>
      <c r="AW240" s="13" t="s">
        <v>38</v>
      </c>
      <c r="AX240" s="13" t="s">
        <v>78</v>
      </c>
      <c r="AY240" s="159" t="s">
        <v>115</v>
      </c>
    </row>
    <row r="241" spans="2:65" s="12" customFormat="1">
      <c r="B241" s="151"/>
      <c r="D241" s="141" t="s">
        <v>170</v>
      </c>
      <c r="E241" s="152" t="s">
        <v>34</v>
      </c>
      <c r="F241" s="153" t="s">
        <v>265</v>
      </c>
      <c r="H241" s="154">
        <v>30.25</v>
      </c>
      <c r="I241" s="155"/>
      <c r="L241" s="151"/>
      <c r="M241" s="156"/>
      <c r="T241" s="157"/>
      <c r="AT241" s="152" t="s">
        <v>170</v>
      </c>
      <c r="AU241" s="152" t="s">
        <v>88</v>
      </c>
      <c r="AV241" s="12" t="s">
        <v>88</v>
      </c>
      <c r="AW241" s="12" t="s">
        <v>38</v>
      </c>
      <c r="AX241" s="12" t="s">
        <v>78</v>
      </c>
      <c r="AY241" s="152" t="s">
        <v>115</v>
      </c>
    </row>
    <row r="242" spans="2:65" s="12" customFormat="1">
      <c r="B242" s="151"/>
      <c r="D242" s="141" t="s">
        <v>170</v>
      </c>
      <c r="E242" s="152" t="s">
        <v>34</v>
      </c>
      <c r="F242" s="153" t="s">
        <v>266</v>
      </c>
      <c r="H242" s="154">
        <v>29</v>
      </c>
      <c r="I242" s="155"/>
      <c r="L242" s="151"/>
      <c r="M242" s="156"/>
      <c r="T242" s="157"/>
      <c r="AT242" s="152" t="s">
        <v>170</v>
      </c>
      <c r="AU242" s="152" t="s">
        <v>88</v>
      </c>
      <c r="AV242" s="12" t="s">
        <v>88</v>
      </c>
      <c r="AW242" s="12" t="s">
        <v>38</v>
      </c>
      <c r="AX242" s="12" t="s">
        <v>78</v>
      </c>
      <c r="AY242" s="152" t="s">
        <v>115</v>
      </c>
    </row>
    <row r="243" spans="2:65" s="14" customFormat="1">
      <c r="B243" s="164"/>
      <c r="D243" s="141" t="s">
        <v>170</v>
      </c>
      <c r="E243" s="165" t="s">
        <v>34</v>
      </c>
      <c r="F243" s="166" t="s">
        <v>200</v>
      </c>
      <c r="H243" s="167">
        <v>59.25</v>
      </c>
      <c r="I243" s="168"/>
      <c r="L243" s="164"/>
      <c r="M243" s="169"/>
      <c r="T243" s="170"/>
      <c r="AT243" s="165" t="s">
        <v>170</v>
      </c>
      <c r="AU243" s="165" t="s">
        <v>88</v>
      </c>
      <c r="AV243" s="14" t="s">
        <v>137</v>
      </c>
      <c r="AW243" s="14" t="s">
        <v>38</v>
      </c>
      <c r="AX243" s="14" t="s">
        <v>86</v>
      </c>
      <c r="AY243" s="165" t="s">
        <v>115</v>
      </c>
    </row>
    <row r="244" spans="2:65" s="1" customFormat="1" ht="37.799999999999997" customHeight="1">
      <c r="B244" s="33"/>
      <c r="C244" s="128" t="s">
        <v>338</v>
      </c>
      <c r="D244" s="128" t="s">
        <v>118</v>
      </c>
      <c r="E244" s="129" t="s">
        <v>339</v>
      </c>
      <c r="F244" s="130" t="s">
        <v>340</v>
      </c>
      <c r="G244" s="131" t="s">
        <v>166</v>
      </c>
      <c r="H244" s="132">
        <v>11.72</v>
      </c>
      <c r="I244" s="133"/>
      <c r="J244" s="134">
        <f>ROUND(I244*H244,2)</f>
        <v>0</v>
      </c>
      <c r="K244" s="130" t="s">
        <v>122</v>
      </c>
      <c r="L244" s="33"/>
      <c r="M244" s="135" t="s">
        <v>34</v>
      </c>
      <c r="N244" s="136" t="s">
        <v>49</v>
      </c>
      <c r="P244" s="137">
        <f>O244*H244</f>
        <v>0</v>
      </c>
      <c r="Q244" s="137">
        <v>0.48081000000000002</v>
      </c>
      <c r="R244" s="137">
        <f>Q244*H244</f>
        <v>5.6350932000000009</v>
      </c>
      <c r="S244" s="137">
        <v>0</v>
      </c>
      <c r="T244" s="138">
        <f>S244*H244</f>
        <v>0</v>
      </c>
      <c r="AR244" s="139" t="s">
        <v>137</v>
      </c>
      <c r="AT244" s="139" t="s">
        <v>118</v>
      </c>
      <c r="AU244" s="139" t="s">
        <v>88</v>
      </c>
      <c r="AY244" s="17" t="s">
        <v>115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86</v>
      </c>
      <c r="BK244" s="140">
        <f>ROUND(I244*H244,2)</f>
        <v>0</v>
      </c>
      <c r="BL244" s="17" t="s">
        <v>137</v>
      </c>
      <c r="BM244" s="139" t="s">
        <v>341</v>
      </c>
    </row>
    <row r="245" spans="2:65" s="1" customFormat="1" ht="28.8">
      <c r="B245" s="33"/>
      <c r="D245" s="141" t="s">
        <v>125</v>
      </c>
      <c r="F245" s="142" t="s">
        <v>342</v>
      </c>
      <c r="I245" s="143"/>
      <c r="L245" s="33"/>
      <c r="M245" s="144"/>
      <c r="T245" s="54"/>
      <c r="AT245" s="17" t="s">
        <v>125</v>
      </c>
      <c r="AU245" s="17" t="s">
        <v>88</v>
      </c>
    </row>
    <row r="246" spans="2:65" s="1" customFormat="1">
      <c r="B246" s="33"/>
      <c r="D246" s="145" t="s">
        <v>126</v>
      </c>
      <c r="F246" s="146" t="s">
        <v>343</v>
      </c>
      <c r="I246" s="143"/>
      <c r="L246" s="33"/>
      <c r="M246" s="144"/>
      <c r="T246" s="54"/>
      <c r="AT246" s="17" t="s">
        <v>126</v>
      </c>
      <c r="AU246" s="17" t="s">
        <v>88</v>
      </c>
    </row>
    <row r="247" spans="2:65" s="13" customFormat="1">
      <c r="B247" s="158"/>
      <c r="D247" s="141" t="s">
        <v>170</v>
      </c>
      <c r="E247" s="159" t="s">
        <v>34</v>
      </c>
      <c r="F247" s="160" t="s">
        <v>198</v>
      </c>
      <c r="H247" s="159" t="s">
        <v>34</v>
      </c>
      <c r="I247" s="161"/>
      <c r="L247" s="158"/>
      <c r="M247" s="162"/>
      <c r="T247" s="163"/>
      <c r="AT247" s="159" t="s">
        <v>170</v>
      </c>
      <c r="AU247" s="159" t="s">
        <v>88</v>
      </c>
      <c r="AV247" s="13" t="s">
        <v>86</v>
      </c>
      <c r="AW247" s="13" t="s">
        <v>38</v>
      </c>
      <c r="AX247" s="13" t="s">
        <v>78</v>
      </c>
      <c r="AY247" s="159" t="s">
        <v>115</v>
      </c>
    </row>
    <row r="248" spans="2:65" s="12" customFormat="1">
      <c r="B248" s="151"/>
      <c r="D248" s="141" t="s">
        <v>170</v>
      </c>
      <c r="E248" s="152" t="s">
        <v>34</v>
      </c>
      <c r="F248" s="153" t="s">
        <v>344</v>
      </c>
      <c r="H248" s="154">
        <v>11.72</v>
      </c>
      <c r="I248" s="155"/>
      <c r="L248" s="151"/>
      <c r="M248" s="156"/>
      <c r="T248" s="157"/>
      <c r="AT248" s="152" t="s">
        <v>170</v>
      </c>
      <c r="AU248" s="152" t="s">
        <v>88</v>
      </c>
      <c r="AV248" s="12" t="s">
        <v>88</v>
      </c>
      <c r="AW248" s="12" t="s">
        <v>38</v>
      </c>
      <c r="AX248" s="12" t="s">
        <v>86</v>
      </c>
      <c r="AY248" s="152" t="s">
        <v>115</v>
      </c>
    </row>
    <row r="249" spans="2:65" s="1" customFormat="1" ht="37.799999999999997" customHeight="1">
      <c r="B249" s="33"/>
      <c r="C249" s="128" t="s">
        <v>345</v>
      </c>
      <c r="D249" s="128" t="s">
        <v>118</v>
      </c>
      <c r="E249" s="129" t="s">
        <v>346</v>
      </c>
      <c r="F249" s="130" t="s">
        <v>347</v>
      </c>
      <c r="G249" s="131" t="s">
        <v>166</v>
      </c>
      <c r="H249" s="132">
        <v>11.72</v>
      </c>
      <c r="I249" s="133"/>
      <c r="J249" s="134">
        <f>ROUND(I249*H249,2)</f>
        <v>0</v>
      </c>
      <c r="K249" s="130" t="s">
        <v>122</v>
      </c>
      <c r="L249" s="33"/>
      <c r="M249" s="135" t="s">
        <v>34</v>
      </c>
      <c r="N249" s="136" t="s">
        <v>49</v>
      </c>
      <c r="P249" s="137">
        <f>O249*H249</f>
        <v>0</v>
      </c>
      <c r="Q249" s="137">
        <v>0.26375999999999999</v>
      </c>
      <c r="R249" s="137">
        <f>Q249*H249</f>
        <v>3.0912671999999999</v>
      </c>
      <c r="S249" s="137">
        <v>0</v>
      </c>
      <c r="T249" s="138">
        <f>S249*H249</f>
        <v>0</v>
      </c>
      <c r="AR249" s="139" t="s">
        <v>137</v>
      </c>
      <c r="AT249" s="139" t="s">
        <v>118</v>
      </c>
      <c r="AU249" s="139" t="s">
        <v>88</v>
      </c>
      <c r="AY249" s="17" t="s">
        <v>115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7" t="s">
        <v>86</v>
      </c>
      <c r="BK249" s="140">
        <f>ROUND(I249*H249,2)</f>
        <v>0</v>
      </c>
      <c r="BL249" s="17" t="s">
        <v>137</v>
      </c>
      <c r="BM249" s="139" t="s">
        <v>348</v>
      </c>
    </row>
    <row r="250" spans="2:65" s="1" customFormat="1" ht="28.8">
      <c r="B250" s="33"/>
      <c r="D250" s="141" t="s">
        <v>125</v>
      </c>
      <c r="F250" s="142" t="s">
        <v>349</v>
      </c>
      <c r="I250" s="143"/>
      <c r="L250" s="33"/>
      <c r="M250" s="144"/>
      <c r="T250" s="54"/>
      <c r="AT250" s="17" t="s">
        <v>125</v>
      </c>
      <c r="AU250" s="17" t="s">
        <v>88</v>
      </c>
    </row>
    <row r="251" spans="2:65" s="1" customFormat="1">
      <c r="B251" s="33"/>
      <c r="D251" s="145" t="s">
        <v>126</v>
      </c>
      <c r="F251" s="146" t="s">
        <v>350</v>
      </c>
      <c r="I251" s="143"/>
      <c r="L251" s="33"/>
      <c r="M251" s="144"/>
      <c r="T251" s="54"/>
      <c r="AT251" s="17" t="s">
        <v>126</v>
      </c>
      <c r="AU251" s="17" t="s">
        <v>88</v>
      </c>
    </row>
    <row r="252" spans="2:65" s="13" customFormat="1">
      <c r="B252" s="158"/>
      <c r="D252" s="141" t="s">
        <v>170</v>
      </c>
      <c r="E252" s="159" t="s">
        <v>34</v>
      </c>
      <c r="F252" s="160" t="s">
        <v>198</v>
      </c>
      <c r="H252" s="159" t="s">
        <v>34</v>
      </c>
      <c r="I252" s="161"/>
      <c r="L252" s="158"/>
      <c r="M252" s="162"/>
      <c r="T252" s="163"/>
      <c r="AT252" s="159" t="s">
        <v>170</v>
      </c>
      <c r="AU252" s="159" t="s">
        <v>88</v>
      </c>
      <c r="AV252" s="13" t="s">
        <v>86</v>
      </c>
      <c r="AW252" s="13" t="s">
        <v>38</v>
      </c>
      <c r="AX252" s="13" t="s">
        <v>78</v>
      </c>
      <c r="AY252" s="159" t="s">
        <v>115</v>
      </c>
    </row>
    <row r="253" spans="2:65" s="12" customFormat="1">
      <c r="B253" s="151"/>
      <c r="D253" s="141" t="s">
        <v>170</v>
      </c>
      <c r="E253" s="152" t="s">
        <v>34</v>
      </c>
      <c r="F253" s="153" t="s">
        <v>344</v>
      </c>
      <c r="H253" s="154">
        <v>11.72</v>
      </c>
      <c r="I253" s="155"/>
      <c r="L253" s="151"/>
      <c r="M253" s="156"/>
      <c r="T253" s="157"/>
      <c r="AT253" s="152" t="s">
        <v>170</v>
      </c>
      <c r="AU253" s="152" t="s">
        <v>88</v>
      </c>
      <c r="AV253" s="12" t="s">
        <v>88</v>
      </c>
      <c r="AW253" s="12" t="s">
        <v>38</v>
      </c>
      <c r="AX253" s="12" t="s">
        <v>86</v>
      </c>
      <c r="AY253" s="152" t="s">
        <v>115</v>
      </c>
    </row>
    <row r="254" spans="2:65" s="1" customFormat="1" ht="33" customHeight="1">
      <c r="B254" s="33"/>
      <c r="C254" s="128" t="s">
        <v>351</v>
      </c>
      <c r="D254" s="128" t="s">
        <v>118</v>
      </c>
      <c r="E254" s="129" t="s">
        <v>352</v>
      </c>
      <c r="F254" s="130" t="s">
        <v>353</v>
      </c>
      <c r="G254" s="131" t="s">
        <v>166</v>
      </c>
      <c r="H254" s="132">
        <v>11.72</v>
      </c>
      <c r="I254" s="133"/>
      <c r="J254" s="134">
        <f>ROUND(I254*H254,2)</f>
        <v>0</v>
      </c>
      <c r="K254" s="130" t="s">
        <v>122</v>
      </c>
      <c r="L254" s="33"/>
      <c r="M254" s="135" t="s">
        <v>34</v>
      </c>
      <c r="N254" s="136" t="s">
        <v>49</v>
      </c>
      <c r="P254" s="137">
        <f>O254*H254</f>
        <v>0</v>
      </c>
      <c r="Q254" s="137">
        <v>0.20745</v>
      </c>
      <c r="R254" s="137">
        <f>Q254*H254</f>
        <v>2.431314</v>
      </c>
      <c r="S254" s="137">
        <v>0</v>
      </c>
      <c r="T254" s="138">
        <f>S254*H254</f>
        <v>0</v>
      </c>
      <c r="AR254" s="139" t="s">
        <v>137</v>
      </c>
      <c r="AT254" s="139" t="s">
        <v>118</v>
      </c>
      <c r="AU254" s="139" t="s">
        <v>88</v>
      </c>
      <c r="AY254" s="17" t="s">
        <v>115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7" t="s">
        <v>86</v>
      </c>
      <c r="BK254" s="140">
        <f>ROUND(I254*H254,2)</f>
        <v>0</v>
      </c>
      <c r="BL254" s="17" t="s">
        <v>137</v>
      </c>
      <c r="BM254" s="139" t="s">
        <v>354</v>
      </c>
    </row>
    <row r="255" spans="2:65" s="1" customFormat="1" ht="28.8">
      <c r="B255" s="33"/>
      <c r="D255" s="141" t="s">
        <v>125</v>
      </c>
      <c r="F255" s="142" t="s">
        <v>355</v>
      </c>
      <c r="I255" s="143"/>
      <c r="L255" s="33"/>
      <c r="M255" s="144"/>
      <c r="T255" s="54"/>
      <c r="AT255" s="17" t="s">
        <v>125</v>
      </c>
      <c r="AU255" s="17" t="s">
        <v>88</v>
      </c>
    </row>
    <row r="256" spans="2:65" s="1" customFormat="1">
      <c r="B256" s="33"/>
      <c r="D256" s="145" t="s">
        <v>126</v>
      </c>
      <c r="F256" s="146" t="s">
        <v>356</v>
      </c>
      <c r="I256" s="143"/>
      <c r="L256" s="33"/>
      <c r="M256" s="144"/>
      <c r="T256" s="54"/>
      <c r="AT256" s="17" t="s">
        <v>126</v>
      </c>
      <c r="AU256" s="17" t="s">
        <v>88</v>
      </c>
    </row>
    <row r="257" spans="2:65" s="13" customFormat="1">
      <c r="B257" s="158"/>
      <c r="D257" s="141" t="s">
        <v>170</v>
      </c>
      <c r="E257" s="159" t="s">
        <v>34</v>
      </c>
      <c r="F257" s="160" t="s">
        <v>198</v>
      </c>
      <c r="H257" s="159" t="s">
        <v>34</v>
      </c>
      <c r="I257" s="161"/>
      <c r="L257" s="158"/>
      <c r="M257" s="162"/>
      <c r="T257" s="163"/>
      <c r="AT257" s="159" t="s">
        <v>170</v>
      </c>
      <c r="AU257" s="159" t="s">
        <v>88</v>
      </c>
      <c r="AV257" s="13" t="s">
        <v>86</v>
      </c>
      <c r="AW257" s="13" t="s">
        <v>38</v>
      </c>
      <c r="AX257" s="13" t="s">
        <v>78</v>
      </c>
      <c r="AY257" s="159" t="s">
        <v>115</v>
      </c>
    </row>
    <row r="258" spans="2:65" s="12" customFormat="1">
      <c r="B258" s="151"/>
      <c r="D258" s="141" t="s">
        <v>170</v>
      </c>
      <c r="E258" s="152" t="s">
        <v>34</v>
      </c>
      <c r="F258" s="153" t="s">
        <v>344</v>
      </c>
      <c r="H258" s="154">
        <v>11.72</v>
      </c>
      <c r="I258" s="155"/>
      <c r="L258" s="151"/>
      <c r="M258" s="156"/>
      <c r="T258" s="157"/>
      <c r="AT258" s="152" t="s">
        <v>170</v>
      </c>
      <c r="AU258" s="152" t="s">
        <v>88</v>
      </c>
      <c r="AV258" s="12" t="s">
        <v>88</v>
      </c>
      <c r="AW258" s="12" t="s">
        <v>38</v>
      </c>
      <c r="AX258" s="12" t="s">
        <v>86</v>
      </c>
      <c r="AY258" s="152" t="s">
        <v>115</v>
      </c>
    </row>
    <row r="259" spans="2:65" s="1" customFormat="1" ht="24.15" customHeight="1">
      <c r="B259" s="33"/>
      <c r="C259" s="128" t="s">
        <v>357</v>
      </c>
      <c r="D259" s="128" t="s">
        <v>118</v>
      </c>
      <c r="E259" s="129" t="s">
        <v>358</v>
      </c>
      <c r="F259" s="130" t="s">
        <v>359</v>
      </c>
      <c r="G259" s="131" t="s">
        <v>166</v>
      </c>
      <c r="H259" s="132">
        <v>59.25</v>
      </c>
      <c r="I259" s="133"/>
      <c r="J259" s="134">
        <f>ROUND(I259*H259,2)</f>
        <v>0</v>
      </c>
      <c r="K259" s="130" t="s">
        <v>122</v>
      </c>
      <c r="L259" s="33"/>
      <c r="M259" s="135" t="s">
        <v>34</v>
      </c>
      <c r="N259" s="136" t="s">
        <v>49</v>
      </c>
      <c r="P259" s="137">
        <f>O259*H259</f>
        <v>0</v>
      </c>
      <c r="Q259" s="137">
        <v>7.5300000000000002E-3</v>
      </c>
      <c r="R259" s="137">
        <f>Q259*H259</f>
        <v>0.44615250000000001</v>
      </c>
      <c r="S259" s="137">
        <v>0</v>
      </c>
      <c r="T259" s="138">
        <f>S259*H259</f>
        <v>0</v>
      </c>
      <c r="AR259" s="139" t="s">
        <v>137</v>
      </c>
      <c r="AT259" s="139" t="s">
        <v>118</v>
      </c>
      <c r="AU259" s="139" t="s">
        <v>88</v>
      </c>
      <c r="AY259" s="17" t="s">
        <v>115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7" t="s">
        <v>86</v>
      </c>
      <c r="BK259" s="140">
        <f>ROUND(I259*H259,2)</f>
        <v>0</v>
      </c>
      <c r="BL259" s="17" t="s">
        <v>137</v>
      </c>
      <c r="BM259" s="139" t="s">
        <v>360</v>
      </c>
    </row>
    <row r="260" spans="2:65" s="1" customFormat="1" ht="19.2">
      <c r="B260" s="33"/>
      <c r="D260" s="141" t="s">
        <v>125</v>
      </c>
      <c r="F260" s="142" t="s">
        <v>361</v>
      </c>
      <c r="I260" s="143"/>
      <c r="L260" s="33"/>
      <c r="M260" s="144"/>
      <c r="T260" s="54"/>
      <c r="AT260" s="17" t="s">
        <v>125</v>
      </c>
      <c r="AU260" s="17" t="s">
        <v>88</v>
      </c>
    </row>
    <row r="261" spans="2:65" s="1" customFormat="1">
      <c r="B261" s="33"/>
      <c r="D261" s="145" t="s">
        <v>126</v>
      </c>
      <c r="F261" s="146" t="s">
        <v>362</v>
      </c>
      <c r="I261" s="143"/>
      <c r="L261" s="33"/>
      <c r="M261" s="144"/>
      <c r="T261" s="54"/>
      <c r="AT261" s="17" t="s">
        <v>126</v>
      </c>
      <c r="AU261" s="17" t="s">
        <v>88</v>
      </c>
    </row>
    <row r="262" spans="2:65" s="13" customFormat="1">
      <c r="B262" s="158"/>
      <c r="D262" s="141" t="s">
        <v>170</v>
      </c>
      <c r="E262" s="159" t="s">
        <v>34</v>
      </c>
      <c r="F262" s="160" t="s">
        <v>264</v>
      </c>
      <c r="H262" s="159" t="s">
        <v>34</v>
      </c>
      <c r="I262" s="161"/>
      <c r="L262" s="158"/>
      <c r="M262" s="162"/>
      <c r="T262" s="163"/>
      <c r="AT262" s="159" t="s">
        <v>170</v>
      </c>
      <c r="AU262" s="159" t="s">
        <v>88</v>
      </c>
      <c r="AV262" s="13" t="s">
        <v>86</v>
      </c>
      <c r="AW262" s="13" t="s">
        <v>38</v>
      </c>
      <c r="AX262" s="13" t="s">
        <v>78</v>
      </c>
      <c r="AY262" s="159" t="s">
        <v>115</v>
      </c>
    </row>
    <row r="263" spans="2:65" s="12" customFormat="1">
      <c r="B263" s="151"/>
      <c r="D263" s="141" t="s">
        <v>170</v>
      </c>
      <c r="E263" s="152" t="s">
        <v>34</v>
      </c>
      <c r="F263" s="153" t="s">
        <v>265</v>
      </c>
      <c r="H263" s="154">
        <v>30.25</v>
      </c>
      <c r="I263" s="155"/>
      <c r="L263" s="151"/>
      <c r="M263" s="156"/>
      <c r="T263" s="157"/>
      <c r="AT263" s="152" t="s">
        <v>170</v>
      </c>
      <c r="AU263" s="152" t="s">
        <v>88</v>
      </c>
      <c r="AV263" s="12" t="s">
        <v>88</v>
      </c>
      <c r="AW263" s="12" t="s">
        <v>38</v>
      </c>
      <c r="AX263" s="12" t="s">
        <v>78</v>
      </c>
      <c r="AY263" s="152" t="s">
        <v>115</v>
      </c>
    </row>
    <row r="264" spans="2:65" s="12" customFormat="1">
      <c r="B264" s="151"/>
      <c r="D264" s="141" t="s">
        <v>170</v>
      </c>
      <c r="E264" s="152" t="s">
        <v>34</v>
      </c>
      <c r="F264" s="153" t="s">
        <v>266</v>
      </c>
      <c r="H264" s="154">
        <v>29</v>
      </c>
      <c r="I264" s="155"/>
      <c r="L264" s="151"/>
      <c r="M264" s="156"/>
      <c r="T264" s="157"/>
      <c r="AT264" s="152" t="s">
        <v>170</v>
      </c>
      <c r="AU264" s="152" t="s">
        <v>88</v>
      </c>
      <c r="AV264" s="12" t="s">
        <v>88</v>
      </c>
      <c r="AW264" s="12" t="s">
        <v>38</v>
      </c>
      <c r="AX264" s="12" t="s">
        <v>78</v>
      </c>
      <c r="AY264" s="152" t="s">
        <v>115</v>
      </c>
    </row>
    <row r="265" spans="2:65" s="14" customFormat="1">
      <c r="B265" s="164"/>
      <c r="D265" s="141" t="s">
        <v>170</v>
      </c>
      <c r="E265" s="165" t="s">
        <v>34</v>
      </c>
      <c r="F265" s="166" t="s">
        <v>200</v>
      </c>
      <c r="H265" s="167">
        <v>59.25</v>
      </c>
      <c r="I265" s="168"/>
      <c r="L265" s="164"/>
      <c r="M265" s="169"/>
      <c r="T265" s="170"/>
      <c r="AT265" s="165" t="s">
        <v>170</v>
      </c>
      <c r="AU265" s="165" t="s">
        <v>88</v>
      </c>
      <c r="AV265" s="14" t="s">
        <v>137</v>
      </c>
      <c r="AW265" s="14" t="s">
        <v>38</v>
      </c>
      <c r="AX265" s="14" t="s">
        <v>86</v>
      </c>
      <c r="AY265" s="165" t="s">
        <v>115</v>
      </c>
    </row>
    <row r="266" spans="2:65" s="1" customFormat="1" ht="21.75" customHeight="1">
      <c r="B266" s="33"/>
      <c r="C266" s="128" t="s">
        <v>363</v>
      </c>
      <c r="D266" s="128" t="s">
        <v>118</v>
      </c>
      <c r="E266" s="129" t="s">
        <v>364</v>
      </c>
      <c r="F266" s="130" t="s">
        <v>365</v>
      </c>
      <c r="G266" s="131" t="s">
        <v>166</v>
      </c>
      <c r="H266" s="132">
        <v>59.25</v>
      </c>
      <c r="I266" s="133"/>
      <c r="J266" s="134">
        <f>ROUND(I266*H266,2)</f>
        <v>0</v>
      </c>
      <c r="K266" s="130" t="s">
        <v>122</v>
      </c>
      <c r="L266" s="33"/>
      <c r="M266" s="135" t="s">
        <v>34</v>
      </c>
      <c r="N266" s="136" t="s">
        <v>49</v>
      </c>
      <c r="P266" s="137">
        <f>O266*H266</f>
        <v>0</v>
      </c>
      <c r="Q266" s="137">
        <v>7.1000000000000002E-4</v>
      </c>
      <c r="R266" s="137">
        <f>Q266*H266</f>
        <v>4.2067500000000001E-2</v>
      </c>
      <c r="S266" s="137">
        <v>0</v>
      </c>
      <c r="T266" s="138">
        <f>S266*H266</f>
        <v>0</v>
      </c>
      <c r="AR266" s="139" t="s">
        <v>137</v>
      </c>
      <c r="AT266" s="139" t="s">
        <v>118</v>
      </c>
      <c r="AU266" s="139" t="s">
        <v>88</v>
      </c>
      <c r="AY266" s="17" t="s">
        <v>115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7" t="s">
        <v>86</v>
      </c>
      <c r="BK266" s="140">
        <f>ROUND(I266*H266,2)</f>
        <v>0</v>
      </c>
      <c r="BL266" s="17" t="s">
        <v>137</v>
      </c>
      <c r="BM266" s="139" t="s">
        <v>366</v>
      </c>
    </row>
    <row r="267" spans="2:65" s="1" customFormat="1" ht="19.2">
      <c r="B267" s="33"/>
      <c r="D267" s="141" t="s">
        <v>125</v>
      </c>
      <c r="F267" s="142" t="s">
        <v>367</v>
      </c>
      <c r="I267" s="143"/>
      <c r="L267" s="33"/>
      <c r="M267" s="144"/>
      <c r="T267" s="54"/>
      <c r="AT267" s="17" t="s">
        <v>125</v>
      </c>
      <c r="AU267" s="17" t="s">
        <v>88</v>
      </c>
    </row>
    <row r="268" spans="2:65" s="1" customFormat="1">
      <c r="B268" s="33"/>
      <c r="D268" s="145" t="s">
        <v>126</v>
      </c>
      <c r="F268" s="146" t="s">
        <v>368</v>
      </c>
      <c r="I268" s="143"/>
      <c r="L268" s="33"/>
      <c r="M268" s="144"/>
      <c r="T268" s="54"/>
      <c r="AT268" s="17" t="s">
        <v>126</v>
      </c>
      <c r="AU268" s="17" t="s">
        <v>88</v>
      </c>
    </row>
    <row r="269" spans="2:65" s="13" customFormat="1">
      <c r="B269" s="158"/>
      <c r="D269" s="141" t="s">
        <v>170</v>
      </c>
      <c r="E269" s="159" t="s">
        <v>34</v>
      </c>
      <c r="F269" s="160" t="s">
        <v>264</v>
      </c>
      <c r="H269" s="159" t="s">
        <v>34</v>
      </c>
      <c r="I269" s="161"/>
      <c r="L269" s="158"/>
      <c r="M269" s="162"/>
      <c r="T269" s="163"/>
      <c r="AT269" s="159" t="s">
        <v>170</v>
      </c>
      <c r="AU269" s="159" t="s">
        <v>88</v>
      </c>
      <c r="AV269" s="13" t="s">
        <v>86</v>
      </c>
      <c r="AW269" s="13" t="s">
        <v>38</v>
      </c>
      <c r="AX269" s="13" t="s">
        <v>78</v>
      </c>
      <c r="AY269" s="159" t="s">
        <v>115</v>
      </c>
    </row>
    <row r="270" spans="2:65" s="12" customFormat="1">
      <c r="B270" s="151"/>
      <c r="D270" s="141" t="s">
        <v>170</v>
      </c>
      <c r="E270" s="152" t="s">
        <v>34</v>
      </c>
      <c r="F270" s="153" t="s">
        <v>265</v>
      </c>
      <c r="H270" s="154">
        <v>30.25</v>
      </c>
      <c r="I270" s="155"/>
      <c r="L270" s="151"/>
      <c r="M270" s="156"/>
      <c r="T270" s="157"/>
      <c r="AT270" s="152" t="s">
        <v>170</v>
      </c>
      <c r="AU270" s="152" t="s">
        <v>88</v>
      </c>
      <c r="AV270" s="12" t="s">
        <v>88</v>
      </c>
      <c r="AW270" s="12" t="s">
        <v>38</v>
      </c>
      <c r="AX270" s="12" t="s">
        <v>78</v>
      </c>
      <c r="AY270" s="152" t="s">
        <v>115</v>
      </c>
    </row>
    <row r="271" spans="2:65" s="12" customFormat="1">
      <c r="B271" s="151"/>
      <c r="D271" s="141" t="s">
        <v>170</v>
      </c>
      <c r="E271" s="152" t="s">
        <v>34</v>
      </c>
      <c r="F271" s="153" t="s">
        <v>266</v>
      </c>
      <c r="H271" s="154">
        <v>29</v>
      </c>
      <c r="I271" s="155"/>
      <c r="L271" s="151"/>
      <c r="M271" s="156"/>
      <c r="T271" s="157"/>
      <c r="AT271" s="152" t="s">
        <v>170</v>
      </c>
      <c r="AU271" s="152" t="s">
        <v>88</v>
      </c>
      <c r="AV271" s="12" t="s">
        <v>88</v>
      </c>
      <c r="AW271" s="12" t="s">
        <v>38</v>
      </c>
      <c r="AX271" s="12" t="s">
        <v>78</v>
      </c>
      <c r="AY271" s="152" t="s">
        <v>115</v>
      </c>
    </row>
    <row r="272" spans="2:65" s="14" customFormat="1">
      <c r="B272" s="164"/>
      <c r="D272" s="141" t="s">
        <v>170</v>
      </c>
      <c r="E272" s="165" t="s">
        <v>34</v>
      </c>
      <c r="F272" s="166" t="s">
        <v>200</v>
      </c>
      <c r="H272" s="167">
        <v>59.25</v>
      </c>
      <c r="I272" s="168"/>
      <c r="L272" s="164"/>
      <c r="M272" s="169"/>
      <c r="T272" s="170"/>
      <c r="AT272" s="165" t="s">
        <v>170</v>
      </c>
      <c r="AU272" s="165" t="s">
        <v>88</v>
      </c>
      <c r="AV272" s="14" t="s">
        <v>137</v>
      </c>
      <c r="AW272" s="14" t="s">
        <v>38</v>
      </c>
      <c r="AX272" s="14" t="s">
        <v>86</v>
      </c>
      <c r="AY272" s="165" t="s">
        <v>115</v>
      </c>
    </row>
    <row r="273" spans="2:65" s="1" customFormat="1" ht="33" customHeight="1">
      <c r="B273" s="33"/>
      <c r="C273" s="128" t="s">
        <v>369</v>
      </c>
      <c r="D273" s="128" t="s">
        <v>118</v>
      </c>
      <c r="E273" s="129" t="s">
        <v>370</v>
      </c>
      <c r="F273" s="130" t="s">
        <v>371</v>
      </c>
      <c r="G273" s="131" t="s">
        <v>166</v>
      </c>
      <c r="H273" s="132">
        <v>59.25</v>
      </c>
      <c r="I273" s="133"/>
      <c r="J273" s="134">
        <f>ROUND(I273*H273,2)</f>
        <v>0</v>
      </c>
      <c r="K273" s="130" t="s">
        <v>122</v>
      </c>
      <c r="L273" s="33"/>
      <c r="M273" s="135" t="s">
        <v>34</v>
      </c>
      <c r="N273" s="136" t="s">
        <v>49</v>
      </c>
      <c r="P273" s="137">
        <f>O273*H273</f>
        <v>0</v>
      </c>
      <c r="Q273" s="137">
        <v>0.10373</v>
      </c>
      <c r="R273" s="137">
        <f>Q273*H273</f>
        <v>6.1460024999999998</v>
      </c>
      <c r="S273" s="137">
        <v>0</v>
      </c>
      <c r="T273" s="138">
        <f>S273*H273</f>
        <v>0</v>
      </c>
      <c r="AR273" s="139" t="s">
        <v>137</v>
      </c>
      <c r="AT273" s="139" t="s">
        <v>118</v>
      </c>
      <c r="AU273" s="139" t="s">
        <v>88</v>
      </c>
      <c r="AY273" s="17" t="s">
        <v>115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86</v>
      </c>
      <c r="BK273" s="140">
        <f>ROUND(I273*H273,2)</f>
        <v>0</v>
      </c>
      <c r="BL273" s="17" t="s">
        <v>137</v>
      </c>
      <c r="BM273" s="139" t="s">
        <v>372</v>
      </c>
    </row>
    <row r="274" spans="2:65" s="1" customFormat="1" ht="28.8">
      <c r="B274" s="33"/>
      <c r="D274" s="141" t="s">
        <v>125</v>
      </c>
      <c r="F274" s="142" t="s">
        <v>373</v>
      </c>
      <c r="I274" s="143"/>
      <c r="L274" s="33"/>
      <c r="M274" s="144"/>
      <c r="T274" s="54"/>
      <c r="AT274" s="17" t="s">
        <v>125</v>
      </c>
      <c r="AU274" s="17" t="s">
        <v>88</v>
      </c>
    </row>
    <row r="275" spans="2:65" s="1" customFormat="1">
      <c r="B275" s="33"/>
      <c r="D275" s="145" t="s">
        <v>126</v>
      </c>
      <c r="F275" s="146" t="s">
        <v>374</v>
      </c>
      <c r="I275" s="143"/>
      <c r="L275" s="33"/>
      <c r="M275" s="144"/>
      <c r="T275" s="54"/>
      <c r="AT275" s="17" t="s">
        <v>126</v>
      </c>
      <c r="AU275" s="17" t="s">
        <v>88</v>
      </c>
    </row>
    <row r="276" spans="2:65" s="13" customFormat="1">
      <c r="B276" s="158"/>
      <c r="D276" s="141" t="s">
        <v>170</v>
      </c>
      <c r="E276" s="159" t="s">
        <v>34</v>
      </c>
      <c r="F276" s="160" t="s">
        <v>264</v>
      </c>
      <c r="H276" s="159" t="s">
        <v>34</v>
      </c>
      <c r="I276" s="161"/>
      <c r="L276" s="158"/>
      <c r="M276" s="162"/>
      <c r="T276" s="163"/>
      <c r="AT276" s="159" t="s">
        <v>170</v>
      </c>
      <c r="AU276" s="159" t="s">
        <v>88</v>
      </c>
      <c r="AV276" s="13" t="s">
        <v>86</v>
      </c>
      <c r="AW276" s="13" t="s">
        <v>38</v>
      </c>
      <c r="AX276" s="13" t="s">
        <v>78</v>
      </c>
      <c r="AY276" s="159" t="s">
        <v>115</v>
      </c>
    </row>
    <row r="277" spans="2:65" s="12" customFormat="1">
      <c r="B277" s="151"/>
      <c r="D277" s="141" t="s">
        <v>170</v>
      </c>
      <c r="E277" s="152" t="s">
        <v>34</v>
      </c>
      <c r="F277" s="153" t="s">
        <v>265</v>
      </c>
      <c r="H277" s="154">
        <v>30.25</v>
      </c>
      <c r="I277" s="155"/>
      <c r="L277" s="151"/>
      <c r="M277" s="156"/>
      <c r="T277" s="157"/>
      <c r="AT277" s="152" t="s">
        <v>170</v>
      </c>
      <c r="AU277" s="152" t="s">
        <v>88</v>
      </c>
      <c r="AV277" s="12" t="s">
        <v>88</v>
      </c>
      <c r="AW277" s="12" t="s">
        <v>38</v>
      </c>
      <c r="AX277" s="12" t="s">
        <v>78</v>
      </c>
      <c r="AY277" s="152" t="s">
        <v>115</v>
      </c>
    </row>
    <row r="278" spans="2:65" s="12" customFormat="1">
      <c r="B278" s="151"/>
      <c r="D278" s="141" t="s">
        <v>170</v>
      </c>
      <c r="E278" s="152" t="s">
        <v>34</v>
      </c>
      <c r="F278" s="153" t="s">
        <v>266</v>
      </c>
      <c r="H278" s="154">
        <v>29</v>
      </c>
      <c r="I278" s="155"/>
      <c r="L278" s="151"/>
      <c r="M278" s="156"/>
      <c r="T278" s="157"/>
      <c r="AT278" s="152" t="s">
        <v>170</v>
      </c>
      <c r="AU278" s="152" t="s">
        <v>88</v>
      </c>
      <c r="AV278" s="12" t="s">
        <v>88</v>
      </c>
      <c r="AW278" s="12" t="s">
        <v>38</v>
      </c>
      <c r="AX278" s="12" t="s">
        <v>78</v>
      </c>
      <c r="AY278" s="152" t="s">
        <v>115</v>
      </c>
    </row>
    <row r="279" spans="2:65" s="14" customFormat="1">
      <c r="B279" s="164"/>
      <c r="D279" s="141" t="s">
        <v>170</v>
      </c>
      <c r="E279" s="165" t="s">
        <v>34</v>
      </c>
      <c r="F279" s="166" t="s">
        <v>200</v>
      </c>
      <c r="H279" s="167">
        <v>59.25</v>
      </c>
      <c r="I279" s="168"/>
      <c r="L279" s="164"/>
      <c r="M279" s="169"/>
      <c r="T279" s="170"/>
      <c r="AT279" s="165" t="s">
        <v>170</v>
      </c>
      <c r="AU279" s="165" t="s">
        <v>88</v>
      </c>
      <c r="AV279" s="14" t="s">
        <v>137</v>
      </c>
      <c r="AW279" s="14" t="s">
        <v>38</v>
      </c>
      <c r="AX279" s="14" t="s">
        <v>86</v>
      </c>
      <c r="AY279" s="165" t="s">
        <v>115</v>
      </c>
    </row>
    <row r="280" spans="2:65" s="1" customFormat="1" ht="24.15" customHeight="1">
      <c r="B280" s="33"/>
      <c r="C280" s="128" t="s">
        <v>375</v>
      </c>
      <c r="D280" s="128" t="s">
        <v>118</v>
      </c>
      <c r="E280" s="129" t="s">
        <v>376</v>
      </c>
      <c r="F280" s="130" t="s">
        <v>377</v>
      </c>
      <c r="G280" s="131" t="s">
        <v>166</v>
      </c>
      <c r="H280" s="132">
        <v>12.16</v>
      </c>
      <c r="I280" s="133"/>
      <c r="J280" s="134">
        <f>ROUND(I280*H280,2)</f>
        <v>0</v>
      </c>
      <c r="K280" s="130" t="s">
        <v>122</v>
      </c>
      <c r="L280" s="33"/>
      <c r="M280" s="135" t="s">
        <v>34</v>
      </c>
      <c r="N280" s="136" t="s">
        <v>49</v>
      </c>
      <c r="P280" s="137">
        <f>O280*H280</f>
        <v>0</v>
      </c>
      <c r="Q280" s="137">
        <v>0.1837</v>
      </c>
      <c r="R280" s="137">
        <f>Q280*H280</f>
        <v>2.2337920000000002</v>
      </c>
      <c r="S280" s="137">
        <v>0</v>
      </c>
      <c r="T280" s="138">
        <f>S280*H280</f>
        <v>0</v>
      </c>
      <c r="AR280" s="139" t="s">
        <v>137</v>
      </c>
      <c r="AT280" s="139" t="s">
        <v>118</v>
      </c>
      <c r="AU280" s="139" t="s">
        <v>88</v>
      </c>
      <c r="AY280" s="17" t="s">
        <v>115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86</v>
      </c>
      <c r="BK280" s="140">
        <f>ROUND(I280*H280,2)</f>
        <v>0</v>
      </c>
      <c r="BL280" s="17" t="s">
        <v>137</v>
      </c>
      <c r="BM280" s="139" t="s">
        <v>378</v>
      </c>
    </row>
    <row r="281" spans="2:65" s="1" customFormat="1" ht="38.4">
      <c r="B281" s="33"/>
      <c r="D281" s="141" t="s">
        <v>125</v>
      </c>
      <c r="F281" s="142" t="s">
        <v>379</v>
      </c>
      <c r="I281" s="143"/>
      <c r="L281" s="33"/>
      <c r="M281" s="144"/>
      <c r="T281" s="54"/>
      <c r="AT281" s="17" t="s">
        <v>125</v>
      </c>
      <c r="AU281" s="17" t="s">
        <v>88</v>
      </c>
    </row>
    <row r="282" spans="2:65" s="1" customFormat="1">
      <c r="B282" s="33"/>
      <c r="D282" s="145" t="s">
        <v>126</v>
      </c>
      <c r="F282" s="146" t="s">
        <v>380</v>
      </c>
      <c r="I282" s="143"/>
      <c r="L282" s="33"/>
      <c r="M282" s="144"/>
      <c r="T282" s="54"/>
      <c r="AT282" s="17" t="s">
        <v>126</v>
      </c>
      <c r="AU282" s="17" t="s">
        <v>88</v>
      </c>
    </row>
    <row r="283" spans="2:65" s="13" customFormat="1">
      <c r="B283" s="158"/>
      <c r="D283" s="141" t="s">
        <v>170</v>
      </c>
      <c r="E283" s="159" t="s">
        <v>34</v>
      </c>
      <c r="F283" s="160" t="s">
        <v>213</v>
      </c>
      <c r="H283" s="159" t="s">
        <v>34</v>
      </c>
      <c r="I283" s="161"/>
      <c r="L283" s="158"/>
      <c r="M283" s="162"/>
      <c r="T283" s="163"/>
      <c r="AT283" s="159" t="s">
        <v>170</v>
      </c>
      <c r="AU283" s="159" t="s">
        <v>88</v>
      </c>
      <c r="AV283" s="13" t="s">
        <v>86</v>
      </c>
      <c r="AW283" s="13" t="s">
        <v>38</v>
      </c>
      <c r="AX283" s="13" t="s">
        <v>78</v>
      </c>
      <c r="AY283" s="159" t="s">
        <v>115</v>
      </c>
    </row>
    <row r="284" spans="2:65" s="12" customFormat="1">
      <c r="B284" s="151"/>
      <c r="D284" s="141" t="s">
        <v>170</v>
      </c>
      <c r="E284" s="152" t="s">
        <v>34</v>
      </c>
      <c r="F284" s="153" t="s">
        <v>269</v>
      </c>
      <c r="H284" s="154">
        <v>12.16</v>
      </c>
      <c r="I284" s="155"/>
      <c r="L284" s="151"/>
      <c r="M284" s="156"/>
      <c r="T284" s="157"/>
      <c r="AT284" s="152" t="s">
        <v>170</v>
      </c>
      <c r="AU284" s="152" t="s">
        <v>88</v>
      </c>
      <c r="AV284" s="12" t="s">
        <v>88</v>
      </c>
      <c r="AW284" s="12" t="s">
        <v>38</v>
      </c>
      <c r="AX284" s="12" t="s">
        <v>86</v>
      </c>
      <c r="AY284" s="152" t="s">
        <v>115</v>
      </c>
    </row>
    <row r="285" spans="2:65" s="1" customFormat="1" ht="16.5" customHeight="1">
      <c r="B285" s="33"/>
      <c r="C285" s="171" t="s">
        <v>381</v>
      </c>
      <c r="D285" s="171" t="s">
        <v>279</v>
      </c>
      <c r="E285" s="172" t="s">
        <v>382</v>
      </c>
      <c r="F285" s="173" t="s">
        <v>383</v>
      </c>
      <c r="G285" s="174" t="s">
        <v>166</v>
      </c>
      <c r="H285" s="175">
        <v>12.403</v>
      </c>
      <c r="I285" s="176"/>
      <c r="J285" s="177">
        <f>ROUND(I285*H285,2)</f>
        <v>0</v>
      </c>
      <c r="K285" s="173" t="s">
        <v>122</v>
      </c>
      <c r="L285" s="178"/>
      <c r="M285" s="179" t="s">
        <v>34</v>
      </c>
      <c r="N285" s="180" t="s">
        <v>49</v>
      </c>
      <c r="P285" s="137">
        <f>O285*H285</f>
        <v>0</v>
      </c>
      <c r="Q285" s="137">
        <v>0.222</v>
      </c>
      <c r="R285" s="137">
        <f>Q285*H285</f>
        <v>2.753466</v>
      </c>
      <c r="S285" s="137">
        <v>0</v>
      </c>
      <c r="T285" s="138">
        <f>S285*H285</f>
        <v>0</v>
      </c>
      <c r="AR285" s="139" t="s">
        <v>228</v>
      </c>
      <c r="AT285" s="139" t="s">
        <v>279</v>
      </c>
      <c r="AU285" s="139" t="s">
        <v>88</v>
      </c>
      <c r="AY285" s="17" t="s">
        <v>115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7" t="s">
        <v>86</v>
      </c>
      <c r="BK285" s="140">
        <f>ROUND(I285*H285,2)</f>
        <v>0</v>
      </c>
      <c r="BL285" s="17" t="s">
        <v>137</v>
      </c>
      <c r="BM285" s="139" t="s">
        <v>384</v>
      </c>
    </row>
    <row r="286" spans="2:65" s="1" customFormat="1">
      <c r="B286" s="33"/>
      <c r="D286" s="141" t="s">
        <v>125</v>
      </c>
      <c r="F286" s="142" t="s">
        <v>383</v>
      </c>
      <c r="I286" s="143"/>
      <c r="L286" s="33"/>
      <c r="M286" s="144"/>
      <c r="T286" s="54"/>
      <c r="AT286" s="17" t="s">
        <v>125</v>
      </c>
      <c r="AU286" s="17" t="s">
        <v>88</v>
      </c>
    </row>
    <row r="287" spans="2:65" s="1" customFormat="1" ht="38.4">
      <c r="B287" s="33"/>
      <c r="D287" s="141" t="s">
        <v>152</v>
      </c>
      <c r="F287" s="147" t="s">
        <v>385</v>
      </c>
      <c r="I287" s="143"/>
      <c r="L287" s="33"/>
      <c r="M287" s="144"/>
      <c r="T287" s="54"/>
      <c r="AT287" s="17" t="s">
        <v>152</v>
      </c>
      <c r="AU287" s="17" t="s">
        <v>88</v>
      </c>
    </row>
    <row r="288" spans="2:65" s="12" customFormat="1">
      <c r="B288" s="151"/>
      <c r="D288" s="141" t="s">
        <v>170</v>
      </c>
      <c r="F288" s="153" t="s">
        <v>386</v>
      </c>
      <c r="H288" s="154">
        <v>12.403</v>
      </c>
      <c r="I288" s="155"/>
      <c r="L288" s="151"/>
      <c r="M288" s="156"/>
      <c r="T288" s="157"/>
      <c r="AT288" s="152" t="s">
        <v>170</v>
      </c>
      <c r="AU288" s="152" t="s">
        <v>88</v>
      </c>
      <c r="AV288" s="12" t="s">
        <v>88</v>
      </c>
      <c r="AW288" s="12" t="s">
        <v>4</v>
      </c>
      <c r="AX288" s="12" t="s">
        <v>86</v>
      </c>
      <c r="AY288" s="152" t="s">
        <v>115</v>
      </c>
    </row>
    <row r="289" spans="2:65" s="1" customFormat="1" ht="24.15" customHeight="1">
      <c r="B289" s="33"/>
      <c r="C289" s="128" t="s">
        <v>387</v>
      </c>
      <c r="D289" s="128" t="s">
        <v>118</v>
      </c>
      <c r="E289" s="129" t="s">
        <v>388</v>
      </c>
      <c r="F289" s="130" t="s">
        <v>389</v>
      </c>
      <c r="G289" s="131" t="s">
        <v>166</v>
      </c>
      <c r="H289" s="132">
        <v>0.8</v>
      </c>
      <c r="I289" s="133"/>
      <c r="J289" s="134">
        <f>ROUND(I289*H289,2)</f>
        <v>0</v>
      </c>
      <c r="K289" s="130" t="s">
        <v>122</v>
      </c>
      <c r="L289" s="33"/>
      <c r="M289" s="135" t="s">
        <v>34</v>
      </c>
      <c r="N289" s="136" t="s">
        <v>49</v>
      </c>
      <c r="P289" s="137">
        <f>O289*H289</f>
        <v>0</v>
      </c>
      <c r="Q289" s="137">
        <v>8.9219999999999994E-2</v>
      </c>
      <c r="R289" s="137">
        <f>Q289*H289</f>
        <v>7.1375999999999995E-2</v>
      </c>
      <c r="S289" s="137">
        <v>0</v>
      </c>
      <c r="T289" s="138">
        <f>S289*H289</f>
        <v>0</v>
      </c>
      <c r="AR289" s="139" t="s">
        <v>137</v>
      </c>
      <c r="AT289" s="139" t="s">
        <v>118</v>
      </c>
      <c r="AU289" s="139" t="s">
        <v>88</v>
      </c>
      <c r="AY289" s="17" t="s">
        <v>115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7" t="s">
        <v>86</v>
      </c>
      <c r="BK289" s="140">
        <f>ROUND(I289*H289,2)</f>
        <v>0</v>
      </c>
      <c r="BL289" s="17" t="s">
        <v>137</v>
      </c>
      <c r="BM289" s="139" t="s">
        <v>390</v>
      </c>
    </row>
    <row r="290" spans="2:65" s="1" customFormat="1" ht="48">
      <c r="B290" s="33"/>
      <c r="D290" s="141" t="s">
        <v>125</v>
      </c>
      <c r="F290" s="142" t="s">
        <v>391</v>
      </c>
      <c r="I290" s="143"/>
      <c r="L290" s="33"/>
      <c r="M290" s="144"/>
      <c r="T290" s="54"/>
      <c r="AT290" s="17" t="s">
        <v>125</v>
      </c>
      <c r="AU290" s="17" t="s">
        <v>88</v>
      </c>
    </row>
    <row r="291" spans="2:65" s="1" customFormat="1">
      <c r="B291" s="33"/>
      <c r="D291" s="145" t="s">
        <v>126</v>
      </c>
      <c r="F291" s="146" t="s">
        <v>392</v>
      </c>
      <c r="I291" s="143"/>
      <c r="L291" s="33"/>
      <c r="M291" s="144"/>
      <c r="T291" s="54"/>
      <c r="AT291" s="17" t="s">
        <v>126</v>
      </c>
      <c r="AU291" s="17" t="s">
        <v>88</v>
      </c>
    </row>
    <row r="292" spans="2:65" s="13" customFormat="1">
      <c r="B292" s="158"/>
      <c r="D292" s="141" t="s">
        <v>170</v>
      </c>
      <c r="E292" s="159" t="s">
        <v>34</v>
      </c>
      <c r="F292" s="160" t="s">
        <v>267</v>
      </c>
      <c r="H292" s="159" t="s">
        <v>34</v>
      </c>
      <c r="I292" s="161"/>
      <c r="L292" s="158"/>
      <c r="M292" s="162"/>
      <c r="T292" s="163"/>
      <c r="AT292" s="159" t="s">
        <v>170</v>
      </c>
      <c r="AU292" s="159" t="s">
        <v>88</v>
      </c>
      <c r="AV292" s="13" t="s">
        <v>86</v>
      </c>
      <c r="AW292" s="13" t="s">
        <v>38</v>
      </c>
      <c r="AX292" s="13" t="s">
        <v>78</v>
      </c>
      <c r="AY292" s="159" t="s">
        <v>115</v>
      </c>
    </row>
    <row r="293" spans="2:65" s="12" customFormat="1">
      <c r="B293" s="151"/>
      <c r="D293" s="141" t="s">
        <v>170</v>
      </c>
      <c r="E293" s="152" t="s">
        <v>34</v>
      </c>
      <c r="F293" s="153" t="s">
        <v>268</v>
      </c>
      <c r="H293" s="154">
        <v>0.8</v>
      </c>
      <c r="I293" s="155"/>
      <c r="L293" s="151"/>
      <c r="M293" s="156"/>
      <c r="T293" s="157"/>
      <c r="AT293" s="152" t="s">
        <v>170</v>
      </c>
      <c r="AU293" s="152" t="s">
        <v>88</v>
      </c>
      <c r="AV293" s="12" t="s">
        <v>88</v>
      </c>
      <c r="AW293" s="12" t="s">
        <v>38</v>
      </c>
      <c r="AX293" s="12" t="s">
        <v>86</v>
      </c>
      <c r="AY293" s="152" t="s">
        <v>115</v>
      </c>
    </row>
    <row r="294" spans="2:65" s="1" customFormat="1" ht="24.15" customHeight="1">
      <c r="B294" s="33"/>
      <c r="C294" s="171" t="s">
        <v>393</v>
      </c>
      <c r="D294" s="171" t="s">
        <v>279</v>
      </c>
      <c r="E294" s="172" t="s">
        <v>394</v>
      </c>
      <c r="F294" s="173" t="s">
        <v>395</v>
      </c>
      <c r="G294" s="174" t="s">
        <v>166</v>
      </c>
      <c r="H294" s="175">
        <v>0.82399999999999995</v>
      </c>
      <c r="I294" s="176"/>
      <c r="J294" s="177">
        <f>ROUND(I294*H294,2)</f>
        <v>0</v>
      </c>
      <c r="K294" s="173" t="s">
        <v>122</v>
      </c>
      <c r="L294" s="178"/>
      <c r="M294" s="179" t="s">
        <v>34</v>
      </c>
      <c r="N294" s="180" t="s">
        <v>49</v>
      </c>
      <c r="P294" s="137">
        <f>O294*H294</f>
        <v>0</v>
      </c>
      <c r="Q294" s="137">
        <v>0.13100000000000001</v>
      </c>
      <c r="R294" s="137">
        <f>Q294*H294</f>
        <v>0.107944</v>
      </c>
      <c r="S294" s="137">
        <v>0</v>
      </c>
      <c r="T294" s="138">
        <f>S294*H294</f>
        <v>0</v>
      </c>
      <c r="AR294" s="139" t="s">
        <v>228</v>
      </c>
      <c r="AT294" s="139" t="s">
        <v>279</v>
      </c>
      <c r="AU294" s="139" t="s">
        <v>88</v>
      </c>
      <c r="AY294" s="17" t="s">
        <v>115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7" t="s">
        <v>86</v>
      </c>
      <c r="BK294" s="140">
        <f>ROUND(I294*H294,2)</f>
        <v>0</v>
      </c>
      <c r="BL294" s="17" t="s">
        <v>137</v>
      </c>
      <c r="BM294" s="139" t="s">
        <v>396</v>
      </c>
    </row>
    <row r="295" spans="2:65" s="1" customFormat="1">
      <c r="B295" s="33"/>
      <c r="D295" s="141" t="s">
        <v>125</v>
      </c>
      <c r="F295" s="142" t="s">
        <v>395</v>
      </c>
      <c r="I295" s="143"/>
      <c r="L295" s="33"/>
      <c r="M295" s="144"/>
      <c r="T295" s="54"/>
      <c r="AT295" s="17" t="s">
        <v>125</v>
      </c>
      <c r="AU295" s="17" t="s">
        <v>88</v>
      </c>
    </row>
    <row r="296" spans="2:65" s="12" customFormat="1">
      <c r="B296" s="151"/>
      <c r="D296" s="141" t="s">
        <v>170</v>
      </c>
      <c r="F296" s="153" t="s">
        <v>397</v>
      </c>
      <c r="H296" s="154">
        <v>0.82399999999999995</v>
      </c>
      <c r="I296" s="155"/>
      <c r="L296" s="151"/>
      <c r="M296" s="156"/>
      <c r="T296" s="157"/>
      <c r="AT296" s="152" t="s">
        <v>170</v>
      </c>
      <c r="AU296" s="152" t="s">
        <v>88</v>
      </c>
      <c r="AV296" s="12" t="s">
        <v>88</v>
      </c>
      <c r="AW296" s="12" t="s">
        <v>4</v>
      </c>
      <c r="AX296" s="12" t="s">
        <v>86</v>
      </c>
      <c r="AY296" s="152" t="s">
        <v>115</v>
      </c>
    </row>
    <row r="297" spans="2:65" s="11" customFormat="1" ht="22.8" customHeight="1">
      <c r="B297" s="116"/>
      <c r="D297" s="117" t="s">
        <v>77</v>
      </c>
      <c r="E297" s="126" t="s">
        <v>235</v>
      </c>
      <c r="F297" s="126" t="s">
        <v>398</v>
      </c>
      <c r="I297" s="119"/>
      <c r="J297" s="127">
        <f>BK297</f>
        <v>0</v>
      </c>
      <c r="L297" s="116"/>
      <c r="M297" s="121"/>
      <c r="P297" s="122">
        <f>SUM(P298:P380)</f>
        <v>0</v>
      </c>
      <c r="R297" s="122">
        <f>SUM(R298:R380)</f>
        <v>18.257660380000004</v>
      </c>
      <c r="T297" s="123">
        <f>SUM(T298:T380)</f>
        <v>4.0000000000000001E-3</v>
      </c>
      <c r="AR297" s="117" t="s">
        <v>86</v>
      </c>
      <c r="AT297" s="124" t="s">
        <v>77</v>
      </c>
      <c r="AU297" s="124" t="s">
        <v>86</v>
      </c>
      <c r="AY297" s="117" t="s">
        <v>115</v>
      </c>
      <c r="BK297" s="125">
        <f>SUM(BK298:BK380)</f>
        <v>0</v>
      </c>
    </row>
    <row r="298" spans="2:65" s="1" customFormat="1" ht="24.15" customHeight="1">
      <c r="B298" s="33"/>
      <c r="C298" s="128" t="s">
        <v>399</v>
      </c>
      <c r="D298" s="128" t="s">
        <v>118</v>
      </c>
      <c r="E298" s="129" t="s">
        <v>400</v>
      </c>
      <c r="F298" s="130" t="s">
        <v>401</v>
      </c>
      <c r="G298" s="131" t="s">
        <v>402</v>
      </c>
      <c r="H298" s="132">
        <v>2</v>
      </c>
      <c r="I298" s="133"/>
      <c r="J298" s="134">
        <f>ROUND(I298*H298,2)</f>
        <v>0</v>
      </c>
      <c r="K298" s="130" t="s">
        <v>122</v>
      </c>
      <c r="L298" s="33"/>
      <c r="M298" s="135" t="s">
        <v>34</v>
      </c>
      <c r="N298" s="136" t="s">
        <v>49</v>
      </c>
      <c r="P298" s="137">
        <f>O298*H298</f>
        <v>0</v>
      </c>
      <c r="Q298" s="137">
        <v>6.9999999999999999E-4</v>
      </c>
      <c r="R298" s="137">
        <f>Q298*H298</f>
        <v>1.4E-3</v>
      </c>
      <c r="S298" s="137">
        <v>0</v>
      </c>
      <c r="T298" s="138">
        <f>S298*H298</f>
        <v>0</v>
      </c>
      <c r="AR298" s="139" t="s">
        <v>137</v>
      </c>
      <c r="AT298" s="139" t="s">
        <v>118</v>
      </c>
      <c r="AU298" s="139" t="s">
        <v>88</v>
      </c>
      <c r="AY298" s="17" t="s">
        <v>115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7" t="s">
        <v>86</v>
      </c>
      <c r="BK298" s="140">
        <f>ROUND(I298*H298,2)</f>
        <v>0</v>
      </c>
      <c r="BL298" s="17" t="s">
        <v>137</v>
      </c>
      <c r="BM298" s="139" t="s">
        <v>403</v>
      </c>
    </row>
    <row r="299" spans="2:65" s="1" customFormat="1" ht="19.2">
      <c r="B299" s="33"/>
      <c r="D299" s="141" t="s">
        <v>125</v>
      </c>
      <c r="F299" s="142" t="s">
        <v>404</v>
      </c>
      <c r="I299" s="143"/>
      <c r="L299" s="33"/>
      <c r="M299" s="144"/>
      <c r="T299" s="54"/>
      <c r="AT299" s="17" t="s">
        <v>125</v>
      </c>
      <c r="AU299" s="17" t="s">
        <v>88</v>
      </c>
    </row>
    <row r="300" spans="2:65" s="1" customFormat="1">
      <c r="B300" s="33"/>
      <c r="D300" s="145" t="s">
        <v>126</v>
      </c>
      <c r="F300" s="146" t="s">
        <v>405</v>
      </c>
      <c r="I300" s="143"/>
      <c r="L300" s="33"/>
      <c r="M300" s="144"/>
      <c r="T300" s="54"/>
      <c r="AT300" s="17" t="s">
        <v>126</v>
      </c>
      <c r="AU300" s="17" t="s">
        <v>88</v>
      </c>
    </row>
    <row r="301" spans="2:65" s="1" customFormat="1" ht="24.15" customHeight="1">
      <c r="B301" s="33"/>
      <c r="C301" s="171" t="s">
        <v>406</v>
      </c>
      <c r="D301" s="171" t="s">
        <v>279</v>
      </c>
      <c r="E301" s="172" t="s">
        <v>407</v>
      </c>
      <c r="F301" s="173" t="s">
        <v>408</v>
      </c>
      <c r="G301" s="174" t="s">
        <v>402</v>
      </c>
      <c r="H301" s="175">
        <v>2</v>
      </c>
      <c r="I301" s="176"/>
      <c r="J301" s="177">
        <f>ROUND(I301*H301,2)</f>
        <v>0</v>
      </c>
      <c r="K301" s="173" t="s">
        <v>122</v>
      </c>
      <c r="L301" s="178"/>
      <c r="M301" s="179" t="s">
        <v>34</v>
      </c>
      <c r="N301" s="180" t="s">
        <v>49</v>
      </c>
      <c r="P301" s="137">
        <f>O301*H301</f>
        <v>0</v>
      </c>
      <c r="Q301" s="137">
        <v>3.5000000000000001E-3</v>
      </c>
      <c r="R301" s="137">
        <f>Q301*H301</f>
        <v>7.0000000000000001E-3</v>
      </c>
      <c r="S301" s="137">
        <v>0</v>
      </c>
      <c r="T301" s="138">
        <f>S301*H301</f>
        <v>0</v>
      </c>
      <c r="AR301" s="139" t="s">
        <v>228</v>
      </c>
      <c r="AT301" s="139" t="s">
        <v>279</v>
      </c>
      <c r="AU301" s="139" t="s">
        <v>88</v>
      </c>
      <c r="AY301" s="17" t="s">
        <v>115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7" t="s">
        <v>86</v>
      </c>
      <c r="BK301" s="140">
        <f>ROUND(I301*H301,2)</f>
        <v>0</v>
      </c>
      <c r="BL301" s="17" t="s">
        <v>137</v>
      </c>
      <c r="BM301" s="139" t="s">
        <v>409</v>
      </c>
    </row>
    <row r="302" spans="2:65" s="1" customFormat="1">
      <c r="B302" s="33"/>
      <c r="D302" s="141" t="s">
        <v>125</v>
      </c>
      <c r="F302" s="142" t="s">
        <v>408</v>
      </c>
      <c r="I302" s="143"/>
      <c r="L302" s="33"/>
      <c r="M302" s="144"/>
      <c r="T302" s="54"/>
      <c r="AT302" s="17" t="s">
        <v>125</v>
      </c>
      <c r="AU302" s="17" t="s">
        <v>88</v>
      </c>
    </row>
    <row r="303" spans="2:65" s="1" customFormat="1" ht="21.75" customHeight="1">
      <c r="B303" s="33"/>
      <c r="C303" s="171" t="s">
        <v>410</v>
      </c>
      <c r="D303" s="171" t="s">
        <v>279</v>
      </c>
      <c r="E303" s="172" t="s">
        <v>411</v>
      </c>
      <c r="F303" s="173" t="s">
        <v>412</v>
      </c>
      <c r="G303" s="174" t="s">
        <v>402</v>
      </c>
      <c r="H303" s="175">
        <v>2</v>
      </c>
      <c r="I303" s="176"/>
      <c r="J303" s="177">
        <f>ROUND(I303*H303,2)</f>
        <v>0</v>
      </c>
      <c r="K303" s="173" t="s">
        <v>122</v>
      </c>
      <c r="L303" s="178"/>
      <c r="M303" s="179" t="s">
        <v>34</v>
      </c>
      <c r="N303" s="180" t="s">
        <v>49</v>
      </c>
      <c r="P303" s="137">
        <f>O303*H303</f>
        <v>0</v>
      </c>
      <c r="Q303" s="137">
        <v>8.9999999999999998E-4</v>
      </c>
      <c r="R303" s="137">
        <f>Q303*H303</f>
        <v>1.8E-3</v>
      </c>
      <c r="S303" s="137">
        <v>0</v>
      </c>
      <c r="T303" s="138">
        <f>S303*H303</f>
        <v>0</v>
      </c>
      <c r="AR303" s="139" t="s">
        <v>228</v>
      </c>
      <c r="AT303" s="139" t="s">
        <v>279</v>
      </c>
      <c r="AU303" s="139" t="s">
        <v>88</v>
      </c>
      <c r="AY303" s="17" t="s">
        <v>115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7" t="s">
        <v>86</v>
      </c>
      <c r="BK303" s="140">
        <f>ROUND(I303*H303,2)</f>
        <v>0</v>
      </c>
      <c r="BL303" s="17" t="s">
        <v>137</v>
      </c>
      <c r="BM303" s="139" t="s">
        <v>413</v>
      </c>
    </row>
    <row r="304" spans="2:65" s="1" customFormat="1">
      <c r="B304" s="33"/>
      <c r="D304" s="141" t="s">
        <v>125</v>
      </c>
      <c r="F304" s="142" t="s">
        <v>412</v>
      </c>
      <c r="I304" s="143"/>
      <c r="L304" s="33"/>
      <c r="M304" s="144"/>
      <c r="T304" s="54"/>
      <c r="AT304" s="17" t="s">
        <v>125</v>
      </c>
      <c r="AU304" s="17" t="s">
        <v>88</v>
      </c>
    </row>
    <row r="305" spans="2:65" s="1" customFormat="1" ht="24.15" customHeight="1">
      <c r="B305" s="33"/>
      <c r="C305" s="128" t="s">
        <v>414</v>
      </c>
      <c r="D305" s="128" t="s">
        <v>118</v>
      </c>
      <c r="E305" s="129" t="s">
        <v>415</v>
      </c>
      <c r="F305" s="130" t="s">
        <v>416</v>
      </c>
      <c r="G305" s="131" t="s">
        <v>402</v>
      </c>
      <c r="H305" s="132">
        <v>2</v>
      </c>
      <c r="I305" s="133"/>
      <c r="J305" s="134">
        <f>ROUND(I305*H305,2)</f>
        <v>0</v>
      </c>
      <c r="K305" s="130" t="s">
        <v>122</v>
      </c>
      <c r="L305" s="33"/>
      <c r="M305" s="135" t="s">
        <v>34</v>
      </c>
      <c r="N305" s="136" t="s">
        <v>49</v>
      </c>
      <c r="P305" s="137">
        <f>O305*H305</f>
        <v>0</v>
      </c>
      <c r="Q305" s="137">
        <v>0.11241</v>
      </c>
      <c r="R305" s="137">
        <f>Q305*H305</f>
        <v>0.22481999999999999</v>
      </c>
      <c r="S305" s="137">
        <v>0</v>
      </c>
      <c r="T305" s="138">
        <f>S305*H305</f>
        <v>0</v>
      </c>
      <c r="AR305" s="139" t="s">
        <v>137</v>
      </c>
      <c r="AT305" s="139" t="s">
        <v>118</v>
      </c>
      <c r="AU305" s="139" t="s">
        <v>88</v>
      </c>
      <c r="AY305" s="17" t="s">
        <v>115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7" t="s">
        <v>86</v>
      </c>
      <c r="BK305" s="140">
        <f>ROUND(I305*H305,2)</f>
        <v>0</v>
      </c>
      <c r="BL305" s="17" t="s">
        <v>137</v>
      </c>
      <c r="BM305" s="139" t="s">
        <v>417</v>
      </c>
    </row>
    <row r="306" spans="2:65" s="1" customFormat="1" ht="19.2">
      <c r="B306" s="33"/>
      <c r="D306" s="141" t="s">
        <v>125</v>
      </c>
      <c r="F306" s="142" t="s">
        <v>418</v>
      </c>
      <c r="I306" s="143"/>
      <c r="L306" s="33"/>
      <c r="M306" s="144"/>
      <c r="T306" s="54"/>
      <c r="AT306" s="17" t="s">
        <v>125</v>
      </c>
      <c r="AU306" s="17" t="s">
        <v>88</v>
      </c>
    </row>
    <row r="307" spans="2:65" s="1" customFormat="1">
      <c r="B307" s="33"/>
      <c r="D307" s="145" t="s">
        <v>126</v>
      </c>
      <c r="F307" s="146" t="s">
        <v>419</v>
      </c>
      <c r="I307" s="143"/>
      <c r="L307" s="33"/>
      <c r="M307" s="144"/>
      <c r="T307" s="54"/>
      <c r="AT307" s="17" t="s">
        <v>126</v>
      </c>
      <c r="AU307" s="17" t="s">
        <v>88</v>
      </c>
    </row>
    <row r="308" spans="2:65" s="1" customFormat="1" ht="21.75" customHeight="1">
      <c r="B308" s="33"/>
      <c r="C308" s="171" t="s">
        <v>420</v>
      </c>
      <c r="D308" s="171" t="s">
        <v>279</v>
      </c>
      <c r="E308" s="172" t="s">
        <v>421</v>
      </c>
      <c r="F308" s="173" t="s">
        <v>422</v>
      </c>
      <c r="G308" s="174" t="s">
        <v>402</v>
      </c>
      <c r="H308" s="175">
        <v>2</v>
      </c>
      <c r="I308" s="176"/>
      <c r="J308" s="177">
        <f>ROUND(I308*H308,2)</f>
        <v>0</v>
      </c>
      <c r="K308" s="173" t="s">
        <v>122</v>
      </c>
      <c r="L308" s="178"/>
      <c r="M308" s="179" t="s">
        <v>34</v>
      </c>
      <c r="N308" s="180" t="s">
        <v>49</v>
      </c>
      <c r="P308" s="137">
        <f>O308*H308</f>
        <v>0</v>
      </c>
      <c r="Q308" s="137">
        <v>6.1000000000000004E-3</v>
      </c>
      <c r="R308" s="137">
        <f>Q308*H308</f>
        <v>1.2200000000000001E-2</v>
      </c>
      <c r="S308" s="137">
        <v>0</v>
      </c>
      <c r="T308" s="138">
        <f>S308*H308</f>
        <v>0</v>
      </c>
      <c r="AR308" s="139" t="s">
        <v>228</v>
      </c>
      <c r="AT308" s="139" t="s">
        <v>279</v>
      </c>
      <c r="AU308" s="139" t="s">
        <v>88</v>
      </c>
      <c r="AY308" s="17" t="s">
        <v>115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7" t="s">
        <v>86</v>
      </c>
      <c r="BK308" s="140">
        <f>ROUND(I308*H308,2)</f>
        <v>0</v>
      </c>
      <c r="BL308" s="17" t="s">
        <v>137</v>
      </c>
      <c r="BM308" s="139" t="s">
        <v>423</v>
      </c>
    </row>
    <row r="309" spans="2:65" s="1" customFormat="1">
      <c r="B309" s="33"/>
      <c r="D309" s="141" t="s">
        <v>125</v>
      </c>
      <c r="F309" s="142" t="s">
        <v>422</v>
      </c>
      <c r="I309" s="143"/>
      <c r="L309" s="33"/>
      <c r="M309" s="144"/>
      <c r="T309" s="54"/>
      <c r="AT309" s="17" t="s">
        <v>125</v>
      </c>
      <c r="AU309" s="17" t="s">
        <v>88</v>
      </c>
    </row>
    <row r="310" spans="2:65" s="1" customFormat="1" ht="16.5" customHeight="1">
      <c r="B310" s="33"/>
      <c r="C310" s="171" t="s">
        <v>424</v>
      </c>
      <c r="D310" s="171" t="s">
        <v>279</v>
      </c>
      <c r="E310" s="172" t="s">
        <v>425</v>
      </c>
      <c r="F310" s="173" t="s">
        <v>426</v>
      </c>
      <c r="G310" s="174" t="s">
        <v>402</v>
      </c>
      <c r="H310" s="175">
        <v>2</v>
      </c>
      <c r="I310" s="176"/>
      <c r="J310" s="177">
        <f>ROUND(I310*H310,2)</f>
        <v>0</v>
      </c>
      <c r="K310" s="173" t="s">
        <v>122</v>
      </c>
      <c r="L310" s="178"/>
      <c r="M310" s="179" t="s">
        <v>34</v>
      </c>
      <c r="N310" s="180" t="s">
        <v>49</v>
      </c>
      <c r="P310" s="137">
        <f>O310*H310</f>
        <v>0</v>
      </c>
      <c r="Q310" s="137">
        <v>3.0000000000000001E-3</v>
      </c>
      <c r="R310" s="137">
        <f>Q310*H310</f>
        <v>6.0000000000000001E-3</v>
      </c>
      <c r="S310" s="137">
        <v>0</v>
      </c>
      <c r="T310" s="138">
        <f>S310*H310</f>
        <v>0</v>
      </c>
      <c r="AR310" s="139" t="s">
        <v>228</v>
      </c>
      <c r="AT310" s="139" t="s">
        <v>279</v>
      </c>
      <c r="AU310" s="139" t="s">
        <v>88</v>
      </c>
      <c r="AY310" s="17" t="s">
        <v>115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7" t="s">
        <v>86</v>
      </c>
      <c r="BK310" s="140">
        <f>ROUND(I310*H310,2)</f>
        <v>0</v>
      </c>
      <c r="BL310" s="17" t="s">
        <v>137</v>
      </c>
      <c r="BM310" s="139" t="s">
        <v>427</v>
      </c>
    </row>
    <row r="311" spans="2:65" s="1" customFormat="1">
      <c r="B311" s="33"/>
      <c r="D311" s="141" t="s">
        <v>125</v>
      </c>
      <c r="F311" s="142" t="s">
        <v>426</v>
      </c>
      <c r="I311" s="143"/>
      <c r="L311" s="33"/>
      <c r="M311" s="144"/>
      <c r="T311" s="54"/>
      <c r="AT311" s="17" t="s">
        <v>125</v>
      </c>
      <c r="AU311" s="17" t="s">
        <v>88</v>
      </c>
    </row>
    <row r="312" spans="2:65" s="1" customFormat="1" ht="16.5" customHeight="1">
      <c r="B312" s="33"/>
      <c r="C312" s="171" t="s">
        <v>428</v>
      </c>
      <c r="D312" s="171" t="s">
        <v>279</v>
      </c>
      <c r="E312" s="172" t="s">
        <v>429</v>
      </c>
      <c r="F312" s="173" t="s">
        <v>430</v>
      </c>
      <c r="G312" s="174" t="s">
        <v>402</v>
      </c>
      <c r="H312" s="175">
        <v>2</v>
      </c>
      <c r="I312" s="176"/>
      <c r="J312" s="177">
        <f>ROUND(I312*H312,2)</f>
        <v>0</v>
      </c>
      <c r="K312" s="173" t="s">
        <v>122</v>
      </c>
      <c r="L312" s="178"/>
      <c r="M312" s="179" t="s">
        <v>34</v>
      </c>
      <c r="N312" s="180" t="s">
        <v>49</v>
      </c>
      <c r="P312" s="137">
        <f>O312*H312</f>
        <v>0</v>
      </c>
      <c r="Q312" s="137">
        <v>1E-4</v>
      </c>
      <c r="R312" s="137">
        <f>Q312*H312</f>
        <v>2.0000000000000001E-4</v>
      </c>
      <c r="S312" s="137">
        <v>0</v>
      </c>
      <c r="T312" s="138">
        <f>S312*H312</f>
        <v>0</v>
      </c>
      <c r="AR312" s="139" t="s">
        <v>228</v>
      </c>
      <c r="AT312" s="139" t="s">
        <v>279</v>
      </c>
      <c r="AU312" s="139" t="s">
        <v>88</v>
      </c>
      <c r="AY312" s="17" t="s">
        <v>115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7" t="s">
        <v>86</v>
      </c>
      <c r="BK312" s="140">
        <f>ROUND(I312*H312,2)</f>
        <v>0</v>
      </c>
      <c r="BL312" s="17" t="s">
        <v>137</v>
      </c>
      <c r="BM312" s="139" t="s">
        <v>431</v>
      </c>
    </row>
    <row r="313" spans="2:65" s="1" customFormat="1">
      <c r="B313" s="33"/>
      <c r="D313" s="141" t="s">
        <v>125</v>
      </c>
      <c r="F313" s="142" t="s">
        <v>430</v>
      </c>
      <c r="I313" s="143"/>
      <c r="L313" s="33"/>
      <c r="M313" s="144"/>
      <c r="T313" s="54"/>
      <c r="AT313" s="17" t="s">
        <v>125</v>
      </c>
      <c r="AU313" s="17" t="s">
        <v>88</v>
      </c>
    </row>
    <row r="314" spans="2:65" s="1" customFormat="1" ht="24.15" customHeight="1">
      <c r="B314" s="33"/>
      <c r="C314" s="128" t="s">
        <v>432</v>
      </c>
      <c r="D314" s="128" t="s">
        <v>118</v>
      </c>
      <c r="E314" s="129" t="s">
        <v>433</v>
      </c>
      <c r="F314" s="130" t="s">
        <v>434</v>
      </c>
      <c r="G314" s="131" t="s">
        <v>435</v>
      </c>
      <c r="H314" s="132">
        <v>20</v>
      </c>
      <c r="I314" s="133"/>
      <c r="J314" s="134">
        <f>ROUND(I314*H314,2)</f>
        <v>0</v>
      </c>
      <c r="K314" s="130" t="s">
        <v>122</v>
      </c>
      <c r="L314" s="33"/>
      <c r="M314" s="135" t="s">
        <v>34</v>
      </c>
      <c r="N314" s="136" t="s">
        <v>49</v>
      </c>
      <c r="P314" s="137">
        <f>O314*H314</f>
        <v>0</v>
      </c>
      <c r="Q314" s="137">
        <v>2.0000000000000001E-4</v>
      </c>
      <c r="R314" s="137">
        <f>Q314*H314</f>
        <v>4.0000000000000001E-3</v>
      </c>
      <c r="S314" s="137">
        <v>0</v>
      </c>
      <c r="T314" s="138">
        <f>S314*H314</f>
        <v>0</v>
      </c>
      <c r="AR314" s="139" t="s">
        <v>137</v>
      </c>
      <c r="AT314" s="139" t="s">
        <v>118</v>
      </c>
      <c r="AU314" s="139" t="s">
        <v>88</v>
      </c>
      <c r="AY314" s="17" t="s">
        <v>115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7" t="s">
        <v>86</v>
      </c>
      <c r="BK314" s="140">
        <f>ROUND(I314*H314,2)</f>
        <v>0</v>
      </c>
      <c r="BL314" s="17" t="s">
        <v>137</v>
      </c>
      <c r="BM314" s="139" t="s">
        <v>436</v>
      </c>
    </row>
    <row r="315" spans="2:65" s="1" customFormat="1" ht="19.2">
      <c r="B315" s="33"/>
      <c r="D315" s="141" t="s">
        <v>125</v>
      </c>
      <c r="F315" s="142" t="s">
        <v>437</v>
      </c>
      <c r="I315" s="143"/>
      <c r="L315" s="33"/>
      <c r="M315" s="144"/>
      <c r="T315" s="54"/>
      <c r="AT315" s="17" t="s">
        <v>125</v>
      </c>
      <c r="AU315" s="17" t="s">
        <v>88</v>
      </c>
    </row>
    <row r="316" spans="2:65" s="1" customFormat="1">
      <c r="B316" s="33"/>
      <c r="D316" s="145" t="s">
        <v>126</v>
      </c>
      <c r="F316" s="146" t="s">
        <v>438</v>
      </c>
      <c r="I316" s="143"/>
      <c r="L316" s="33"/>
      <c r="M316" s="144"/>
      <c r="T316" s="54"/>
      <c r="AT316" s="17" t="s">
        <v>126</v>
      </c>
      <c r="AU316" s="17" t="s">
        <v>88</v>
      </c>
    </row>
    <row r="317" spans="2:65" s="13" customFormat="1">
      <c r="B317" s="158"/>
      <c r="D317" s="141" t="s">
        <v>170</v>
      </c>
      <c r="E317" s="159" t="s">
        <v>34</v>
      </c>
      <c r="F317" s="160" t="s">
        <v>439</v>
      </c>
      <c r="H317" s="159" t="s">
        <v>34</v>
      </c>
      <c r="I317" s="161"/>
      <c r="L317" s="158"/>
      <c r="M317" s="162"/>
      <c r="T317" s="163"/>
      <c r="AT317" s="159" t="s">
        <v>170</v>
      </c>
      <c r="AU317" s="159" t="s">
        <v>88</v>
      </c>
      <c r="AV317" s="13" t="s">
        <v>86</v>
      </c>
      <c r="AW317" s="13" t="s">
        <v>38</v>
      </c>
      <c r="AX317" s="13" t="s">
        <v>78</v>
      </c>
      <c r="AY317" s="159" t="s">
        <v>115</v>
      </c>
    </row>
    <row r="318" spans="2:65" s="12" customFormat="1">
      <c r="B318" s="151"/>
      <c r="D318" s="141" t="s">
        <v>170</v>
      </c>
      <c r="E318" s="152" t="s">
        <v>34</v>
      </c>
      <c r="F318" s="153" t="s">
        <v>440</v>
      </c>
      <c r="H318" s="154">
        <v>20</v>
      </c>
      <c r="I318" s="155"/>
      <c r="L318" s="151"/>
      <c r="M318" s="156"/>
      <c r="T318" s="157"/>
      <c r="AT318" s="152" t="s">
        <v>170</v>
      </c>
      <c r="AU318" s="152" t="s">
        <v>88</v>
      </c>
      <c r="AV318" s="12" t="s">
        <v>88</v>
      </c>
      <c r="AW318" s="12" t="s">
        <v>38</v>
      </c>
      <c r="AX318" s="12" t="s">
        <v>86</v>
      </c>
      <c r="AY318" s="152" t="s">
        <v>115</v>
      </c>
    </row>
    <row r="319" spans="2:65" s="1" customFormat="1" ht="24.15" customHeight="1">
      <c r="B319" s="33"/>
      <c r="C319" s="128" t="s">
        <v>441</v>
      </c>
      <c r="D319" s="128" t="s">
        <v>118</v>
      </c>
      <c r="E319" s="129" t="s">
        <v>442</v>
      </c>
      <c r="F319" s="130" t="s">
        <v>443</v>
      </c>
      <c r="G319" s="131" t="s">
        <v>166</v>
      </c>
      <c r="H319" s="132">
        <v>5.76</v>
      </c>
      <c r="I319" s="133"/>
      <c r="J319" s="134">
        <f>ROUND(I319*H319,2)</f>
        <v>0</v>
      </c>
      <c r="K319" s="130" t="s">
        <v>122</v>
      </c>
      <c r="L319" s="33"/>
      <c r="M319" s="135" t="s">
        <v>34</v>
      </c>
      <c r="N319" s="136" t="s">
        <v>49</v>
      </c>
      <c r="P319" s="137">
        <f>O319*H319</f>
        <v>0</v>
      </c>
      <c r="Q319" s="137">
        <v>1.6000000000000001E-3</v>
      </c>
      <c r="R319" s="137">
        <f>Q319*H319</f>
        <v>9.2160000000000002E-3</v>
      </c>
      <c r="S319" s="137">
        <v>0</v>
      </c>
      <c r="T319" s="138">
        <f>S319*H319</f>
        <v>0</v>
      </c>
      <c r="AR319" s="139" t="s">
        <v>137</v>
      </c>
      <c r="AT319" s="139" t="s">
        <v>118</v>
      </c>
      <c r="AU319" s="139" t="s">
        <v>88</v>
      </c>
      <c r="AY319" s="17" t="s">
        <v>115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7" t="s">
        <v>86</v>
      </c>
      <c r="BK319" s="140">
        <f>ROUND(I319*H319,2)</f>
        <v>0</v>
      </c>
      <c r="BL319" s="17" t="s">
        <v>137</v>
      </c>
      <c r="BM319" s="139" t="s">
        <v>444</v>
      </c>
    </row>
    <row r="320" spans="2:65" s="1" customFormat="1" ht="19.2">
      <c r="B320" s="33"/>
      <c r="D320" s="141" t="s">
        <v>125</v>
      </c>
      <c r="F320" s="142" t="s">
        <v>445</v>
      </c>
      <c r="I320" s="143"/>
      <c r="L320" s="33"/>
      <c r="M320" s="144"/>
      <c r="T320" s="54"/>
      <c r="AT320" s="17" t="s">
        <v>125</v>
      </c>
      <c r="AU320" s="17" t="s">
        <v>88</v>
      </c>
    </row>
    <row r="321" spans="2:65" s="1" customFormat="1">
      <c r="B321" s="33"/>
      <c r="D321" s="145" t="s">
        <v>126</v>
      </c>
      <c r="F321" s="146" t="s">
        <v>446</v>
      </c>
      <c r="I321" s="143"/>
      <c r="L321" s="33"/>
      <c r="M321" s="144"/>
      <c r="T321" s="54"/>
      <c r="AT321" s="17" t="s">
        <v>126</v>
      </c>
      <c r="AU321" s="17" t="s">
        <v>88</v>
      </c>
    </row>
    <row r="322" spans="2:65" s="13" customFormat="1">
      <c r="B322" s="158"/>
      <c r="D322" s="141" t="s">
        <v>170</v>
      </c>
      <c r="E322" s="159" t="s">
        <v>34</v>
      </c>
      <c r="F322" s="160" t="s">
        <v>447</v>
      </c>
      <c r="H322" s="159" t="s">
        <v>34</v>
      </c>
      <c r="I322" s="161"/>
      <c r="L322" s="158"/>
      <c r="M322" s="162"/>
      <c r="T322" s="163"/>
      <c r="AT322" s="159" t="s">
        <v>170</v>
      </c>
      <c r="AU322" s="159" t="s">
        <v>88</v>
      </c>
      <c r="AV322" s="13" t="s">
        <v>86</v>
      </c>
      <c r="AW322" s="13" t="s">
        <v>38</v>
      </c>
      <c r="AX322" s="13" t="s">
        <v>78</v>
      </c>
      <c r="AY322" s="159" t="s">
        <v>115</v>
      </c>
    </row>
    <row r="323" spans="2:65" s="12" customFormat="1">
      <c r="B323" s="151"/>
      <c r="D323" s="141" t="s">
        <v>170</v>
      </c>
      <c r="E323" s="152" t="s">
        <v>34</v>
      </c>
      <c r="F323" s="153" t="s">
        <v>448</v>
      </c>
      <c r="H323" s="154">
        <v>5.76</v>
      </c>
      <c r="I323" s="155"/>
      <c r="L323" s="151"/>
      <c r="M323" s="156"/>
      <c r="T323" s="157"/>
      <c r="AT323" s="152" t="s">
        <v>170</v>
      </c>
      <c r="AU323" s="152" t="s">
        <v>88</v>
      </c>
      <c r="AV323" s="12" t="s">
        <v>88</v>
      </c>
      <c r="AW323" s="12" t="s">
        <v>38</v>
      </c>
      <c r="AX323" s="12" t="s">
        <v>86</v>
      </c>
      <c r="AY323" s="152" t="s">
        <v>115</v>
      </c>
    </row>
    <row r="324" spans="2:65" s="1" customFormat="1" ht="16.5" customHeight="1">
      <c r="B324" s="33"/>
      <c r="C324" s="128" t="s">
        <v>449</v>
      </c>
      <c r="D324" s="128" t="s">
        <v>118</v>
      </c>
      <c r="E324" s="129" t="s">
        <v>450</v>
      </c>
      <c r="F324" s="130" t="s">
        <v>451</v>
      </c>
      <c r="G324" s="131" t="s">
        <v>435</v>
      </c>
      <c r="H324" s="132">
        <v>20</v>
      </c>
      <c r="I324" s="133"/>
      <c r="J324" s="134">
        <f>ROUND(I324*H324,2)</f>
        <v>0</v>
      </c>
      <c r="K324" s="130" t="s">
        <v>122</v>
      </c>
      <c r="L324" s="33"/>
      <c r="M324" s="135" t="s">
        <v>34</v>
      </c>
      <c r="N324" s="136" t="s">
        <v>49</v>
      </c>
      <c r="P324" s="137">
        <f>O324*H324</f>
        <v>0</v>
      </c>
      <c r="Q324" s="137">
        <v>0</v>
      </c>
      <c r="R324" s="137">
        <f>Q324*H324</f>
        <v>0</v>
      </c>
      <c r="S324" s="137">
        <v>0</v>
      </c>
      <c r="T324" s="138">
        <f>S324*H324</f>
        <v>0</v>
      </c>
      <c r="AR324" s="139" t="s">
        <v>137</v>
      </c>
      <c r="AT324" s="139" t="s">
        <v>118</v>
      </c>
      <c r="AU324" s="139" t="s">
        <v>88</v>
      </c>
      <c r="AY324" s="17" t="s">
        <v>115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7" t="s">
        <v>86</v>
      </c>
      <c r="BK324" s="140">
        <f>ROUND(I324*H324,2)</f>
        <v>0</v>
      </c>
      <c r="BL324" s="17" t="s">
        <v>137</v>
      </c>
      <c r="BM324" s="139" t="s">
        <v>452</v>
      </c>
    </row>
    <row r="325" spans="2:65" s="1" customFormat="1" ht="19.2">
      <c r="B325" s="33"/>
      <c r="D325" s="141" t="s">
        <v>125</v>
      </c>
      <c r="F325" s="142" t="s">
        <v>453</v>
      </c>
      <c r="I325" s="143"/>
      <c r="L325" s="33"/>
      <c r="M325" s="144"/>
      <c r="T325" s="54"/>
      <c r="AT325" s="17" t="s">
        <v>125</v>
      </c>
      <c r="AU325" s="17" t="s">
        <v>88</v>
      </c>
    </row>
    <row r="326" spans="2:65" s="1" customFormat="1">
      <c r="B326" s="33"/>
      <c r="D326" s="145" t="s">
        <v>126</v>
      </c>
      <c r="F326" s="146" t="s">
        <v>454</v>
      </c>
      <c r="I326" s="143"/>
      <c r="L326" s="33"/>
      <c r="M326" s="144"/>
      <c r="T326" s="54"/>
      <c r="AT326" s="17" t="s">
        <v>126</v>
      </c>
      <c r="AU326" s="17" t="s">
        <v>88</v>
      </c>
    </row>
    <row r="327" spans="2:65" s="13" customFormat="1">
      <c r="B327" s="158"/>
      <c r="D327" s="141" t="s">
        <v>170</v>
      </c>
      <c r="E327" s="159" t="s">
        <v>34</v>
      </c>
      <c r="F327" s="160" t="s">
        <v>439</v>
      </c>
      <c r="H327" s="159" t="s">
        <v>34</v>
      </c>
      <c r="I327" s="161"/>
      <c r="L327" s="158"/>
      <c r="M327" s="162"/>
      <c r="T327" s="163"/>
      <c r="AT327" s="159" t="s">
        <v>170</v>
      </c>
      <c r="AU327" s="159" t="s">
        <v>88</v>
      </c>
      <c r="AV327" s="13" t="s">
        <v>86</v>
      </c>
      <c r="AW327" s="13" t="s">
        <v>38</v>
      </c>
      <c r="AX327" s="13" t="s">
        <v>78</v>
      </c>
      <c r="AY327" s="159" t="s">
        <v>115</v>
      </c>
    </row>
    <row r="328" spans="2:65" s="12" customFormat="1">
      <c r="B328" s="151"/>
      <c r="D328" s="141" t="s">
        <v>170</v>
      </c>
      <c r="E328" s="152" t="s">
        <v>34</v>
      </c>
      <c r="F328" s="153" t="s">
        <v>440</v>
      </c>
      <c r="H328" s="154">
        <v>20</v>
      </c>
      <c r="I328" s="155"/>
      <c r="L328" s="151"/>
      <c r="M328" s="156"/>
      <c r="T328" s="157"/>
      <c r="AT328" s="152" t="s">
        <v>170</v>
      </c>
      <c r="AU328" s="152" t="s">
        <v>88</v>
      </c>
      <c r="AV328" s="12" t="s">
        <v>88</v>
      </c>
      <c r="AW328" s="12" t="s">
        <v>38</v>
      </c>
      <c r="AX328" s="12" t="s">
        <v>86</v>
      </c>
      <c r="AY328" s="152" t="s">
        <v>115</v>
      </c>
    </row>
    <row r="329" spans="2:65" s="1" customFormat="1" ht="16.5" customHeight="1">
      <c r="B329" s="33"/>
      <c r="C329" s="128" t="s">
        <v>455</v>
      </c>
      <c r="D329" s="128" t="s">
        <v>118</v>
      </c>
      <c r="E329" s="129" t="s">
        <v>456</v>
      </c>
      <c r="F329" s="130" t="s">
        <v>457</v>
      </c>
      <c r="G329" s="131" t="s">
        <v>166</v>
      </c>
      <c r="H329" s="132">
        <v>5.76</v>
      </c>
      <c r="I329" s="133"/>
      <c r="J329" s="134">
        <f>ROUND(I329*H329,2)</f>
        <v>0</v>
      </c>
      <c r="K329" s="130" t="s">
        <v>122</v>
      </c>
      <c r="L329" s="33"/>
      <c r="M329" s="135" t="s">
        <v>34</v>
      </c>
      <c r="N329" s="136" t="s">
        <v>49</v>
      </c>
      <c r="P329" s="137">
        <f>O329*H329</f>
        <v>0</v>
      </c>
      <c r="Q329" s="137">
        <v>1.0000000000000001E-5</v>
      </c>
      <c r="R329" s="137">
        <f>Q329*H329</f>
        <v>5.7600000000000004E-5</v>
      </c>
      <c r="S329" s="137">
        <v>0</v>
      </c>
      <c r="T329" s="138">
        <f>S329*H329</f>
        <v>0</v>
      </c>
      <c r="AR329" s="139" t="s">
        <v>137</v>
      </c>
      <c r="AT329" s="139" t="s">
        <v>118</v>
      </c>
      <c r="AU329" s="139" t="s">
        <v>88</v>
      </c>
      <c r="AY329" s="17" t="s">
        <v>115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86</v>
      </c>
      <c r="BK329" s="140">
        <f>ROUND(I329*H329,2)</f>
        <v>0</v>
      </c>
      <c r="BL329" s="17" t="s">
        <v>137</v>
      </c>
      <c r="BM329" s="139" t="s">
        <v>458</v>
      </c>
    </row>
    <row r="330" spans="2:65" s="1" customFormat="1" ht="19.2">
      <c r="B330" s="33"/>
      <c r="D330" s="141" t="s">
        <v>125</v>
      </c>
      <c r="F330" s="142" t="s">
        <v>459</v>
      </c>
      <c r="I330" s="143"/>
      <c r="L330" s="33"/>
      <c r="M330" s="144"/>
      <c r="T330" s="54"/>
      <c r="AT330" s="17" t="s">
        <v>125</v>
      </c>
      <c r="AU330" s="17" t="s">
        <v>88</v>
      </c>
    </row>
    <row r="331" spans="2:65" s="1" customFormat="1">
      <c r="B331" s="33"/>
      <c r="D331" s="145" t="s">
        <v>126</v>
      </c>
      <c r="F331" s="146" t="s">
        <v>460</v>
      </c>
      <c r="I331" s="143"/>
      <c r="L331" s="33"/>
      <c r="M331" s="144"/>
      <c r="T331" s="54"/>
      <c r="AT331" s="17" t="s">
        <v>126</v>
      </c>
      <c r="AU331" s="17" t="s">
        <v>88</v>
      </c>
    </row>
    <row r="332" spans="2:65" s="13" customFormat="1">
      <c r="B332" s="158"/>
      <c r="D332" s="141" t="s">
        <v>170</v>
      </c>
      <c r="E332" s="159" t="s">
        <v>34</v>
      </c>
      <c r="F332" s="160" t="s">
        <v>447</v>
      </c>
      <c r="H332" s="159" t="s">
        <v>34</v>
      </c>
      <c r="I332" s="161"/>
      <c r="L332" s="158"/>
      <c r="M332" s="162"/>
      <c r="T332" s="163"/>
      <c r="AT332" s="159" t="s">
        <v>170</v>
      </c>
      <c r="AU332" s="159" t="s">
        <v>88</v>
      </c>
      <c r="AV332" s="13" t="s">
        <v>86</v>
      </c>
      <c r="AW332" s="13" t="s">
        <v>38</v>
      </c>
      <c r="AX332" s="13" t="s">
        <v>78</v>
      </c>
      <c r="AY332" s="159" t="s">
        <v>115</v>
      </c>
    </row>
    <row r="333" spans="2:65" s="12" customFormat="1">
      <c r="B333" s="151"/>
      <c r="D333" s="141" t="s">
        <v>170</v>
      </c>
      <c r="E333" s="152" t="s">
        <v>34</v>
      </c>
      <c r="F333" s="153" t="s">
        <v>448</v>
      </c>
      <c r="H333" s="154">
        <v>5.76</v>
      </c>
      <c r="I333" s="155"/>
      <c r="L333" s="151"/>
      <c r="M333" s="156"/>
      <c r="T333" s="157"/>
      <c r="AT333" s="152" t="s">
        <v>170</v>
      </c>
      <c r="AU333" s="152" t="s">
        <v>88</v>
      </c>
      <c r="AV333" s="12" t="s">
        <v>88</v>
      </c>
      <c r="AW333" s="12" t="s">
        <v>38</v>
      </c>
      <c r="AX333" s="12" t="s">
        <v>86</v>
      </c>
      <c r="AY333" s="152" t="s">
        <v>115</v>
      </c>
    </row>
    <row r="334" spans="2:65" s="1" customFormat="1" ht="33" customHeight="1">
      <c r="B334" s="33"/>
      <c r="C334" s="128" t="s">
        <v>461</v>
      </c>
      <c r="D334" s="128" t="s">
        <v>118</v>
      </c>
      <c r="E334" s="129" t="s">
        <v>462</v>
      </c>
      <c r="F334" s="130" t="s">
        <v>463</v>
      </c>
      <c r="G334" s="131" t="s">
        <v>435</v>
      </c>
      <c r="H334" s="132">
        <v>34.200000000000003</v>
      </c>
      <c r="I334" s="133"/>
      <c r="J334" s="134">
        <f>ROUND(I334*H334,2)</f>
        <v>0</v>
      </c>
      <c r="K334" s="130" t="s">
        <v>122</v>
      </c>
      <c r="L334" s="33"/>
      <c r="M334" s="135" t="s">
        <v>34</v>
      </c>
      <c r="N334" s="136" t="s">
        <v>49</v>
      </c>
      <c r="P334" s="137">
        <f>O334*H334</f>
        <v>0</v>
      </c>
      <c r="Q334" s="137">
        <v>0.16850000000000001</v>
      </c>
      <c r="R334" s="137">
        <f>Q334*H334</f>
        <v>5.7627000000000006</v>
      </c>
      <c r="S334" s="137">
        <v>0</v>
      </c>
      <c r="T334" s="138">
        <f>S334*H334</f>
        <v>0</v>
      </c>
      <c r="AR334" s="139" t="s">
        <v>137</v>
      </c>
      <c r="AT334" s="139" t="s">
        <v>118</v>
      </c>
      <c r="AU334" s="139" t="s">
        <v>88</v>
      </c>
      <c r="AY334" s="17" t="s">
        <v>115</v>
      </c>
      <c r="BE334" s="140">
        <f>IF(N334="základní",J334,0)</f>
        <v>0</v>
      </c>
      <c r="BF334" s="140">
        <f>IF(N334="snížená",J334,0)</f>
        <v>0</v>
      </c>
      <c r="BG334" s="140">
        <f>IF(N334="zákl. přenesená",J334,0)</f>
        <v>0</v>
      </c>
      <c r="BH334" s="140">
        <f>IF(N334="sníž. přenesená",J334,0)</f>
        <v>0</v>
      </c>
      <c r="BI334" s="140">
        <f>IF(N334="nulová",J334,0)</f>
        <v>0</v>
      </c>
      <c r="BJ334" s="17" t="s">
        <v>86</v>
      </c>
      <c r="BK334" s="140">
        <f>ROUND(I334*H334,2)</f>
        <v>0</v>
      </c>
      <c r="BL334" s="17" t="s">
        <v>137</v>
      </c>
      <c r="BM334" s="139" t="s">
        <v>464</v>
      </c>
    </row>
    <row r="335" spans="2:65" s="1" customFormat="1" ht="28.8">
      <c r="B335" s="33"/>
      <c r="D335" s="141" t="s">
        <v>125</v>
      </c>
      <c r="F335" s="142" t="s">
        <v>465</v>
      </c>
      <c r="I335" s="143"/>
      <c r="L335" s="33"/>
      <c r="M335" s="144"/>
      <c r="T335" s="54"/>
      <c r="AT335" s="17" t="s">
        <v>125</v>
      </c>
      <c r="AU335" s="17" t="s">
        <v>88</v>
      </c>
    </row>
    <row r="336" spans="2:65" s="1" customFormat="1">
      <c r="B336" s="33"/>
      <c r="D336" s="145" t="s">
        <v>126</v>
      </c>
      <c r="F336" s="146" t="s">
        <v>466</v>
      </c>
      <c r="I336" s="143"/>
      <c r="L336" s="33"/>
      <c r="M336" s="144"/>
      <c r="T336" s="54"/>
      <c r="AT336" s="17" t="s">
        <v>126</v>
      </c>
      <c r="AU336" s="17" t="s">
        <v>88</v>
      </c>
    </row>
    <row r="337" spans="2:65" s="13" customFormat="1">
      <c r="B337" s="158"/>
      <c r="D337" s="141" t="s">
        <v>170</v>
      </c>
      <c r="E337" s="159" t="s">
        <v>34</v>
      </c>
      <c r="F337" s="160" t="s">
        <v>467</v>
      </c>
      <c r="H337" s="159" t="s">
        <v>34</v>
      </c>
      <c r="I337" s="161"/>
      <c r="L337" s="158"/>
      <c r="M337" s="162"/>
      <c r="T337" s="163"/>
      <c r="AT337" s="159" t="s">
        <v>170</v>
      </c>
      <c r="AU337" s="159" t="s">
        <v>88</v>
      </c>
      <c r="AV337" s="13" t="s">
        <v>86</v>
      </c>
      <c r="AW337" s="13" t="s">
        <v>38</v>
      </c>
      <c r="AX337" s="13" t="s">
        <v>78</v>
      </c>
      <c r="AY337" s="159" t="s">
        <v>115</v>
      </c>
    </row>
    <row r="338" spans="2:65" s="12" customFormat="1">
      <c r="B338" s="151"/>
      <c r="D338" s="141" t="s">
        <v>170</v>
      </c>
      <c r="E338" s="152" t="s">
        <v>34</v>
      </c>
      <c r="F338" s="153" t="s">
        <v>468</v>
      </c>
      <c r="H338" s="154">
        <v>34.200000000000003</v>
      </c>
      <c r="I338" s="155"/>
      <c r="L338" s="151"/>
      <c r="M338" s="156"/>
      <c r="T338" s="157"/>
      <c r="AT338" s="152" t="s">
        <v>170</v>
      </c>
      <c r="AU338" s="152" t="s">
        <v>88</v>
      </c>
      <c r="AV338" s="12" t="s">
        <v>88</v>
      </c>
      <c r="AW338" s="12" t="s">
        <v>38</v>
      </c>
      <c r="AX338" s="12" t="s">
        <v>86</v>
      </c>
      <c r="AY338" s="152" t="s">
        <v>115</v>
      </c>
    </row>
    <row r="339" spans="2:65" s="1" customFormat="1" ht="16.5" customHeight="1">
      <c r="B339" s="33"/>
      <c r="C339" s="171" t="s">
        <v>469</v>
      </c>
      <c r="D339" s="171" t="s">
        <v>279</v>
      </c>
      <c r="E339" s="172" t="s">
        <v>470</v>
      </c>
      <c r="F339" s="173" t="s">
        <v>471</v>
      </c>
      <c r="G339" s="174" t="s">
        <v>435</v>
      </c>
      <c r="H339" s="175">
        <v>34.884</v>
      </c>
      <c r="I339" s="176"/>
      <c r="J339" s="177">
        <f>ROUND(I339*H339,2)</f>
        <v>0</v>
      </c>
      <c r="K339" s="173" t="s">
        <v>122</v>
      </c>
      <c r="L339" s="178"/>
      <c r="M339" s="179" t="s">
        <v>34</v>
      </c>
      <c r="N339" s="180" t="s">
        <v>49</v>
      </c>
      <c r="P339" s="137">
        <f>O339*H339</f>
        <v>0</v>
      </c>
      <c r="Q339" s="137">
        <v>0.08</v>
      </c>
      <c r="R339" s="137">
        <f>Q339*H339</f>
        <v>2.7907199999999999</v>
      </c>
      <c r="S339" s="137">
        <v>0</v>
      </c>
      <c r="T339" s="138">
        <f>S339*H339</f>
        <v>0</v>
      </c>
      <c r="AR339" s="139" t="s">
        <v>228</v>
      </c>
      <c r="AT339" s="139" t="s">
        <v>279</v>
      </c>
      <c r="AU339" s="139" t="s">
        <v>88</v>
      </c>
      <c r="AY339" s="17" t="s">
        <v>115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7" t="s">
        <v>86</v>
      </c>
      <c r="BK339" s="140">
        <f>ROUND(I339*H339,2)</f>
        <v>0</v>
      </c>
      <c r="BL339" s="17" t="s">
        <v>137</v>
      </c>
      <c r="BM339" s="139" t="s">
        <v>472</v>
      </c>
    </row>
    <row r="340" spans="2:65" s="1" customFormat="1">
      <c r="B340" s="33"/>
      <c r="D340" s="141" t="s">
        <v>125</v>
      </c>
      <c r="F340" s="142" t="s">
        <v>471</v>
      </c>
      <c r="I340" s="143"/>
      <c r="L340" s="33"/>
      <c r="M340" s="144"/>
      <c r="T340" s="54"/>
      <c r="AT340" s="17" t="s">
        <v>125</v>
      </c>
      <c r="AU340" s="17" t="s">
        <v>88</v>
      </c>
    </row>
    <row r="341" spans="2:65" s="12" customFormat="1">
      <c r="B341" s="151"/>
      <c r="D341" s="141" t="s">
        <v>170</v>
      </c>
      <c r="F341" s="153" t="s">
        <v>473</v>
      </c>
      <c r="H341" s="154">
        <v>34.884</v>
      </c>
      <c r="I341" s="155"/>
      <c r="L341" s="151"/>
      <c r="M341" s="156"/>
      <c r="T341" s="157"/>
      <c r="AT341" s="152" t="s">
        <v>170</v>
      </c>
      <c r="AU341" s="152" t="s">
        <v>88</v>
      </c>
      <c r="AV341" s="12" t="s">
        <v>88</v>
      </c>
      <c r="AW341" s="12" t="s">
        <v>4</v>
      </c>
      <c r="AX341" s="12" t="s">
        <v>86</v>
      </c>
      <c r="AY341" s="152" t="s">
        <v>115</v>
      </c>
    </row>
    <row r="342" spans="2:65" s="1" customFormat="1" ht="33" customHeight="1">
      <c r="B342" s="33"/>
      <c r="C342" s="128" t="s">
        <v>474</v>
      </c>
      <c r="D342" s="128" t="s">
        <v>118</v>
      </c>
      <c r="E342" s="129" t="s">
        <v>462</v>
      </c>
      <c r="F342" s="130" t="s">
        <v>463</v>
      </c>
      <c r="G342" s="131" t="s">
        <v>435</v>
      </c>
      <c r="H342" s="132">
        <v>3.14</v>
      </c>
      <c r="I342" s="133"/>
      <c r="J342" s="134">
        <f>ROUND(I342*H342,2)</f>
        <v>0</v>
      </c>
      <c r="K342" s="130" t="s">
        <v>122</v>
      </c>
      <c r="L342" s="33"/>
      <c r="M342" s="135" t="s">
        <v>34</v>
      </c>
      <c r="N342" s="136" t="s">
        <v>49</v>
      </c>
      <c r="P342" s="137">
        <f>O342*H342</f>
        <v>0</v>
      </c>
      <c r="Q342" s="137">
        <v>0.16850000000000001</v>
      </c>
      <c r="R342" s="137">
        <f>Q342*H342</f>
        <v>0.52909000000000006</v>
      </c>
      <c r="S342" s="137">
        <v>0</v>
      </c>
      <c r="T342" s="138">
        <f>S342*H342</f>
        <v>0</v>
      </c>
      <c r="AR342" s="139" t="s">
        <v>137</v>
      </c>
      <c r="AT342" s="139" t="s">
        <v>118</v>
      </c>
      <c r="AU342" s="139" t="s">
        <v>88</v>
      </c>
      <c r="AY342" s="17" t="s">
        <v>115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7" t="s">
        <v>86</v>
      </c>
      <c r="BK342" s="140">
        <f>ROUND(I342*H342,2)</f>
        <v>0</v>
      </c>
      <c r="BL342" s="17" t="s">
        <v>137</v>
      </c>
      <c r="BM342" s="139" t="s">
        <v>475</v>
      </c>
    </row>
    <row r="343" spans="2:65" s="1" customFormat="1" ht="28.8">
      <c r="B343" s="33"/>
      <c r="D343" s="141" t="s">
        <v>125</v>
      </c>
      <c r="F343" s="142" t="s">
        <v>465</v>
      </c>
      <c r="I343" s="143"/>
      <c r="L343" s="33"/>
      <c r="M343" s="144"/>
      <c r="T343" s="54"/>
      <c r="AT343" s="17" t="s">
        <v>125</v>
      </c>
      <c r="AU343" s="17" t="s">
        <v>88</v>
      </c>
    </row>
    <row r="344" spans="2:65" s="1" customFormat="1">
      <c r="B344" s="33"/>
      <c r="D344" s="145" t="s">
        <v>126</v>
      </c>
      <c r="F344" s="146" t="s">
        <v>466</v>
      </c>
      <c r="I344" s="143"/>
      <c r="L344" s="33"/>
      <c r="M344" s="144"/>
      <c r="T344" s="54"/>
      <c r="AT344" s="17" t="s">
        <v>126</v>
      </c>
      <c r="AU344" s="17" t="s">
        <v>88</v>
      </c>
    </row>
    <row r="345" spans="2:65" s="13" customFormat="1">
      <c r="B345" s="158"/>
      <c r="D345" s="141" t="s">
        <v>170</v>
      </c>
      <c r="E345" s="159" t="s">
        <v>34</v>
      </c>
      <c r="F345" s="160" t="s">
        <v>476</v>
      </c>
      <c r="H345" s="159" t="s">
        <v>34</v>
      </c>
      <c r="I345" s="161"/>
      <c r="L345" s="158"/>
      <c r="M345" s="162"/>
      <c r="T345" s="163"/>
      <c r="AT345" s="159" t="s">
        <v>170</v>
      </c>
      <c r="AU345" s="159" t="s">
        <v>88</v>
      </c>
      <c r="AV345" s="13" t="s">
        <v>86</v>
      </c>
      <c r="AW345" s="13" t="s">
        <v>38</v>
      </c>
      <c r="AX345" s="13" t="s">
        <v>78</v>
      </c>
      <c r="AY345" s="159" t="s">
        <v>115</v>
      </c>
    </row>
    <row r="346" spans="2:65" s="12" customFormat="1">
      <c r="B346" s="151"/>
      <c r="D346" s="141" t="s">
        <v>170</v>
      </c>
      <c r="E346" s="152" t="s">
        <v>34</v>
      </c>
      <c r="F346" s="153" t="s">
        <v>477</v>
      </c>
      <c r="H346" s="154">
        <v>3.14</v>
      </c>
      <c r="I346" s="155"/>
      <c r="L346" s="151"/>
      <c r="M346" s="156"/>
      <c r="T346" s="157"/>
      <c r="AT346" s="152" t="s">
        <v>170</v>
      </c>
      <c r="AU346" s="152" t="s">
        <v>88</v>
      </c>
      <c r="AV346" s="12" t="s">
        <v>88</v>
      </c>
      <c r="AW346" s="12" t="s">
        <v>38</v>
      </c>
      <c r="AX346" s="12" t="s">
        <v>86</v>
      </c>
      <c r="AY346" s="152" t="s">
        <v>115</v>
      </c>
    </row>
    <row r="347" spans="2:65" s="1" customFormat="1" ht="24.15" customHeight="1">
      <c r="B347" s="33"/>
      <c r="C347" s="171" t="s">
        <v>478</v>
      </c>
      <c r="D347" s="171" t="s">
        <v>279</v>
      </c>
      <c r="E347" s="172" t="s">
        <v>479</v>
      </c>
      <c r="F347" s="173" t="s">
        <v>480</v>
      </c>
      <c r="G347" s="174" t="s">
        <v>435</v>
      </c>
      <c r="H347" s="175">
        <v>2.04</v>
      </c>
      <c r="I347" s="176"/>
      <c r="J347" s="177">
        <f>ROUND(I347*H347,2)</f>
        <v>0</v>
      </c>
      <c r="K347" s="173" t="s">
        <v>122</v>
      </c>
      <c r="L347" s="178"/>
      <c r="M347" s="179" t="s">
        <v>34</v>
      </c>
      <c r="N347" s="180" t="s">
        <v>49</v>
      </c>
      <c r="P347" s="137">
        <f>O347*H347</f>
        <v>0</v>
      </c>
      <c r="Q347" s="137">
        <v>0.12</v>
      </c>
      <c r="R347" s="137">
        <f>Q347*H347</f>
        <v>0.24479999999999999</v>
      </c>
      <c r="S347" s="137">
        <v>0</v>
      </c>
      <c r="T347" s="138">
        <f>S347*H347</f>
        <v>0</v>
      </c>
      <c r="AR347" s="139" t="s">
        <v>228</v>
      </c>
      <c r="AT347" s="139" t="s">
        <v>279</v>
      </c>
      <c r="AU347" s="139" t="s">
        <v>88</v>
      </c>
      <c r="AY347" s="17" t="s">
        <v>115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7" t="s">
        <v>86</v>
      </c>
      <c r="BK347" s="140">
        <f>ROUND(I347*H347,2)</f>
        <v>0</v>
      </c>
      <c r="BL347" s="17" t="s">
        <v>137</v>
      </c>
      <c r="BM347" s="139" t="s">
        <v>481</v>
      </c>
    </row>
    <row r="348" spans="2:65" s="1" customFormat="1">
      <c r="B348" s="33"/>
      <c r="D348" s="141" t="s">
        <v>125</v>
      </c>
      <c r="F348" s="142" t="s">
        <v>480</v>
      </c>
      <c r="I348" s="143"/>
      <c r="L348" s="33"/>
      <c r="M348" s="144"/>
      <c r="T348" s="54"/>
      <c r="AT348" s="17" t="s">
        <v>125</v>
      </c>
      <c r="AU348" s="17" t="s">
        <v>88</v>
      </c>
    </row>
    <row r="349" spans="2:65" s="12" customFormat="1">
      <c r="B349" s="151"/>
      <c r="D349" s="141" t="s">
        <v>170</v>
      </c>
      <c r="F349" s="153" t="s">
        <v>482</v>
      </c>
      <c r="H349" s="154">
        <v>2.04</v>
      </c>
      <c r="I349" s="155"/>
      <c r="L349" s="151"/>
      <c r="M349" s="156"/>
      <c r="T349" s="157"/>
      <c r="AT349" s="152" t="s">
        <v>170</v>
      </c>
      <c r="AU349" s="152" t="s">
        <v>88</v>
      </c>
      <c r="AV349" s="12" t="s">
        <v>88</v>
      </c>
      <c r="AW349" s="12" t="s">
        <v>4</v>
      </c>
      <c r="AX349" s="12" t="s">
        <v>86</v>
      </c>
      <c r="AY349" s="152" t="s">
        <v>115</v>
      </c>
    </row>
    <row r="350" spans="2:65" s="1" customFormat="1" ht="33" customHeight="1">
      <c r="B350" s="33"/>
      <c r="C350" s="128" t="s">
        <v>483</v>
      </c>
      <c r="D350" s="128" t="s">
        <v>118</v>
      </c>
      <c r="E350" s="129" t="s">
        <v>484</v>
      </c>
      <c r="F350" s="130" t="s">
        <v>485</v>
      </c>
      <c r="G350" s="131" t="s">
        <v>435</v>
      </c>
      <c r="H350" s="132">
        <v>17.2</v>
      </c>
      <c r="I350" s="133"/>
      <c r="J350" s="134">
        <f>ROUND(I350*H350,2)</f>
        <v>0</v>
      </c>
      <c r="K350" s="130" t="s">
        <v>122</v>
      </c>
      <c r="L350" s="33"/>
      <c r="M350" s="135" t="s">
        <v>34</v>
      </c>
      <c r="N350" s="136" t="s">
        <v>49</v>
      </c>
      <c r="P350" s="137">
        <f>O350*H350</f>
        <v>0</v>
      </c>
      <c r="Q350" s="137">
        <v>0.14041999999999999</v>
      </c>
      <c r="R350" s="137">
        <f>Q350*H350</f>
        <v>2.4152239999999998</v>
      </c>
      <c r="S350" s="137">
        <v>0</v>
      </c>
      <c r="T350" s="138">
        <f>S350*H350</f>
        <v>0</v>
      </c>
      <c r="AR350" s="139" t="s">
        <v>137</v>
      </c>
      <c r="AT350" s="139" t="s">
        <v>118</v>
      </c>
      <c r="AU350" s="139" t="s">
        <v>88</v>
      </c>
      <c r="AY350" s="17" t="s">
        <v>115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s="17" t="s">
        <v>86</v>
      </c>
      <c r="BK350" s="140">
        <f>ROUND(I350*H350,2)</f>
        <v>0</v>
      </c>
      <c r="BL350" s="17" t="s">
        <v>137</v>
      </c>
      <c r="BM350" s="139" t="s">
        <v>486</v>
      </c>
    </row>
    <row r="351" spans="2:65" s="1" customFormat="1" ht="38.4">
      <c r="B351" s="33"/>
      <c r="D351" s="141" t="s">
        <v>125</v>
      </c>
      <c r="F351" s="142" t="s">
        <v>487</v>
      </c>
      <c r="I351" s="143"/>
      <c r="L351" s="33"/>
      <c r="M351" s="144"/>
      <c r="T351" s="54"/>
      <c r="AT351" s="17" t="s">
        <v>125</v>
      </c>
      <c r="AU351" s="17" t="s">
        <v>88</v>
      </c>
    </row>
    <row r="352" spans="2:65" s="1" customFormat="1">
      <c r="B352" s="33"/>
      <c r="D352" s="145" t="s">
        <v>126</v>
      </c>
      <c r="F352" s="146" t="s">
        <v>488</v>
      </c>
      <c r="I352" s="143"/>
      <c r="L352" s="33"/>
      <c r="M352" s="144"/>
      <c r="T352" s="54"/>
      <c r="AT352" s="17" t="s">
        <v>126</v>
      </c>
      <c r="AU352" s="17" t="s">
        <v>88</v>
      </c>
    </row>
    <row r="353" spans="2:65" s="13" customFormat="1">
      <c r="B353" s="158"/>
      <c r="D353" s="141" t="s">
        <v>170</v>
      </c>
      <c r="E353" s="159" t="s">
        <v>34</v>
      </c>
      <c r="F353" s="160" t="s">
        <v>194</v>
      </c>
      <c r="H353" s="159" t="s">
        <v>34</v>
      </c>
      <c r="I353" s="161"/>
      <c r="L353" s="158"/>
      <c r="M353" s="162"/>
      <c r="T353" s="163"/>
      <c r="AT353" s="159" t="s">
        <v>170</v>
      </c>
      <c r="AU353" s="159" t="s">
        <v>88</v>
      </c>
      <c r="AV353" s="13" t="s">
        <v>86</v>
      </c>
      <c r="AW353" s="13" t="s">
        <v>38</v>
      </c>
      <c r="AX353" s="13" t="s">
        <v>78</v>
      </c>
      <c r="AY353" s="159" t="s">
        <v>115</v>
      </c>
    </row>
    <row r="354" spans="2:65" s="12" customFormat="1">
      <c r="B354" s="151"/>
      <c r="D354" s="141" t="s">
        <v>170</v>
      </c>
      <c r="E354" s="152" t="s">
        <v>34</v>
      </c>
      <c r="F354" s="153" t="s">
        <v>489</v>
      </c>
      <c r="H354" s="154">
        <v>17.2</v>
      </c>
      <c r="I354" s="155"/>
      <c r="L354" s="151"/>
      <c r="M354" s="156"/>
      <c r="T354" s="157"/>
      <c r="AT354" s="152" t="s">
        <v>170</v>
      </c>
      <c r="AU354" s="152" t="s">
        <v>88</v>
      </c>
      <c r="AV354" s="12" t="s">
        <v>88</v>
      </c>
      <c r="AW354" s="12" t="s">
        <v>38</v>
      </c>
      <c r="AX354" s="12" t="s">
        <v>86</v>
      </c>
      <c r="AY354" s="152" t="s">
        <v>115</v>
      </c>
    </row>
    <row r="355" spans="2:65" s="1" customFormat="1" ht="16.5" customHeight="1">
      <c r="B355" s="33"/>
      <c r="C355" s="171" t="s">
        <v>490</v>
      </c>
      <c r="D355" s="171" t="s">
        <v>279</v>
      </c>
      <c r="E355" s="172" t="s">
        <v>491</v>
      </c>
      <c r="F355" s="173" t="s">
        <v>492</v>
      </c>
      <c r="G355" s="174" t="s">
        <v>435</v>
      </c>
      <c r="H355" s="175">
        <v>17.544</v>
      </c>
      <c r="I355" s="176"/>
      <c r="J355" s="177">
        <f>ROUND(I355*H355,2)</f>
        <v>0</v>
      </c>
      <c r="K355" s="173" t="s">
        <v>122</v>
      </c>
      <c r="L355" s="178"/>
      <c r="M355" s="179" t="s">
        <v>34</v>
      </c>
      <c r="N355" s="180" t="s">
        <v>49</v>
      </c>
      <c r="P355" s="137">
        <f>O355*H355</f>
        <v>0</v>
      </c>
      <c r="Q355" s="137">
        <v>5.6120000000000003E-2</v>
      </c>
      <c r="R355" s="137">
        <f>Q355*H355</f>
        <v>0.9845692800000001</v>
      </c>
      <c r="S355" s="137">
        <v>0</v>
      </c>
      <c r="T355" s="138">
        <f>S355*H355</f>
        <v>0</v>
      </c>
      <c r="AR355" s="139" t="s">
        <v>228</v>
      </c>
      <c r="AT355" s="139" t="s">
        <v>279</v>
      </c>
      <c r="AU355" s="139" t="s">
        <v>88</v>
      </c>
      <c r="AY355" s="17" t="s">
        <v>115</v>
      </c>
      <c r="BE355" s="140">
        <f>IF(N355="základní",J355,0)</f>
        <v>0</v>
      </c>
      <c r="BF355" s="140">
        <f>IF(N355="snížená",J355,0)</f>
        <v>0</v>
      </c>
      <c r="BG355" s="140">
        <f>IF(N355="zákl. přenesená",J355,0)</f>
        <v>0</v>
      </c>
      <c r="BH355" s="140">
        <f>IF(N355="sníž. přenesená",J355,0)</f>
        <v>0</v>
      </c>
      <c r="BI355" s="140">
        <f>IF(N355="nulová",J355,0)</f>
        <v>0</v>
      </c>
      <c r="BJ355" s="17" t="s">
        <v>86</v>
      </c>
      <c r="BK355" s="140">
        <f>ROUND(I355*H355,2)</f>
        <v>0</v>
      </c>
      <c r="BL355" s="17" t="s">
        <v>137</v>
      </c>
      <c r="BM355" s="139" t="s">
        <v>493</v>
      </c>
    </row>
    <row r="356" spans="2:65" s="1" customFormat="1">
      <c r="B356" s="33"/>
      <c r="D356" s="141" t="s">
        <v>125</v>
      </c>
      <c r="F356" s="142" t="s">
        <v>492</v>
      </c>
      <c r="I356" s="143"/>
      <c r="L356" s="33"/>
      <c r="M356" s="144"/>
      <c r="T356" s="54"/>
      <c r="AT356" s="17" t="s">
        <v>125</v>
      </c>
      <c r="AU356" s="17" t="s">
        <v>88</v>
      </c>
    </row>
    <row r="357" spans="2:65" s="12" customFormat="1">
      <c r="B357" s="151"/>
      <c r="D357" s="141" t="s">
        <v>170</v>
      </c>
      <c r="F357" s="153" t="s">
        <v>494</v>
      </c>
      <c r="H357" s="154">
        <v>17.544</v>
      </c>
      <c r="I357" s="155"/>
      <c r="L357" s="151"/>
      <c r="M357" s="156"/>
      <c r="T357" s="157"/>
      <c r="AT357" s="152" t="s">
        <v>170</v>
      </c>
      <c r="AU357" s="152" t="s">
        <v>88</v>
      </c>
      <c r="AV357" s="12" t="s">
        <v>88</v>
      </c>
      <c r="AW357" s="12" t="s">
        <v>4</v>
      </c>
      <c r="AX357" s="12" t="s">
        <v>86</v>
      </c>
      <c r="AY357" s="152" t="s">
        <v>115</v>
      </c>
    </row>
    <row r="358" spans="2:65" s="1" customFormat="1" ht="24.15" customHeight="1">
      <c r="B358" s="33"/>
      <c r="C358" s="128" t="s">
        <v>495</v>
      </c>
      <c r="D358" s="128" t="s">
        <v>118</v>
      </c>
      <c r="E358" s="129" t="s">
        <v>496</v>
      </c>
      <c r="F358" s="130" t="s">
        <v>497</v>
      </c>
      <c r="G358" s="131" t="s">
        <v>188</v>
      </c>
      <c r="H358" s="132">
        <v>2.3250000000000002</v>
      </c>
      <c r="I358" s="133"/>
      <c r="J358" s="134">
        <f>ROUND(I358*H358,2)</f>
        <v>0</v>
      </c>
      <c r="K358" s="130" t="s">
        <v>122</v>
      </c>
      <c r="L358" s="33"/>
      <c r="M358" s="135" t="s">
        <v>34</v>
      </c>
      <c r="N358" s="136" t="s">
        <v>49</v>
      </c>
      <c r="P358" s="137">
        <f>O358*H358</f>
        <v>0</v>
      </c>
      <c r="Q358" s="137">
        <v>2.2563399999999998</v>
      </c>
      <c r="R358" s="137">
        <f>Q358*H358</f>
        <v>5.2459904999999996</v>
      </c>
      <c r="S358" s="137">
        <v>0</v>
      </c>
      <c r="T358" s="138">
        <f>S358*H358</f>
        <v>0</v>
      </c>
      <c r="AR358" s="139" t="s">
        <v>137</v>
      </c>
      <c r="AT358" s="139" t="s">
        <v>118</v>
      </c>
      <c r="AU358" s="139" t="s">
        <v>88</v>
      </c>
      <c r="AY358" s="17" t="s">
        <v>115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7" t="s">
        <v>86</v>
      </c>
      <c r="BK358" s="140">
        <f>ROUND(I358*H358,2)</f>
        <v>0</v>
      </c>
      <c r="BL358" s="17" t="s">
        <v>137</v>
      </c>
      <c r="BM358" s="139" t="s">
        <v>498</v>
      </c>
    </row>
    <row r="359" spans="2:65" s="1" customFormat="1" ht="19.2">
      <c r="B359" s="33"/>
      <c r="D359" s="141" t="s">
        <v>125</v>
      </c>
      <c r="F359" s="142" t="s">
        <v>497</v>
      </c>
      <c r="I359" s="143"/>
      <c r="L359" s="33"/>
      <c r="M359" s="144"/>
      <c r="T359" s="54"/>
      <c r="AT359" s="17" t="s">
        <v>125</v>
      </c>
      <c r="AU359" s="17" t="s">
        <v>88</v>
      </c>
    </row>
    <row r="360" spans="2:65" s="1" customFormat="1">
      <c r="B360" s="33"/>
      <c r="D360" s="145" t="s">
        <v>126</v>
      </c>
      <c r="F360" s="146" t="s">
        <v>499</v>
      </c>
      <c r="I360" s="143"/>
      <c r="L360" s="33"/>
      <c r="M360" s="144"/>
      <c r="T360" s="54"/>
      <c r="AT360" s="17" t="s">
        <v>126</v>
      </c>
      <c r="AU360" s="17" t="s">
        <v>88</v>
      </c>
    </row>
    <row r="361" spans="2:65" s="13" customFormat="1">
      <c r="B361" s="158"/>
      <c r="D361" s="141" t="s">
        <v>170</v>
      </c>
      <c r="E361" s="159" t="s">
        <v>34</v>
      </c>
      <c r="F361" s="160" t="s">
        <v>467</v>
      </c>
      <c r="H361" s="159" t="s">
        <v>34</v>
      </c>
      <c r="I361" s="161"/>
      <c r="L361" s="158"/>
      <c r="M361" s="162"/>
      <c r="T361" s="163"/>
      <c r="AT361" s="159" t="s">
        <v>170</v>
      </c>
      <c r="AU361" s="159" t="s">
        <v>88</v>
      </c>
      <c r="AV361" s="13" t="s">
        <v>86</v>
      </c>
      <c r="AW361" s="13" t="s">
        <v>38</v>
      </c>
      <c r="AX361" s="13" t="s">
        <v>78</v>
      </c>
      <c r="AY361" s="159" t="s">
        <v>115</v>
      </c>
    </row>
    <row r="362" spans="2:65" s="12" customFormat="1">
      <c r="B362" s="151"/>
      <c r="D362" s="141" t="s">
        <v>170</v>
      </c>
      <c r="E362" s="152" t="s">
        <v>34</v>
      </c>
      <c r="F362" s="153" t="s">
        <v>500</v>
      </c>
      <c r="H362" s="154">
        <v>1.5389999999999999</v>
      </c>
      <c r="I362" s="155"/>
      <c r="L362" s="151"/>
      <c r="M362" s="156"/>
      <c r="T362" s="157"/>
      <c r="AT362" s="152" t="s">
        <v>170</v>
      </c>
      <c r="AU362" s="152" t="s">
        <v>88</v>
      </c>
      <c r="AV362" s="12" t="s">
        <v>88</v>
      </c>
      <c r="AW362" s="12" t="s">
        <v>38</v>
      </c>
      <c r="AX362" s="12" t="s">
        <v>78</v>
      </c>
      <c r="AY362" s="152" t="s">
        <v>115</v>
      </c>
    </row>
    <row r="363" spans="2:65" s="13" customFormat="1">
      <c r="B363" s="158"/>
      <c r="D363" s="141" t="s">
        <v>170</v>
      </c>
      <c r="E363" s="159" t="s">
        <v>34</v>
      </c>
      <c r="F363" s="160" t="s">
        <v>476</v>
      </c>
      <c r="H363" s="159" t="s">
        <v>34</v>
      </c>
      <c r="I363" s="161"/>
      <c r="L363" s="158"/>
      <c r="M363" s="162"/>
      <c r="T363" s="163"/>
      <c r="AT363" s="159" t="s">
        <v>170</v>
      </c>
      <c r="AU363" s="159" t="s">
        <v>88</v>
      </c>
      <c r="AV363" s="13" t="s">
        <v>86</v>
      </c>
      <c r="AW363" s="13" t="s">
        <v>38</v>
      </c>
      <c r="AX363" s="13" t="s">
        <v>78</v>
      </c>
      <c r="AY363" s="159" t="s">
        <v>115</v>
      </c>
    </row>
    <row r="364" spans="2:65" s="12" customFormat="1">
      <c r="B364" s="151"/>
      <c r="D364" s="141" t="s">
        <v>170</v>
      </c>
      <c r="E364" s="152" t="s">
        <v>34</v>
      </c>
      <c r="F364" s="153" t="s">
        <v>501</v>
      </c>
      <c r="H364" s="154">
        <v>0.14099999999999999</v>
      </c>
      <c r="I364" s="155"/>
      <c r="L364" s="151"/>
      <c r="M364" s="156"/>
      <c r="T364" s="157"/>
      <c r="AT364" s="152" t="s">
        <v>170</v>
      </c>
      <c r="AU364" s="152" t="s">
        <v>88</v>
      </c>
      <c r="AV364" s="12" t="s">
        <v>88</v>
      </c>
      <c r="AW364" s="12" t="s">
        <v>38</v>
      </c>
      <c r="AX364" s="12" t="s">
        <v>78</v>
      </c>
      <c r="AY364" s="152" t="s">
        <v>115</v>
      </c>
    </row>
    <row r="365" spans="2:65" s="13" customFormat="1">
      <c r="B365" s="158"/>
      <c r="D365" s="141" t="s">
        <v>170</v>
      </c>
      <c r="E365" s="159" t="s">
        <v>34</v>
      </c>
      <c r="F365" s="160" t="s">
        <v>194</v>
      </c>
      <c r="H365" s="159" t="s">
        <v>34</v>
      </c>
      <c r="I365" s="161"/>
      <c r="L365" s="158"/>
      <c r="M365" s="162"/>
      <c r="T365" s="163"/>
      <c r="AT365" s="159" t="s">
        <v>170</v>
      </c>
      <c r="AU365" s="159" t="s">
        <v>88</v>
      </c>
      <c r="AV365" s="13" t="s">
        <v>86</v>
      </c>
      <c r="AW365" s="13" t="s">
        <v>38</v>
      </c>
      <c r="AX365" s="13" t="s">
        <v>78</v>
      </c>
      <c r="AY365" s="159" t="s">
        <v>115</v>
      </c>
    </row>
    <row r="366" spans="2:65" s="12" customFormat="1">
      <c r="B366" s="151"/>
      <c r="D366" s="141" t="s">
        <v>170</v>
      </c>
      <c r="E366" s="152" t="s">
        <v>34</v>
      </c>
      <c r="F366" s="153" t="s">
        <v>502</v>
      </c>
      <c r="H366" s="154">
        <v>0.64500000000000002</v>
      </c>
      <c r="I366" s="155"/>
      <c r="L366" s="151"/>
      <c r="M366" s="156"/>
      <c r="T366" s="157"/>
      <c r="AT366" s="152" t="s">
        <v>170</v>
      </c>
      <c r="AU366" s="152" t="s">
        <v>88</v>
      </c>
      <c r="AV366" s="12" t="s">
        <v>88</v>
      </c>
      <c r="AW366" s="12" t="s">
        <v>38</v>
      </c>
      <c r="AX366" s="12" t="s">
        <v>78</v>
      </c>
      <c r="AY366" s="152" t="s">
        <v>115</v>
      </c>
    </row>
    <row r="367" spans="2:65" s="14" customFormat="1">
      <c r="B367" s="164"/>
      <c r="D367" s="141" t="s">
        <v>170</v>
      </c>
      <c r="E367" s="165" t="s">
        <v>34</v>
      </c>
      <c r="F367" s="166" t="s">
        <v>200</v>
      </c>
      <c r="H367" s="167">
        <v>2.3250000000000002</v>
      </c>
      <c r="I367" s="168"/>
      <c r="L367" s="164"/>
      <c r="M367" s="169"/>
      <c r="T367" s="170"/>
      <c r="AT367" s="165" t="s">
        <v>170</v>
      </c>
      <c r="AU367" s="165" t="s">
        <v>88</v>
      </c>
      <c r="AV367" s="14" t="s">
        <v>137</v>
      </c>
      <c r="AW367" s="14" t="s">
        <v>38</v>
      </c>
      <c r="AX367" s="14" t="s">
        <v>86</v>
      </c>
      <c r="AY367" s="165" t="s">
        <v>115</v>
      </c>
    </row>
    <row r="368" spans="2:65" s="1" customFormat="1" ht="33" customHeight="1">
      <c r="B368" s="33"/>
      <c r="C368" s="128" t="s">
        <v>503</v>
      </c>
      <c r="D368" s="128" t="s">
        <v>118</v>
      </c>
      <c r="E368" s="129" t="s">
        <v>504</v>
      </c>
      <c r="F368" s="130" t="s">
        <v>505</v>
      </c>
      <c r="G368" s="131" t="s">
        <v>435</v>
      </c>
      <c r="H368" s="132">
        <v>29.3</v>
      </c>
      <c r="I368" s="133"/>
      <c r="J368" s="134">
        <f>ROUND(I368*H368,2)</f>
        <v>0</v>
      </c>
      <c r="K368" s="130" t="s">
        <v>122</v>
      </c>
      <c r="L368" s="33"/>
      <c r="M368" s="135" t="s">
        <v>34</v>
      </c>
      <c r="N368" s="136" t="s">
        <v>49</v>
      </c>
      <c r="P368" s="137">
        <f>O368*H368</f>
        <v>0</v>
      </c>
      <c r="Q368" s="137">
        <v>6.0999999999999997E-4</v>
      </c>
      <c r="R368" s="137">
        <f>Q368*H368</f>
        <v>1.7873E-2</v>
      </c>
      <c r="S368" s="137">
        <v>0</v>
      </c>
      <c r="T368" s="138">
        <f>S368*H368</f>
        <v>0</v>
      </c>
      <c r="AR368" s="139" t="s">
        <v>137</v>
      </c>
      <c r="AT368" s="139" t="s">
        <v>118</v>
      </c>
      <c r="AU368" s="139" t="s">
        <v>88</v>
      </c>
      <c r="AY368" s="17" t="s">
        <v>115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7" t="s">
        <v>86</v>
      </c>
      <c r="BK368" s="140">
        <f>ROUND(I368*H368,2)</f>
        <v>0</v>
      </c>
      <c r="BL368" s="17" t="s">
        <v>137</v>
      </c>
      <c r="BM368" s="139" t="s">
        <v>506</v>
      </c>
    </row>
    <row r="369" spans="2:65" s="1" customFormat="1" ht="38.4">
      <c r="B369" s="33"/>
      <c r="D369" s="141" t="s">
        <v>125</v>
      </c>
      <c r="F369" s="142" t="s">
        <v>507</v>
      </c>
      <c r="I369" s="143"/>
      <c r="L369" s="33"/>
      <c r="M369" s="144"/>
      <c r="T369" s="54"/>
      <c r="AT369" s="17" t="s">
        <v>125</v>
      </c>
      <c r="AU369" s="17" t="s">
        <v>88</v>
      </c>
    </row>
    <row r="370" spans="2:65" s="1" customFormat="1">
      <c r="B370" s="33"/>
      <c r="D370" s="145" t="s">
        <v>126</v>
      </c>
      <c r="F370" s="146" t="s">
        <v>508</v>
      </c>
      <c r="I370" s="143"/>
      <c r="L370" s="33"/>
      <c r="M370" s="144"/>
      <c r="T370" s="54"/>
      <c r="AT370" s="17" t="s">
        <v>126</v>
      </c>
      <c r="AU370" s="17" t="s">
        <v>88</v>
      </c>
    </row>
    <row r="371" spans="2:65" s="13" customFormat="1">
      <c r="B371" s="158"/>
      <c r="D371" s="141" t="s">
        <v>170</v>
      </c>
      <c r="E371" s="159" t="s">
        <v>34</v>
      </c>
      <c r="F371" s="160" t="s">
        <v>198</v>
      </c>
      <c r="H371" s="159" t="s">
        <v>34</v>
      </c>
      <c r="I371" s="161"/>
      <c r="L371" s="158"/>
      <c r="M371" s="162"/>
      <c r="T371" s="163"/>
      <c r="AT371" s="159" t="s">
        <v>170</v>
      </c>
      <c r="AU371" s="159" t="s">
        <v>88</v>
      </c>
      <c r="AV371" s="13" t="s">
        <v>86</v>
      </c>
      <c r="AW371" s="13" t="s">
        <v>38</v>
      </c>
      <c r="AX371" s="13" t="s">
        <v>78</v>
      </c>
      <c r="AY371" s="159" t="s">
        <v>115</v>
      </c>
    </row>
    <row r="372" spans="2:65" s="12" customFormat="1">
      <c r="B372" s="151"/>
      <c r="D372" s="141" t="s">
        <v>170</v>
      </c>
      <c r="E372" s="152" t="s">
        <v>34</v>
      </c>
      <c r="F372" s="153" t="s">
        <v>509</v>
      </c>
      <c r="H372" s="154">
        <v>29.3</v>
      </c>
      <c r="I372" s="155"/>
      <c r="L372" s="151"/>
      <c r="M372" s="156"/>
      <c r="T372" s="157"/>
      <c r="AT372" s="152" t="s">
        <v>170</v>
      </c>
      <c r="AU372" s="152" t="s">
        <v>88</v>
      </c>
      <c r="AV372" s="12" t="s">
        <v>88</v>
      </c>
      <c r="AW372" s="12" t="s">
        <v>38</v>
      </c>
      <c r="AX372" s="12" t="s">
        <v>86</v>
      </c>
      <c r="AY372" s="152" t="s">
        <v>115</v>
      </c>
    </row>
    <row r="373" spans="2:65" s="1" customFormat="1" ht="24.15" customHeight="1">
      <c r="B373" s="33"/>
      <c r="C373" s="128" t="s">
        <v>510</v>
      </c>
      <c r="D373" s="128" t="s">
        <v>118</v>
      </c>
      <c r="E373" s="129" t="s">
        <v>511</v>
      </c>
      <c r="F373" s="130" t="s">
        <v>512</v>
      </c>
      <c r="G373" s="131" t="s">
        <v>435</v>
      </c>
      <c r="H373" s="132">
        <v>30.1</v>
      </c>
      <c r="I373" s="133"/>
      <c r="J373" s="134">
        <f>ROUND(I373*H373,2)</f>
        <v>0</v>
      </c>
      <c r="K373" s="130" t="s">
        <v>122</v>
      </c>
      <c r="L373" s="33"/>
      <c r="M373" s="135" t="s">
        <v>34</v>
      </c>
      <c r="N373" s="136" t="s">
        <v>49</v>
      </c>
      <c r="P373" s="137">
        <f>O373*H373</f>
        <v>0</v>
      </c>
      <c r="Q373" s="137">
        <v>0</v>
      </c>
      <c r="R373" s="137">
        <f>Q373*H373</f>
        <v>0</v>
      </c>
      <c r="S373" s="137">
        <v>0</v>
      </c>
      <c r="T373" s="138">
        <f>S373*H373</f>
        <v>0</v>
      </c>
      <c r="AR373" s="139" t="s">
        <v>137</v>
      </c>
      <c r="AT373" s="139" t="s">
        <v>118</v>
      </c>
      <c r="AU373" s="139" t="s">
        <v>88</v>
      </c>
      <c r="AY373" s="17" t="s">
        <v>115</v>
      </c>
      <c r="BE373" s="140">
        <f>IF(N373="základní",J373,0)</f>
        <v>0</v>
      </c>
      <c r="BF373" s="140">
        <f>IF(N373="snížená",J373,0)</f>
        <v>0</v>
      </c>
      <c r="BG373" s="140">
        <f>IF(N373="zákl. přenesená",J373,0)</f>
        <v>0</v>
      </c>
      <c r="BH373" s="140">
        <f>IF(N373="sníž. přenesená",J373,0)</f>
        <v>0</v>
      </c>
      <c r="BI373" s="140">
        <f>IF(N373="nulová",J373,0)</f>
        <v>0</v>
      </c>
      <c r="BJ373" s="17" t="s">
        <v>86</v>
      </c>
      <c r="BK373" s="140">
        <f>ROUND(I373*H373,2)</f>
        <v>0</v>
      </c>
      <c r="BL373" s="17" t="s">
        <v>137</v>
      </c>
      <c r="BM373" s="139" t="s">
        <v>513</v>
      </c>
    </row>
    <row r="374" spans="2:65" s="1" customFormat="1" ht="19.2">
      <c r="B374" s="33"/>
      <c r="D374" s="141" t="s">
        <v>125</v>
      </c>
      <c r="F374" s="142" t="s">
        <v>514</v>
      </c>
      <c r="I374" s="143"/>
      <c r="L374" s="33"/>
      <c r="M374" s="144"/>
      <c r="T374" s="54"/>
      <c r="AT374" s="17" t="s">
        <v>125</v>
      </c>
      <c r="AU374" s="17" t="s">
        <v>88</v>
      </c>
    </row>
    <row r="375" spans="2:65" s="1" customFormat="1">
      <c r="B375" s="33"/>
      <c r="D375" s="145" t="s">
        <v>126</v>
      </c>
      <c r="F375" s="146" t="s">
        <v>515</v>
      </c>
      <c r="I375" s="143"/>
      <c r="L375" s="33"/>
      <c r="M375" s="144"/>
      <c r="T375" s="54"/>
      <c r="AT375" s="17" t="s">
        <v>126</v>
      </c>
      <c r="AU375" s="17" t="s">
        <v>88</v>
      </c>
    </row>
    <row r="376" spans="2:65" s="13" customFormat="1">
      <c r="B376" s="158"/>
      <c r="D376" s="141" t="s">
        <v>170</v>
      </c>
      <c r="E376" s="159" t="s">
        <v>34</v>
      </c>
      <c r="F376" s="160" t="s">
        <v>177</v>
      </c>
      <c r="H376" s="159" t="s">
        <v>34</v>
      </c>
      <c r="I376" s="161"/>
      <c r="L376" s="158"/>
      <c r="M376" s="162"/>
      <c r="T376" s="163"/>
      <c r="AT376" s="159" t="s">
        <v>170</v>
      </c>
      <c r="AU376" s="159" t="s">
        <v>88</v>
      </c>
      <c r="AV376" s="13" t="s">
        <v>86</v>
      </c>
      <c r="AW376" s="13" t="s">
        <v>38</v>
      </c>
      <c r="AX376" s="13" t="s">
        <v>78</v>
      </c>
      <c r="AY376" s="159" t="s">
        <v>115</v>
      </c>
    </row>
    <row r="377" spans="2:65" s="12" customFormat="1">
      <c r="B377" s="151"/>
      <c r="D377" s="141" t="s">
        <v>170</v>
      </c>
      <c r="E377" s="152" t="s">
        <v>34</v>
      </c>
      <c r="F377" s="153" t="s">
        <v>516</v>
      </c>
      <c r="H377" s="154">
        <v>30.1</v>
      </c>
      <c r="I377" s="155"/>
      <c r="L377" s="151"/>
      <c r="M377" s="156"/>
      <c r="T377" s="157"/>
      <c r="AT377" s="152" t="s">
        <v>170</v>
      </c>
      <c r="AU377" s="152" t="s">
        <v>88</v>
      </c>
      <c r="AV377" s="12" t="s">
        <v>88</v>
      </c>
      <c r="AW377" s="12" t="s">
        <v>38</v>
      </c>
      <c r="AX377" s="12" t="s">
        <v>86</v>
      </c>
      <c r="AY377" s="152" t="s">
        <v>115</v>
      </c>
    </row>
    <row r="378" spans="2:65" s="1" customFormat="1" ht="24.15" customHeight="1">
      <c r="B378" s="33"/>
      <c r="C378" s="128" t="s">
        <v>517</v>
      </c>
      <c r="D378" s="128" t="s">
        <v>118</v>
      </c>
      <c r="E378" s="129" t="s">
        <v>518</v>
      </c>
      <c r="F378" s="130" t="s">
        <v>519</v>
      </c>
      <c r="G378" s="131" t="s">
        <v>402</v>
      </c>
      <c r="H378" s="132">
        <v>1</v>
      </c>
      <c r="I378" s="133"/>
      <c r="J378" s="134">
        <f>ROUND(I378*H378,2)</f>
        <v>0</v>
      </c>
      <c r="K378" s="130" t="s">
        <v>122</v>
      </c>
      <c r="L378" s="33"/>
      <c r="M378" s="135" t="s">
        <v>34</v>
      </c>
      <c r="N378" s="136" t="s">
        <v>49</v>
      </c>
      <c r="P378" s="137">
        <f>O378*H378</f>
        <v>0</v>
      </c>
      <c r="Q378" s="137">
        <v>0</v>
      </c>
      <c r="R378" s="137">
        <f>Q378*H378</f>
        <v>0</v>
      </c>
      <c r="S378" s="137">
        <v>4.0000000000000001E-3</v>
      </c>
      <c r="T378" s="138">
        <f>S378*H378</f>
        <v>4.0000000000000001E-3</v>
      </c>
      <c r="AR378" s="139" t="s">
        <v>137</v>
      </c>
      <c r="AT378" s="139" t="s">
        <v>118</v>
      </c>
      <c r="AU378" s="139" t="s">
        <v>88</v>
      </c>
      <c r="AY378" s="17" t="s">
        <v>115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7" t="s">
        <v>86</v>
      </c>
      <c r="BK378" s="140">
        <f>ROUND(I378*H378,2)</f>
        <v>0</v>
      </c>
      <c r="BL378" s="17" t="s">
        <v>137</v>
      </c>
      <c r="BM378" s="139" t="s">
        <v>520</v>
      </c>
    </row>
    <row r="379" spans="2:65" s="1" customFormat="1" ht="38.4">
      <c r="B379" s="33"/>
      <c r="D379" s="141" t="s">
        <v>125</v>
      </c>
      <c r="F379" s="142" t="s">
        <v>521</v>
      </c>
      <c r="I379" s="143"/>
      <c r="L379" s="33"/>
      <c r="M379" s="144"/>
      <c r="T379" s="54"/>
      <c r="AT379" s="17" t="s">
        <v>125</v>
      </c>
      <c r="AU379" s="17" t="s">
        <v>88</v>
      </c>
    </row>
    <row r="380" spans="2:65" s="1" customFormat="1">
      <c r="B380" s="33"/>
      <c r="D380" s="145" t="s">
        <v>126</v>
      </c>
      <c r="F380" s="146" t="s">
        <v>522</v>
      </c>
      <c r="I380" s="143"/>
      <c r="L380" s="33"/>
      <c r="M380" s="144"/>
      <c r="T380" s="54"/>
      <c r="AT380" s="17" t="s">
        <v>126</v>
      </c>
      <c r="AU380" s="17" t="s">
        <v>88</v>
      </c>
    </row>
    <row r="381" spans="2:65" s="11" customFormat="1" ht="22.8" customHeight="1">
      <c r="B381" s="116"/>
      <c r="D381" s="117" t="s">
        <v>77</v>
      </c>
      <c r="E381" s="126" t="s">
        <v>523</v>
      </c>
      <c r="F381" s="126" t="s">
        <v>524</v>
      </c>
      <c r="I381" s="119"/>
      <c r="J381" s="127">
        <f>BK381</f>
        <v>0</v>
      </c>
      <c r="L381" s="116"/>
      <c r="M381" s="121"/>
      <c r="P381" s="122">
        <f>SUM(P382:P394)</f>
        <v>0</v>
      </c>
      <c r="R381" s="122">
        <f>SUM(R382:R394)</f>
        <v>0</v>
      </c>
      <c r="T381" s="123">
        <f>SUM(T382:T394)</f>
        <v>0</v>
      </c>
      <c r="AR381" s="117" t="s">
        <v>86</v>
      </c>
      <c r="AT381" s="124" t="s">
        <v>77</v>
      </c>
      <c r="AU381" s="124" t="s">
        <v>86</v>
      </c>
      <c r="AY381" s="117" t="s">
        <v>115</v>
      </c>
      <c r="BK381" s="125">
        <f>SUM(BK382:BK394)</f>
        <v>0</v>
      </c>
    </row>
    <row r="382" spans="2:65" s="1" customFormat="1" ht="16.5" customHeight="1">
      <c r="B382" s="33"/>
      <c r="C382" s="128" t="s">
        <v>525</v>
      </c>
      <c r="D382" s="128" t="s">
        <v>118</v>
      </c>
      <c r="E382" s="129" t="s">
        <v>526</v>
      </c>
      <c r="F382" s="130" t="s">
        <v>527</v>
      </c>
      <c r="G382" s="131" t="s">
        <v>246</v>
      </c>
      <c r="H382" s="132">
        <v>3.7080000000000002</v>
      </c>
      <c r="I382" s="133"/>
      <c r="J382" s="134">
        <f>ROUND(I382*H382,2)</f>
        <v>0</v>
      </c>
      <c r="K382" s="130" t="s">
        <v>122</v>
      </c>
      <c r="L382" s="33"/>
      <c r="M382" s="135" t="s">
        <v>34</v>
      </c>
      <c r="N382" s="136" t="s">
        <v>49</v>
      </c>
      <c r="P382" s="137">
        <f>O382*H382</f>
        <v>0</v>
      </c>
      <c r="Q382" s="137">
        <v>0</v>
      </c>
      <c r="R382" s="137">
        <f>Q382*H382</f>
        <v>0</v>
      </c>
      <c r="S382" s="137">
        <v>0</v>
      </c>
      <c r="T382" s="138">
        <f>S382*H382</f>
        <v>0</v>
      </c>
      <c r="AR382" s="139" t="s">
        <v>137</v>
      </c>
      <c r="AT382" s="139" t="s">
        <v>118</v>
      </c>
      <c r="AU382" s="139" t="s">
        <v>88</v>
      </c>
      <c r="AY382" s="17" t="s">
        <v>115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7" t="s">
        <v>86</v>
      </c>
      <c r="BK382" s="140">
        <f>ROUND(I382*H382,2)</f>
        <v>0</v>
      </c>
      <c r="BL382" s="17" t="s">
        <v>137</v>
      </c>
      <c r="BM382" s="139" t="s">
        <v>528</v>
      </c>
    </row>
    <row r="383" spans="2:65" s="1" customFormat="1" ht="19.2">
      <c r="B383" s="33"/>
      <c r="D383" s="141" t="s">
        <v>125</v>
      </c>
      <c r="F383" s="142" t="s">
        <v>529</v>
      </c>
      <c r="I383" s="143"/>
      <c r="L383" s="33"/>
      <c r="M383" s="144"/>
      <c r="T383" s="54"/>
      <c r="AT383" s="17" t="s">
        <v>125</v>
      </c>
      <c r="AU383" s="17" t="s">
        <v>88</v>
      </c>
    </row>
    <row r="384" spans="2:65" s="1" customFormat="1">
      <c r="B384" s="33"/>
      <c r="D384" s="145" t="s">
        <v>126</v>
      </c>
      <c r="F384" s="146" t="s">
        <v>530</v>
      </c>
      <c r="I384" s="143"/>
      <c r="L384" s="33"/>
      <c r="M384" s="144"/>
      <c r="T384" s="54"/>
      <c r="AT384" s="17" t="s">
        <v>126</v>
      </c>
      <c r="AU384" s="17" t="s">
        <v>88</v>
      </c>
    </row>
    <row r="385" spans="2:65" s="1" customFormat="1" ht="24.15" customHeight="1">
      <c r="B385" s="33"/>
      <c r="C385" s="128" t="s">
        <v>531</v>
      </c>
      <c r="D385" s="128" t="s">
        <v>118</v>
      </c>
      <c r="E385" s="129" t="s">
        <v>532</v>
      </c>
      <c r="F385" s="130" t="s">
        <v>533</v>
      </c>
      <c r="G385" s="131" t="s">
        <v>246</v>
      </c>
      <c r="H385" s="132">
        <v>88.992000000000004</v>
      </c>
      <c r="I385" s="133"/>
      <c r="J385" s="134">
        <f>ROUND(I385*H385,2)</f>
        <v>0</v>
      </c>
      <c r="K385" s="130" t="s">
        <v>122</v>
      </c>
      <c r="L385" s="33"/>
      <c r="M385" s="135" t="s">
        <v>34</v>
      </c>
      <c r="N385" s="136" t="s">
        <v>49</v>
      </c>
      <c r="P385" s="137">
        <f>O385*H385</f>
        <v>0</v>
      </c>
      <c r="Q385" s="137">
        <v>0</v>
      </c>
      <c r="R385" s="137">
        <f>Q385*H385</f>
        <v>0</v>
      </c>
      <c r="S385" s="137">
        <v>0</v>
      </c>
      <c r="T385" s="138">
        <f>S385*H385</f>
        <v>0</v>
      </c>
      <c r="AR385" s="139" t="s">
        <v>137</v>
      </c>
      <c r="AT385" s="139" t="s">
        <v>118</v>
      </c>
      <c r="AU385" s="139" t="s">
        <v>88</v>
      </c>
      <c r="AY385" s="17" t="s">
        <v>115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7" t="s">
        <v>86</v>
      </c>
      <c r="BK385" s="140">
        <f>ROUND(I385*H385,2)</f>
        <v>0</v>
      </c>
      <c r="BL385" s="17" t="s">
        <v>137</v>
      </c>
      <c r="BM385" s="139" t="s">
        <v>534</v>
      </c>
    </row>
    <row r="386" spans="2:65" s="1" customFormat="1" ht="28.8">
      <c r="B386" s="33"/>
      <c r="D386" s="141" t="s">
        <v>125</v>
      </c>
      <c r="F386" s="142" t="s">
        <v>535</v>
      </c>
      <c r="I386" s="143"/>
      <c r="L386" s="33"/>
      <c r="M386" s="144"/>
      <c r="T386" s="54"/>
      <c r="AT386" s="17" t="s">
        <v>125</v>
      </c>
      <c r="AU386" s="17" t="s">
        <v>88</v>
      </c>
    </row>
    <row r="387" spans="2:65" s="1" customFormat="1">
      <c r="B387" s="33"/>
      <c r="D387" s="145" t="s">
        <v>126</v>
      </c>
      <c r="F387" s="146" t="s">
        <v>536</v>
      </c>
      <c r="I387" s="143"/>
      <c r="L387" s="33"/>
      <c r="M387" s="144"/>
      <c r="T387" s="54"/>
      <c r="AT387" s="17" t="s">
        <v>126</v>
      </c>
      <c r="AU387" s="17" t="s">
        <v>88</v>
      </c>
    </row>
    <row r="388" spans="2:65" s="12" customFormat="1">
      <c r="B388" s="151"/>
      <c r="D388" s="141" t="s">
        <v>170</v>
      </c>
      <c r="F388" s="153" t="s">
        <v>537</v>
      </c>
      <c r="H388" s="154">
        <v>88.992000000000004</v>
      </c>
      <c r="I388" s="155"/>
      <c r="L388" s="151"/>
      <c r="M388" s="156"/>
      <c r="T388" s="157"/>
      <c r="AT388" s="152" t="s">
        <v>170</v>
      </c>
      <c r="AU388" s="152" t="s">
        <v>88</v>
      </c>
      <c r="AV388" s="12" t="s">
        <v>88</v>
      </c>
      <c r="AW388" s="12" t="s">
        <v>4</v>
      </c>
      <c r="AX388" s="12" t="s">
        <v>86</v>
      </c>
      <c r="AY388" s="152" t="s">
        <v>115</v>
      </c>
    </row>
    <row r="389" spans="2:65" s="1" customFormat="1" ht="24.15" customHeight="1">
      <c r="B389" s="33"/>
      <c r="C389" s="128" t="s">
        <v>538</v>
      </c>
      <c r="D389" s="128" t="s">
        <v>118</v>
      </c>
      <c r="E389" s="129" t="s">
        <v>539</v>
      </c>
      <c r="F389" s="130" t="s">
        <v>540</v>
      </c>
      <c r="G389" s="131" t="s">
        <v>246</v>
      </c>
      <c r="H389" s="132">
        <v>3.7080000000000002</v>
      </c>
      <c r="I389" s="133"/>
      <c r="J389" s="134">
        <f>ROUND(I389*H389,2)</f>
        <v>0</v>
      </c>
      <c r="K389" s="130" t="s">
        <v>122</v>
      </c>
      <c r="L389" s="33"/>
      <c r="M389" s="135" t="s">
        <v>34</v>
      </c>
      <c r="N389" s="136" t="s">
        <v>49</v>
      </c>
      <c r="P389" s="137">
        <f>O389*H389</f>
        <v>0</v>
      </c>
      <c r="Q389" s="137">
        <v>0</v>
      </c>
      <c r="R389" s="137">
        <f>Q389*H389</f>
        <v>0</v>
      </c>
      <c r="S389" s="137">
        <v>0</v>
      </c>
      <c r="T389" s="138">
        <f>S389*H389</f>
        <v>0</v>
      </c>
      <c r="AR389" s="139" t="s">
        <v>137</v>
      </c>
      <c r="AT389" s="139" t="s">
        <v>118</v>
      </c>
      <c r="AU389" s="139" t="s">
        <v>88</v>
      </c>
      <c r="AY389" s="17" t="s">
        <v>115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7" t="s">
        <v>86</v>
      </c>
      <c r="BK389" s="140">
        <f>ROUND(I389*H389,2)</f>
        <v>0</v>
      </c>
      <c r="BL389" s="17" t="s">
        <v>137</v>
      </c>
      <c r="BM389" s="139" t="s">
        <v>541</v>
      </c>
    </row>
    <row r="390" spans="2:65" s="1" customFormat="1" ht="19.2">
      <c r="B390" s="33"/>
      <c r="D390" s="141" t="s">
        <v>125</v>
      </c>
      <c r="F390" s="142" t="s">
        <v>542</v>
      </c>
      <c r="I390" s="143"/>
      <c r="L390" s="33"/>
      <c r="M390" s="144"/>
      <c r="T390" s="54"/>
      <c r="AT390" s="17" t="s">
        <v>125</v>
      </c>
      <c r="AU390" s="17" t="s">
        <v>88</v>
      </c>
    </row>
    <row r="391" spans="2:65" s="1" customFormat="1">
      <c r="B391" s="33"/>
      <c r="D391" s="145" t="s">
        <v>126</v>
      </c>
      <c r="F391" s="146" t="s">
        <v>543</v>
      </c>
      <c r="I391" s="143"/>
      <c r="L391" s="33"/>
      <c r="M391" s="144"/>
      <c r="T391" s="54"/>
      <c r="AT391" s="17" t="s">
        <v>126</v>
      </c>
      <c r="AU391" s="17" t="s">
        <v>88</v>
      </c>
    </row>
    <row r="392" spans="2:65" s="1" customFormat="1" ht="33" customHeight="1">
      <c r="B392" s="33"/>
      <c r="C392" s="128" t="s">
        <v>544</v>
      </c>
      <c r="D392" s="128" t="s">
        <v>118</v>
      </c>
      <c r="E392" s="129" t="s">
        <v>545</v>
      </c>
      <c r="F392" s="130" t="s">
        <v>546</v>
      </c>
      <c r="G392" s="131" t="s">
        <v>246</v>
      </c>
      <c r="H392" s="132">
        <v>3.7080000000000002</v>
      </c>
      <c r="I392" s="133"/>
      <c r="J392" s="134">
        <f>ROUND(I392*H392,2)</f>
        <v>0</v>
      </c>
      <c r="K392" s="130" t="s">
        <v>122</v>
      </c>
      <c r="L392" s="33"/>
      <c r="M392" s="135" t="s">
        <v>34</v>
      </c>
      <c r="N392" s="136" t="s">
        <v>49</v>
      </c>
      <c r="P392" s="137">
        <f>O392*H392</f>
        <v>0</v>
      </c>
      <c r="Q392" s="137">
        <v>0</v>
      </c>
      <c r="R392" s="137">
        <f>Q392*H392</f>
        <v>0</v>
      </c>
      <c r="S392" s="137">
        <v>0</v>
      </c>
      <c r="T392" s="138">
        <f>S392*H392</f>
        <v>0</v>
      </c>
      <c r="AR392" s="139" t="s">
        <v>137</v>
      </c>
      <c r="AT392" s="139" t="s">
        <v>118</v>
      </c>
      <c r="AU392" s="139" t="s">
        <v>88</v>
      </c>
      <c r="AY392" s="17" t="s">
        <v>115</v>
      </c>
      <c r="BE392" s="140">
        <f>IF(N392="základní",J392,0)</f>
        <v>0</v>
      </c>
      <c r="BF392" s="140">
        <f>IF(N392="snížená",J392,0)</f>
        <v>0</v>
      </c>
      <c r="BG392" s="140">
        <f>IF(N392="zákl. přenesená",J392,0)</f>
        <v>0</v>
      </c>
      <c r="BH392" s="140">
        <f>IF(N392="sníž. přenesená",J392,0)</f>
        <v>0</v>
      </c>
      <c r="BI392" s="140">
        <f>IF(N392="nulová",J392,0)</f>
        <v>0</v>
      </c>
      <c r="BJ392" s="17" t="s">
        <v>86</v>
      </c>
      <c r="BK392" s="140">
        <f>ROUND(I392*H392,2)</f>
        <v>0</v>
      </c>
      <c r="BL392" s="17" t="s">
        <v>137</v>
      </c>
      <c r="BM392" s="139" t="s">
        <v>547</v>
      </c>
    </row>
    <row r="393" spans="2:65" s="1" customFormat="1" ht="28.8">
      <c r="B393" s="33"/>
      <c r="D393" s="141" t="s">
        <v>125</v>
      </c>
      <c r="F393" s="142" t="s">
        <v>548</v>
      </c>
      <c r="I393" s="143"/>
      <c r="L393" s="33"/>
      <c r="M393" s="144"/>
      <c r="T393" s="54"/>
      <c r="AT393" s="17" t="s">
        <v>125</v>
      </c>
      <c r="AU393" s="17" t="s">
        <v>88</v>
      </c>
    </row>
    <row r="394" spans="2:65" s="1" customFormat="1">
      <c r="B394" s="33"/>
      <c r="D394" s="145" t="s">
        <v>126</v>
      </c>
      <c r="F394" s="146" t="s">
        <v>549</v>
      </c>
      <c r="I394" s="143"/>
      <c r="L394" s="33"/>
      <c r="M394" s="144"/>
      <c r="T394" s="54"/>
      <c r="AT394" s="17" t="s">
        <v>126</v>
      </c>
      <c r="AU394" s="17" t="s">
        <v>88</v>
      </c>
    </row>
    <row r="395" spans="2:65" s="11" customFormat="1" ht="22.8" customHeight="1">
      <c r="B395" s="116"/>
      <c r="D395" s="117" t="s">
        <v>77</v>
      </c>
      <c r="E395" s="126" t="s">
        <v>550</v>
      </c>
      <c r="F395" s="126" t="s">
        <v>551</v>
      </c>
      <c r="I395" s="119"/>
      <c r="J395" s="127">
        <f>BK395</f>
        <v>0</v>
      </c>
      <c r="L395" s="116"/>
      <c r="M395" s="121"/>
      <c r="P395" s="122">
        <f>SUM(P396:P398)</f>
        <v>0</v>
      </c>
      <c r="R395" s="122">
        <f>SUM(R396:R398)</f>
        <v>0</v>
      </c>
      <c r="T395" s="123">
        <f>SUM(T396:T398)</f>
        <v>0</v>
      </c>
      <c r="AR395" s="117" t="s">
        <v>86</v>
      </c>
      <c r="AT395" s="124" t="s">
        <v>77</v>
      </c>
      <c r="AU395" s="124" t="s">
        <v>86</v>
      </c>
      <c r="AY395" s="117" t="s">
        <v>115</v>
      </c>
      <c r="BK395" s="125">
        <f>SUM(BK396:BK398)</f>
        <v>0</v>
      </c>
    </row>
    <row r="396" spans="2:65" s="1" customFormat="1" ht="33" customHeight="1">
      <c r="B396" s="33"/>
      <c r="C396" s="128" t="s">
        <v>552</v>
      </c>
      <c r="D396" s="128" t="s">
        <v>118</v>
      </c>
      <c r="E396" s="129" t="s">
        <v>553</v>
      </c>
      <c r="F396" s="130" t="s">
        <v>554</v>
      </c>
      <c r="G396" s="131" t="s">
        <v>246</v>
      </c>
      <c r="H396" s="132">
        <v>94.426000000000002</v>
      </c>
      <c r="I396" s="133"/>
      <c r="J396" s="134">
        <f>ROUND(I396*H396,2)</f>
        <v>0</v>
      </c>
      <c r="K396" s="130" t="s">
        <v>122</v>
      </c>
      <c r="L396" s="33"/>
      <c r="M396" s="135" t="s">
        <v>34</v>
      </c>
      <c r="N396" s="136" t="s">
        <v>49</v>
      </c>
      <c r="P396" s="137">
        <f>O396*H396</f>
        <v>0</v>
      </c>
      <c r="Q396" s="137">
        <v>0</v>
      </c>
      <c r="R396" s="137">
        <f>Q396*H396</f>
        <v>0</v>
      </c>
      <c r="S396" s="137">
        <v>0</v>
      </c>
      <c r="T396" s="138">
        <f>S396*H396</f>
        <v>0</v>
      </c>
      <c r="AR396" s="139" t="s">
        <v>137</v>
      </c>
      <c r="AT396" s="139" t="s">
        <v>118</v>
      </c>
      <c r="AU396" s="139" t="s">
        <v>88</v>
      </c>
      <c r="AY396" s="17" t="s">
        <v>115</v>
      </c>
      <c r="BE396" s="140">
        <f>IF(N396="základní",J396,0)</f>
        <v>0</v>
      </c>
      <c r="BF396" s="140">
        <f>IF(N396="snížená",J396,0)</f>
        <v>0</v>
      </c>
      <c r="BG396" s="140">
        <f>IF(N396="zákl. přenesená",J396,0)</f>
        <v>0</v>
      </c>
      <c r="BH396" s="140">
        <f>IF(N396="sníž. přenesená",J396,0)</f>
        <v>0</v>
      </c>
      <c r="BI396" s="140">
        <f>IF(N396="nulová",J396,0)</f>
        <v>0</v>
      </c>
      <c r="BJ396" s="17" t="s">
        <v>86</v>
      </c>
      <c r="BK396" s="140">
        <f>ROUND(I396*H396,2)</f>
        <v>0</v>
      </c>
      <c r="BL396" s="17" t="s">
        <v>137</v>
      </c>
      <c r="BM396" s="139" t="s">
        <v>555</v>
      </c>
    </row>
    <row r="397" spans="2:65" s="1" customFormat="1" ht="28.8">
      <c r="B397" s="33"/>
      <c r="D397" s="141" t="s">
        <v>125</v>
      </c>
      <c r="F397" s="142" t="s">
        <v>556</v>
      </c>
      <c r="I397" s="143"/>
      <c r="L397" s="33"/>
      <c r="M397" s="144"/>
      <c r="T397" s="54"/>
      <c r="AT397" s="17" t="s">
        <v>125</v>
      </c>
      <c r="AU397" s="17" t="s">
        <v>88</v>
      </c>
    </row>
    <row r="398" spans="2:65" s="1" customFormat="1">
      <c r="B398" s="33"/>
      <c r="D398" s="145" t="s">
        <v>126</v>
      </c>
      <c r="F398" s="146" t="s">
        <v>557</v>
      </c>
      <c r="I398" s="143"/>
      <c r="L398" s="33"/>
      <c r="M398" s="148"/>
      <c r="N398" s="149"/>
      <c r="O398" s="149"/>
      <c r="P398" s="149"/>
      <c r="Q398" s="149"/>
      <c r="R398" s="149"/>
      <c r="S398" s="149"/>
      <c r="T398" s="150"/>
      <c r="AT398" s="17" t="s">
        <v>126</v>
      </c>
      <c r="AU398" s="17" t="s">
        <v>88</v>
      </c>
    </row>
    <row r="399" spans="2:65" s="1" customFormat="1" ht="6.9" customHeight="1">
      <c r="B399" s="42"/>
      <c r="C399" s="43"/>
      <c r="D399" s="43"/>
      <c r="E399" s="43"/>
      <c r="F399" s="43"/>
      <c r="G399" s="43"/>
      <c r="H399" s="43"/>
      <c r="I399" s="43"/>
      <c r="J399" s="43"/>
      <c r="K399" s="43"/>
      <c r="L399" s="33"/>
    </row>
  </sheetData>
  <sheetProtection algorithmName="SHA-512" hashValue="Tm5PJnr0yGEexH7S/HPV9XH+WWiXFklh7e9G3f+SAfc8K9KbJZPXi5obcMMQt5RaTylYDAzpuxc6Ret9GpHYWA==" saltValue="44PgqPXGrXXRW3OYbYewDfUdMpf5uOfLGnpHfTO3SF/4ushw+4wyA17j3wxEkDbS8cedprzGXtf8PYwScb69rw==" spinCount="100000" sheet="1" objects="1" scenarios="1" formatColumns="0" formatRows="0" autoFilter="0"/>
  <autoFilter ref="C84:K398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200-000000000000}"/>
    <hyperlink ref="F94" r:id="rId2" xr:uid="{00000000-0004-0000-0200-000001000000}"/>
    <hyperlink ref="F99" r:id="rId3" xr:uid="{00000000-0004-0000-0200-000002000000}"/>
    <hyperlink ref="F104" r:id="rId4" xr:uid="{00000000-0004-0000-0200-000003000000}"/>
    <hyperlink ref="F116" r:id="rId5" xr:uid="{00000000-0004-0000-0200-000004000000}"/>
    <hyperlink ref="F121" r:id="rId6" xr:uid="{00000000-0004-0000-0200-000005000000}"/>
    <hyperlink ref="F127" r:id="rId7" xr:uid="{00000000-0004-0000-0200-000006000000}"/>
    <hyperlink ref="F137" r:id="rId8" xr:uid="{00000000-0004-0000-0200-000007000000}"/>
    <hyperlink ref="F148" r:id="rId9" xr:uid="{00000000-0004-0000-0200-000008000000}"/>
    <hyperlink ref="F156" r:id="rId10" xr:uid="{00000000-0004-0000-0200-000009000000}"/>
    <hyperlink ref="F167" r:id="rId11" xr:uid="{00000000-0004-0000-0200-00000A000000}"/>
    <hyperlink ref="F173" r:id="rId12" xr:uid="{00000000-0004-0000-0200-00000B000000}"/>
    <hyperlink ref="F186" r:id="rId13" xr:uid="{00000000-0004-0000-0200-00000C000000}"/>
    <hyperlink ref="F194" r:id="rId14" xr:uid="{00000000-0004-0000-0200-00000D000000}"/>
    <hyperlink ref="F202" r:id="rId15" xr:uid="{00000000-0004-0000-0200-00000E000000}"/>
    <hyperlink ref="F207" r:id="rId16" xr:uid="{00000000-0004-0000-0200-00000F000000}"/>
    <hyperlink ref="F212" r:id="rId17" xr:uid="{00000000-0004-0000-0200-000010000000}"/>
    <hyperlink ref="F218" r:id="rId18" xr:uid="{00000000-0004-0000-0200-000011000000}"/>
    <hyperlink ref="F223" r:id="rId19" xr:uid="{00000000-0004-0000-0200-000012000000}"/>
    <hyperlink ref="F239" r:id="rId20" xr:uid="{00000000-0004-0000-0200-000013000000}"/>
    <hyperlink ref="F246" r:id="rId21" xr:uid="{00000000-0004-0000-0200-000014000000}"/>
    <hyperlink ref="F251" r:id="rId22" xr:uid="{00000000-0004-0000-0200-000015000000}"/>
    <hyperlink ref="F256" r:id="rId23" xr:uid="{00000000-0004-0000-0200-000016000000}"/>
    <hyperlink ref="F261" r:id="rId24" xr:uid="{00000000-0004-0000-0200-000017000000}"/>
    <hyperlink ref="F268" r:id="rId25" xr:uid="{00000000-0004-0000-0200-000018000000}"/>
    <hyperlink ref="F275" r:id="rId26" xr:uid="{00000000-0004-0000-0200-000019000000}"/>
    <hyperlink ref="F282" r:id="rId27" xr:uid="{00000000-0004-0000-0200-00001A000000}"/>
    <hyperlink ref="F291" r:id="rId28" xr:uid="{00000000-0004-0000-0200-00001B000000}"/>
    <hyperlink ref="F300" r:id="rId29" xr:uid="{00000000-0004-0000-0200-00001C000000}"/>
    <hyperlink ref="F307" r:id="rId30" xr:uid="{00000000-0004-0000-0200-00001D000000}"/>
    <hyperlink ref="F316" r:id="rId31" xr:uid="{00000000-0004-0000-0200-00001E000000}"/>
    <hyperlink ref="F321" r:id="rId32" xr:uid="{00000000-0004-0000-0200-00001F000000}"/>
    <hyperlink ref="F326" r:id="rId33" xr:uid="{00000000-0004-0000-0200-000020000000}"/>
    <hyperlink ref="F331" r:id="rId34" xr:uid="{00000000-0004-0000-0200-000021000000}"/>
    <hyperlink ref="F336" r:id="rId35" xr:uid="{00000000-0004-0000-0200-000022000000}"/>
    <hyperlink ref="F344" r:id="rId36" xr:uid="{00000000-0004-0000-0200-000023000000}"/>
    <hyperlink ref="F352" r:id="rId37" xr:uid="{00000000-0004-0000-0200-000024000000}"/>
    <hyperlink ref="F360" r:id="rId38" xr:uid="{00000000-0004-0000-0200-000025000000}"/>
    <hyperlink ref="F370" r:id="rId39" xr:uid="{00000000-0004-0000-0200-000026000000}"/>
    <hyperlink ref="F375" r:id="rId40" xr:uid="{00000000-0004-0000-0200-000027000000}"/>
    <hyperlink ref="F380" r:id="rId41" xr:uid="{00000000-0004-0000-0200-000028000000}"/>
    <hyperlink ref="F384" r:id="rId42" xr:uid="{00000000-0004-0000-0200-000029000000}"/>
    <hyperlink ref="F387" r:id="rId43" xr:uid="{00000000-0004-0000-0200-00002A000000}"/>
    <hyperlink ref="F391" r:id="rId44" xr:uid="{00000000-0004-0000-0200-00002B000000}"/>
    <hyperlink ref="F394" r:id="rId45" xr:uid="{00000000-0004-0000-0200-00002C000000}"/>
    <hyperlink ref="F398" r:id="rId46" xr:uid="{00000000-0004-0000-0200-00002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81" customWidth="1"/>
    <col min="2" max="2" width="1.7109375" style="181" customWidth="1"/>
    <col min="3" max="4" width="5" style="181" customWidth="1"/>
    <col min="5" max="5" width="11.7109375" style="181" customWidth="1"/>
    <col min="6" max="6" width="9.140625" style="181" customWidth="1"/>
    <col min="7" max="7" width="5" style="181" customWidth="1"/>
    <col min="8" max="8" width="77.85546875" style="181" customWidth="1"/>
    <col min="9" max="10" width="20" style="181" customWidth="1"/>
    <col min="11" max="11" width="1.7109375" style="181" customWidth="1"/>
  </cols>
  <sheetData>
    <row r="1" spans="2:11" customFormat="1" ht="37.5" customHeight="1"/>
    <row r="2" spans="2:11" customFormat="1" ht="7.5" customHeight="1">
      <c r="B2" s="182"/>
      <c r="C2" s="183"/>
      <c r="D2" s="183"/>
      <c r="E2" s="183"/>
      <c r="F2" s="183"/>
      <c r="G2" s="183"/>
      <c r="H2" s="183"/>
      <c r="I2" s="183"/>
      <c r="J2" s="183"/>
      <c r="K2" s="184"/>
    </row>
    <row r="3" spans="2:11" s="15" customFormat="1" ht="45" customHeight="1">
      <c r="B3" s="185"/>
      <c r="C3" s="309" t="s">
        <v>558</v>
      </c>
      <c r="D3" s="309"/>
      <c r="E3" s="309"/>
      <c r="F3" s="309"/>
      <c r="G3" s="309"/>
      <c r="H3" s="309"/>
      <c r="I3" s="309"/>
      <c r="J3" s="309"/>
      <c r="K3" s="186"/>
    </row>
    <row r="4" spans="2:11" customFormat="1" ht="25.5" customHeight="1">
      <c r="B4" s="187"/>
      <c r="C4" s="314" t="s">
        <v>559</v>
      </c>
      <c r="D4" s="314"/>
      <c r="E4" s="314"/>
      <c r="F4" s="314"/>
      <c r="G4" s="314"/>
      <c r="H4" s="314"/>
      <c r="I4" s="314"/>
      <c r="J4" s="314"/>
      <c r="K4" s="188"/>
    </row>
    <row r="5" spans="2:11" customFormat="1" ht="5.25" customHeight="1">
      <c r="B5" s="187"/>
      <c r="C5" s="189"/>
      <c r="D5" s="189"/>
      <c r="E5" s="189"/>
      <c r="F5" s="189"/>
      <c r="G5" s="189"/>
      <c r="H5" s="189"/>
      <c r="I5" s="189"/>
      <c r="J5" s="189"/>
      <c r="K5" s="188"/>
    </row>
    <row r="6" spans="2:11" customFormat="1" ht="15" customHeight="1">
      <c r="B6" s="187"/>
      <c r="C6" s="313" t="s">
        <v>560</v>
      </c>
      <c r="D6" s="313"/>
      <c r="E6" s="313"/>
      <c r="F6" s="313"/>
      <c r="G6" s="313"/>
      <c r="H6" s="313"/>
      <c r="I6" s="313"/>
      <c r="J6" s="313"/>
      <c r="K6" s="188"/>
    </row>
    <row r="7" spans="2:11" customFormat="1" ht="15" customHeight="1">
      <c r="B7" s="191"/>
      <c r="C7" s="313" t="s">
        <v>561</v>
      </c>
      <c r="D7" s="313"/>
      <c r="E7" s="313"/>
      <c r="F7" s="313"/>
      <c r="G7" s="313"/>
      <c r="H7" s="313"/>
      <c r="I7" s="313"/>
      <c r="J7" s="313"/>
      <c r="K7" s="188"/>
    </row>
    <row r="8" spans="2:11" customFormat="1" ht="12.75" customHeight="1">
      <c r="B8" s="191"/>
      <c r="C8" s="190"/>
      <c r="D8" s="190"/>
      <c r="E8" s="190"/>
      <c r="F8" s="190"/>
      <c r="G8" s="190"/>
      <c r="H8" s="190"/>
      <c r="I8" s="190"/>
      <c r="J8" s="190"/>
      <c r="K8" s="188"/>
    </row>
    <row r="9" spans="2:11" customFormat="1" ht="15" customHeight="1">
      <c r="B9" s="191"/>
      <c r="C9" s="313" t="s">
        <v>562</v>
      </c>
      <c r="D9" s="313"/>
      <c r="E9" s="313"/>
      <c r="F9" s="313"/>
      <c r="G9" s="313"/>
      <c r="H9" s="313"/>
      <c r="I9" s="313"/>
      <c r="J9" s="313"/>
      <c r="K9" s="188"/>
    </row>
    <row r="10" spans="2:11" customFormat="1" ht="15" customHeight="1">
      <c r="B10" s="191"/>
      <c r="C10" s="190"/>
      <c r="D10" s="313" t="s">
        <v>563</v>
      </c>
      <c r="E10" s="313"/>
      <c r="F10" s="313"/>
      <c r="G10" s="313"/>
      <c r="H10" s="313"/>
      <c r="I10" s="313"/>
      <c r="J10" s="313"/>
      <c r="K10" s="188"/>
    </row>
    <row r="11" spans="2:11" customFormat="1" ht="15" customHeight="1">
      <c r="B11" s="191"/>
      <c r="C11" s="192"/>
      <c r="D11" s="313" t="s">
        <v>564</v>
      </c>
      <c r="E11" s="313"/>
      <c r="F11" s="313"/>
      <c r="G11" s="313"/>
      <c r="H11" s="313"/>
      <c r="I11" s="313"/>
      <c r="J11" s="313"/>
      <c r="K11" s="188"/>
    </row>
    <row r="12" spans="2:11" customFormat="1" ht="15" customHeight="1">
      <c r="B12" s="191"/>
      <c r="C12" s="192"/>
      <c r="D12" s="190"/>
      <c r="E12" s="190"/>
      <c r="F12" s="190"/>
      <c r="G12" s="190"/>
      <c r="H12" s="190"/>
      <c r="I12" s="190"/>
      <c r="J12" s="190"/>
      <c r="K12" s="188"/>
    </row>
    <row r="13" spans="2:11" customFormat="1" ht="15" customHeight="1">
      <c r="B13" s="191"/>
      <c r="C13" s="192"/>
      <c r="D13" s="193" t="s">
        <v>565</v>
      </c>
      <c r="E13" s="190"/>
      <c r="F13" s="190"/>
      <c r="G13" s="190"/>
      <c r="H13" s="190"/>
      <c r="I13" s="190"/>
      <c r="J13" s="190"/>
      <c r="K13" s="188"/>
    </row>
    <row r="14" spans="2:11" customFormat="1" ht="12.75" customHeight="1">
      <c r="B14" s="191"/>
      <c r="C14" s="192"/>
      <c r="D14" s="192"/>
      <c r="E14" s="192"/>
      <c r="F14" s="192"/>
      <c r="G14" s="192"/>
      <c r="H14" s="192"/>
      <c r="I14" s="192"/>
      <c r="J14" s="192"/>
      <c r="K14" s="188"/>
    </row>
    <row r="15" spans="2:11" customFormat="1" ht="15" customHeight="1">
      <c r="B15" s="191"/>
      <c r="C15" s="192"/>
      <c r="D15" s="313" t="s">
        <v>566</v>
      </c>
      <c r="E15" s="313"/>
      <c r="F15" s="313"/>
      <c r="G15" s="313"/>
      <c r="H15" s="313"/>
      <c r="I15" s="313"/>
      <c r="J15" s="313"/>
      <c r="K15" s="188"/>
    </row>
    <row r="16" spans="2:11" customFormat="1" ht="15" customHeight="1">
      <c r="B16" s="191"/>
      <c r="C16" s="192"/>
      <c r="D16" s="313" t="s">
        <v>567</v>
      </c>
      <c r="E16" s="313"/>
      <c r="F16" s="313"/>
      <c r="G16" s="313"/>
      <c r="H16" s="313"/>
      <c r="I16" s="313"/>
      <c r="J16" s="313"/>
      <c r="K16" s="188"/>
    </row>
    <row r="17" spans="2:11" customFormat="1" ht="15" customHeight="1">
      <c r="B17" s="191"/>
      <c r="C17" s="192"/>
      <c r="D17" s="313" t="s">
        <v>568</v>
      </c>
      <c r="E17" s="313"/>
      <c r="F17" s="313"/>
      <c r="G17" s="313"/>
      <c r="H17" s="313"/>
      <c r="I17" s="313"/>
      <c r="J17" s="313"/>
      <c r="K17" s="188"/>
    </row>
    <row r="18" spans="2:11" customFormat="1" ht="15" customHeight="1">
      <c r="B18" s="191"/>
      <c r="C18" s="192"/>
      <c r="D18" s="192"/>
      <c r="E18" s="194" t="s">
        <v>85</v>
      </c>
      <c r="F18" s="313" t="s">
        <v>569</v>
      </c>
      <c r="G18" s="313"/>
      <c r="H18" s="313"/>
      <c r="I18" s="313"/>
      <c r="J18" s="313"/>
      <c r="K18" s="188"/>
    </row>
    <row r="19" spans="2:11" customFormat="1" ht="15" customHeight="1">
      <c r="B19" s="191"/>
      <c r="C19" s="192"/>
      <c r="D19" s="192"/>
      <c r="E19" s="194" t="s">
        <v>570</v>
      </c>
      <c r="F19" s="313" t="s">
        <v>571</v>
      </c>
      <c r="G19" s="313"/>
      <c r="H19" s="313"/>
      <c r="I19" s="313"/>
      <c r="J19" s="313"/>
      <c r="K19" s="188"/>
    </row>
    <row r="20" spans="2:11" customFormat="1" ht="15" customHeight="1">
      <c r="B20" s="191"/>
      <c r="C20" s="192"/>
      <c r="D20" s="192"/>
      <c r="E20" s="194" t="s">
        <v>572</v>
      </c>
      <c r="F20" s="313" t="s">
        <v>573</v>
      </c>
      <c r="G20" s="313"/>
      <c r="H20" s="313"/>
      <c r="I20" s="313"/>
      <c r="J20" s="313"/>
      <c r="K20" s="188"/>
    </row>
    <row r="21" spans="2:11" customFormat="1" ht="15" customHeight="1">
      <c r="B21" s="191"/>
      <c r="C21" s="192"/>
      <c r="D21" s="192"/>
      <c r="E21" s="194" t="s">
        <v>574</v>
      </c>
      <c r="F21" s="313" t="s">
        <v>575</v>
      </c>
      <c r="G21" s="313"/>
      <c r="H21" s="313"/>
      <c r="I21" s="313"/>
      <c r="J21" s="313"/>
      <c r="K21" s="188"/>
    </row>
    <row r="22" spans="2:11" customFormat="1" ht="15" customHeight="1">
      <c r="B22" s="191"/>
      <c r="C22" s="192"/>
      <c r="D22" s="192"/>
      <c r="E22" s="194" t="s">
        <v>576</v>
      </c>
      <c r="F22" s="313" t="s">
        <v>577</v>
      </c>
      <c r="G22" s="313"/>
      <c r="H22" s="313"/>
      <c r="I22" s="313"/>
      <c r="J22" s="313"/>
      <c r="K22" s="188"/>
    </row>
    <row r="23" spans="2:11" customFormat="1" ht="15" customHeight="1">
      <c r="B23" s="191"/>
      <c r="C23" s="192"/>
      <c r="D23" s="192"/>
      <c r="E23" s="194" t="s">
        <v>578</v>
      </c>
      <c r="F23" s="313" t="s">
        <v>579</v>
      </c>
      <c r="G23" s="313"/>
      <c r="H23" s="313"/>
      <c r="I23" s="313"/>
      <c r="J23" s="313"/>
      <c r="K23" s="188"/>
    </row>
    <row r="24" spans="2:11" customFormat="1" ht="12.75" customHeight="1">
      <c r="B24" s="191"/>
      <c r="C24" s="192"/>
      <c r="D24" s="192"/>
      <c r="E24" s="192"/>
      <c r="F24" s="192"/>
      <c r="G24" s="192"/>
      <c r="H24" s="192"/>
      <c r="I24" s="192"/>
      <c r="J24" s="192"/>
      <c r="K24" s="188"/>
    </row>
    <row r="25" spans="2:11" customFormat="1" ht="15" customHeight="1">
      <c r="B25" s="191"/>
      <c r="C25" s="313" t="s">
        <v>580</v>
      </c>
      <c r="D25" s="313"/>
      <c r="E25" s="313"/>
      <c r="F25" s="313"/>
      <c r="G25" s="313"/>
      <c r="H25" s="313"/>
      <c r="I25" s="313"/>
      <c r="J25" s="313"/>
      <c r="K25" s="188"/>
    </row>
    <row r="26" spans="2:11" customFormat="1" ht="15" customHeight="1">
      <c r="B26" s="191"/>
      <c r="C26" s="313" t="s">
        <v>581</v>
      </c>
      <c r="D26" s="313"/>
      <c r="E26" s="313"/>
      <c r="F26" s="313"/>
      <c r="G26" s="313"/>
      <c r="H26" s="313"/>
      <c r="I26" s="313"/>
      <c r="J26" s="313"/>
      <c r="K26" s="188"/>
    </row>
    <row r="27" spans="2:11" customFormat="1" ht="15" customHeight="1">
      <c r="B27" s="191"/>
      <c r="C27" s="190"/>
      <c r="D27" s="313" t="s">
        <v>582</v>
      </c>
      <c r="E27" s="313"/>
      <c r="F27" s="313"/>
      <c r="G27" s="313"/>
      <c r="H27" s="313"/>
      <c r="I27" s="313"/>
      <c r="J27" s="313"/>
      <c r="K27" s="188"/>
    </row>
    <row r="28" spans="2:11" customFormat="1" ht="15" customHeight="1">
      <c r="B28" s="191"/>
      <c r="C28" s="192"/>
      <c r="D28" s="313" t="s">
        <v>583</v>
      </c>
      <c r="E28" s="313"/>
      <c r="F28" s="313"/>
      <c r="G28" s="313"/>
      <c r="H28" s="313"/>
      <c r="I28" s="313"/>
      <c r="J28" s="313"/>
      <c r="K28" s="188"/>
    </row>
    <row r="29" spans="2:11" customFormat="1" ht="12.75" customHeight="1">
      <c r="B29" s="191"/>
      <c r="C29" s="192"/>
      <c r="D29" s="192"/>
      <c r="E29" s="192"/>
      <c r="F29" s="192"/>
      <c r="G29" s="192"/>
      <c r="H29" s="192"/>
      <c r="I29" s="192"/>
      <c r="J29" s="192"/>
      <c r="K29" s="188"/>
    </row>
    <row r="30" spans="2:11" customFormat="1" ht="15" customHeight="1">
      <c r="B30" s="191"/>
      <c r="C30" s="192"/>
      <c r="D30" s="313" t="s">
        <v>584</v>
      </c>
      <c r="E30" s="313"/>
      <c r="F30" s="313"/>
      <c r="G30" s="313"/>
      <c r="H30" s="313"/>
      <c r="I30" s="313"/>
      <c r="J30" s="313"/>
      <c r="K30" s="188"/>
    </row>
    <row r="31" spans="2:11" customFormat="1" ht="15" customHeight="1">
      <c r="B31" s="191"/>
      <c r="C31" s="192"/>
      <c r="D31" s="313" t="s">
        <v>585</v>
      </c>
      <c r="E31" s="313"/>
      <c r="F31" s="313"/>
      <c r="G31" s="313"/>
      <c r="H31" s="313"/>
      <c r="I31" s="313"/>
      <c r="J31" s="313"/>
      <c r="K31" s="188"/>
    </row>
    <row r="32" spans="2:11" customFormat="1" ht="12.75" customHeight="1">
      <c r="B32" s="191"/>
      <c r="C32" s="192"/>
      <c r="D32" s="192"/>
      <c r="E32" s="192"/>
      <c r="F32" s="192"/>
      <c r="G32" s="192"/>
      <c r="H32" s="192"/>
      <c r="I32" s="192"/>
      <c r="J32" s="192"/>
      <c r="K32" s="188"/>
    </row>
    <row r="33" spans="2:11" customFormat="1" ht="15" customHeight="1">
      <c r="B33" s="191"/>
      <c r="C33" s="192"/>
      <c r="D33" s="313" t="s">
        <v>586</v>
      </c>
      <c r="E33" s="313"/>
      <c r="F33" s="313"/>
      <c r="G33" s="313"/>
      <c r="H33" s="313"/>
      <c r="I33" s="313"/>
      <c r="J33" s="313"/>
      <c r="K33" s="188"/>
    </row>
    <row r="34" spans="2:11" customFormat="1" ht="15" customHeight="1">
      <c r="B34" s="191"/>
      <c r="C34" s="192"/>
      <c r="D34" s="313" t="s">
        <v>587</v>
      </c>
      <c r="E34" s="313"/>
      <c r="F34" s="313"/>
      <c r="G34" s="313"/>
      <c r="H34" s="313"/>
      <c r="I34" s="313"/>
      <c r="J34" s="313"/>
      <c r="K34" s="188"/>
    </row>
    <row r="35" spans="2:11" customFormat="1" ht="15" customHeight="1">
      <c r="B35" s="191"/>
      <c r="C35" s="192"/>
      <c r="D35" s="313" t="s">
        <v>588</v>
      </c>
      <c r="E35" s="313"/>
      <c r="F35" s="313"/>
      <c r="G35" s="313"/>
      <c r="H35" s="313"/>
      <c r="I35" s="313"/>
      <c r="J35" s="313"/>
      <c r="K35" s="188"/>
    </row>
    <row r="36" spans="2:11" customFormat="1" ht="15" customHeight="1">
      <c r="B36" s="191"/>
      <c r="C36" s="192"/>
      <c r="D36" s="190"/>
      <c r="E36" s="193" t="s">
        <v>102</v>
      </c>
      <c r="F36" s="190"/>
      <c r="G36" s="313" t="s">
        <v>589</v>
      </c>
      <c r="H36" s="313"/>
      <c r="I36" s="313"/>
      <c r="J36" s="313"/>
      <c r="K36" s="188"/>
    </row>
    <row r="37" spans="2:11" customFormat="1" ht="30.75" customHeight="1">
      <c r="B37" s="191"/>
      <c r="C37" s="192"/>
      <c r="D37" s="190"/>
      <c r="E37" s="193" t="s">
        <v>590</v>
      </c>
      <c r="F37" s="190"/>
      <c r="G37" s="313" t="s">
        <v>591</v>
      </c>
      <c r="H37" s="313"/>
      <c r="I37" s="313"/>
      <c r="J37" s="313"/>
      <c r="K37" s="188"/>
    </row>
    <row r="38" spans="2:11" customFormat="1" ht="15" customHeight="1">
      <c r="B38" s="191"/>
      <c r="C38" s="192"/>
      <c r="D38" s="190"/>
      <c r="E38" s="193" t="s">
        <v>59</v>
      </c>
      <c r="F38" s="190"/>
      <c r="G38" s="313" t="s">
        <v>592</v>
      </c>
      <c r="H38" s="313"/>
      <c r="I38" s="313"/>
      <c r="J38" s="313"/>
      <c r="K38" s="188"/>
    </row>
    <row r="39" spans="2:11" customFormat="1" ht="15" customHeight="1">
      <c r="B39" s="191"/>
      <c r="C39" s="192"/>
      <c r="D39" s="190"/>
      <c r="E39" s="193" t="s">
        <v>60</v>
      </c>
      <c r="F39" s="190"/>
      <c r="G39" s="313" t="s">
        <v>593</v>
      </c>
      <c r="H39" s="313"/>
      <c r="I39" s="313"/>
      <c r="J39" s="313"/>
      <c r="K39" s="188"/>
    </row>
    <row r="40" spans="2:11" customFormat="1" ht="15" customHeight="1">
      <c r="B40" s="191"/>
      <c r="C40" s="192"/>
      <c r="D40" s="190"/>
      <c r="E40" s="193" t="s">
        <v>103</v>
      </c>
      <c r="F40" s="190"/>
      <c r="G40" s="313" t="s">
        <v>594</v>
      </c>
      <c r="H40" s="313"/>
      <c r="I40" s="313"/>
      <c r="J40" s="313"/>
      <c r="K40" s="188"/>
    </row>
    <row r="41" spans="2:11" customFormat="1" ht="15" customHeight="1">
      <c r="B41" s="191"/>
      <c r="C41" s="192"/>
      <c r="D41" s="190"/>
      <c r="E41" s="193" t="s">
        <v>104</v>
      </c>
      <c r="F41" s="190"/>
      <c r="G41" s="313" t="s">
        <v>595</v>
      </c>
      <c r="H41" s="313"/>
      <c r="I41" s="313"/>
      <c r="J41" s="313"/>
      <c r="K41" s="188"/>
    </row>
    <row r="42" spans="2:11" customFormat="1" ht="15" customHeight="1">
      <c r="B42" s="191"/>
      <c r="C42" s="192"/>
      <c r="D42" s="190"/>
      <c r="E42" s="193" t="s">
        <v>596</v>
      </c>
      <c r="F42" s="190"/>
      <c r="G42" s="313" t="s">
        <v>597</v>
      </c>
      <c r="H42" s="313"/>
      <c r="I42" s="313"/>
      <c r="J42" s="313"/>
      <c r="K42" s="188"/>
    </row>
    <row r="43" spans="2:11" customFormat="1" ht="15" customHeight="1">
      <c r="B43" s="191"/>
      <c r="C43" s="192"/>
      <c r="D43" s="190"/>
      <c r="E43" s="193"/>
      <c r="F43" s="190"/>
      <c r="G43" s="313" t="s">
        <v>598</v>
      </c>
      <c r="H43" s="313"/>
      <c r="I43" s="313"/>
      <c r="J43" s="313"/>
      <c r="K43" s="188"/>
    </row>
    <row r="44" spans="2:11" customFormat="1" ht="15" customHeight="1">
      <c r="B44" s="191"/>
      <c r="C44" s="192"/>
      <c r="D44" s="190"/>
      <c r="E44" s="193" t="s">
        <v>599</v>
      </c>
      <c r="F44" s="190"/>
      <c r="G44" s="313" t="s">
        <v>600</v>
      </c>
      <c r="H44" s="313"/>
      <c r="I44" s="313"/>
      <c r="J44" s="313"/>
      <c r="K44" s="188"/>
    </row>
    <row r="45" spans="2:11" customFormat="1" ht="15" customHeight="1">
      <c r="B45" s="191"/>
      <c r="C45" s="192"/>
      <c r="D45" s="190"/>
      <c r="E45" s="193" t="s">
        <v>106</v>
      </c>
      <c r="F45" s="190"/>
      <c r="G45" s="313" t="s">
        <v>601</v>
      </c>
      <c r="H45" s="313"/>
      <c r="I45" s="313"/>
      <c r="J45" s="313"/>
      <c r="K45" s="188"/>
    </row>
    <row r="46" spans="2:11" customFormat="1" ht="12.75" customHeight="1">
      <c r="B46" s="191"/>
      <c r="C46" s="192"/>
      <c r="D46" s="190"/>
      <c r="E46" s="190"/>
      <c r="F46" s="190"/>
      <c r="G46" s="190"/>
      <c r="H46" s="190"/>
      <c r="I46" s="190"/>
      <c r="J46" s="190"/>
      <c r="K46" s="188"/>
    </row>
    <row r="47" spans="2:11" customFormat="1" ht="15" customHeight="1">
      <c r="B47" s="191"/>
      <c r="C47" s="192"/>
      <c r="D47" s="313" t="s">
        <v>602</v>
      </c>
      <c r="E47" s="313"/>
      <c r="F47" s="313"/>
      <c r="G47" s="313"/>
      <c r="H47" s="313"/>
      <c r="I47" s="313"/>
      <c r="J47" s="313"/>
      <c r="K47" s="188"/>
    </row>
    <row r="48" spans="2:11" customFormat="1" ht="15" customHeight="1">
      <c r="B48" s="191"/>
      <c r="C48" s="192"/>
      <c r="D48" s="192"/>
      <c r="E48" s="313" t="s">
        <v>603</v>
      </c>
      <c r="F48" s="313"/>
      <c r="G48" s="313"/>
      <c r="H48" s="313"/>
      <c r="I48" s="313"/>
      <c r="J48" s="313"/>
      <c r="K48" s="188"/>
    </row>
    <row r="49" spans="2:11" customFormat="1" ht="15" customHeight="1">
      <c r="B49" s="191"/>
      <c r="C49" s="192"/>
      <c r="D49" s="192"/>
      <c r="E49" s="313" t="s">
        <v>604</v>
      </c>
      <c r="F49" s="313"/>
      <c r="G49" s="313"/>
      <c r="H49" s="313"/>
      <c r="I49" s="313"/>
      <c r="J49" s="313"/>
      <c r="K49" s="188"/>
    </row>
    <row r="50" spans="2:11" customFormat="1" ht="15" customHeight="1">
      <c r="B50" s="191"/>
      <c r="C50" s="192"/>
      <c r="D50" s="192"/>
      <c r="E50" s="313" t="s">
        <v>605</v>
      </c>
      <c r="F50" s="313"/>
      <c r="G50" s="313"/>
      <c r="H50" s="313"/>
      <c r="I50" s="313"/>
      <c r="J50" s="313"/>
      <c r="K50" s="188"/>
    </row>
    <row r="51" spans="2:11" customFormat="1" ht="15" customHeight="1">
      <c r="B51" s="191"/>
      <c r="C51" s="192"/>
      <c r="D51" s="313" t="s">
        <v>606</v>
      </c>
      <c r="E51" s="313"/>
      <c r="F51" s="313"/>
      <c r="G51" s="313"/>
      <c r="H51" s="313"/>
      <c r="I51" s="313"/>
      <c r="J51" s="313"/>
      <c r="K51" s="188"/>
    </row>
    <row r="52" spans="2:11" customFormat="1" ht="25.5" customHeight="1">
      <c r="B52" s="187"/>
      <c r="C52" s="314" t="s">
        <v>607</v>
      </c>
      <c r="D52" s="314"/>
      <c r="E52" s="314"/>
      <c r="F52" s="314"/>
      <c r="G52" s="314"/>
      <c r="H52" s="314"/>
      <c r="I52" s="314"/>
      <c r="J52" s="314"/>
      <c r="K52" s="188"/>
    </row>
    <row r="53" spans="2:11" customFormat="1" ht="5.25" customHeight="1">
      <c r="B53" s="187"/>
      <c r="C53" s="189"/>
      <c r="D53" s="189"/>
      <c r="E53" s="189"/>
      <c r="F53" s="189"/>
      <c r="G53" s="189"/>
      <c r="H53" s="189"/>
      <c r="I53" s="189"/>
      <c r="J53" s="189"/>
      <c r="K53" s="188"/>
    </row>
    <row r="54" spans="2:11" customFormat="1" ht="15" customHeight="1">
      <c r="B54" s="187"/>
      <c r="C54" s="313" t="s">
        <v>608</v>
      </c>
      <c r="D54" s="313"/>
      <c r="E54" s="313"/>
      <c r="F54" s="313"/>
      <c r="G54" s="313"/>
      <c r="H54" s="313"/>
      <c r="I54" s="313"/>
      <c r="J54" s="313"/>
      <c r="K54" s="188"/>
    </row>
    <row r="55" spans="2:11" customFormat="1" ht="15" customHeight="1">
      <c r="B55" s="187"/>
      <c r="C55" s="313" t="s">
        <v>609</v>
      </c>
      <c r="D55" s="313"/>
      <c r="E55" s="313"/>
      <c r="F55" s="313"/>
      <c r="G55" s="313"/>
      <c r="H55" s="313"/>
      <c r="I55" s="313"/>
      <c r="J55" s="313"/>
      <c r="K55" s="188"/>
    </row>
    <row r="56" spans="2:11" customFormat="1" ht="12.75" customHeight="1">
      <c r="B56" s="187"/>
      <c r="C56" s="190"/>
      <c r="D56" s="190"/>
      <c r="E56" s="190"/>
      <c r="F56" s="190"/>
      <c r="G56" s="190"/>
      <c r="H56" s="190"/>
      <c r="I56" s="190"/>
      <c r="J56" s="190"/>
      <c r="K56" s="188"/>
    </row>
    <row r="57" spans="2:11" customFormat="1" ht="15" customHeight="1">
      <c r="B57" s="187"/>
      <c r="C57" s="313" t="s">
        <v>610</v>
      </c>
      <c r="D57" s="313"/>
      <c r="E57" s="313"/>
      <c r="F57" s="313"/>
      <c r="G57" s="313"/>
      <c r="H57" s="313"/>
      <c r="I57" s="313"/>
      <c r="J57" s="313"/>
      <c r="K57" s="188"/>
    </row>
    <row r="58" spans="2:11" customFormat="1" ht="15" customHeight="1">
      <c r="B58" s="187"/>
      <c r="C58" s="192"/>
      <c r="D58" s="313" t="s">
        <v>611</v>
      </c>
      <c r="E58" s="313"/>
      <c r="F58" s="313"/>
      <c r="G58" s="313"/>
      <c r="H58" s="313"/>
      <c r="I58" s="313"/>
      <c r="J58" s="313"/>
      <c r="K58" s="188"/>
    </row>
    <row r="59" spans="2:11" customFormat="1" ht="15" customHeight="1">
      <c r="B59" s="187"/>
      <c r="C59" s="192"/>
      <c r="D59" s="313" t="s">
        <v>612</v>
      </c>
      <c r="E59" s="313"/>
      <c r="F59" s="313"/>
      <c r="G59" s="313"/>
      <c r="H59" s="313"/>
      <c r="I59" s="313"/>
      <c r="J59" s="313"/>
      <c r="K59" s="188"/>
    </row>
    <row r="60" spans="2:11" customFormat="1" ht="15" customHeight="1">
      <c r="B60" s="187"/>
      <c r="C60" s="192"/>
      <c r="D60" s="313" t="s">
        <v>613</v>
      </c>
      <c r="E60" s="313"/>
      <c r="F60" s="313"/>
      <c r="G60" s="313"/>
      <c r="H60" s="313"/>
      <c r="I60" s="313"/>
      <c r="J60" s="313"/>
      <c r="K60" s="188"/>
    </row>
    <row r="61" spans="2:11" customFormat="1" ht="15" customHeight="1">
      <c r="B61" s="187"/>
      <c r="C61" s="192"/>
      <c r="D61" s="313" t="s">
        <v>614</v>
      </c>
      <c r="E61" s="313"/>
      <c r="F61" s="313"/>
      <c r="G61" s="313"/>
      <c r="H61" s="313"/>
      <c r="I61" s="313"/>
      <c r="J61" s="313"/>
      <c r="K61" s="188"/>
    </row>
    <row r="62" spans="2:11" customFormat="1" ht="15" customHeight="1">
      <c r="B62" s="187"/>
      <c r="C62" s="192"/>
      <c r="D62" s="312" t="s">
        <v>615</v>
      </c>
      <c r="E62" s="312"/>
      <c r="F62" s="312"/>
      <c r="G62" s="312"/>
      <c r="H62" s="312"/>
      <c r="I62" s="312"/>
      <c r="J62" s="312"/>
      <c r="K62" s="188"/>
    </row>
    <row r="63" spans="2:11" customFormat="1" ht="15" customHeight="1">
      <c r="B63" s="187"/>
      <c r="C63" s="192"/>
      <c r="D63" s="313" t="s">
        <v>616</v>
      </c>
      <c r="E63" s="313"/>
      <c r="F63" s="313"/>
      <c r="G63" s="313"/>
      <c r="H63" s="313"/>
      <c r="I63" s="313"/>
      <c r="J63" s="313"/>
      <c r="K63" s="188"/>
    </row>
    <row r="64" spans="2:11" customFormat="1" ht="12.75" customHeight="1">
      <c r="B64" s="187"/>
      <c r="C64" s="192"/>
      <c r="D64" s="192"/>
      <c r="E64" s="195"/>
      <c r="F64" s="192"/>
      <c r="G64" s="192"/>
      <c r="H64" s="192"/>
      <c r="I64" s="192"/>
      <c r="J64" s="192"/>
      <c r="K64" s="188"/>
    </row>
    <row r="65" spans="2:11" customFormat="1" ht="15" customHeight="1">
      <c r="B65" s="187"/>
      <c r="C65" s="192"/>
      <c r="D65" s="313" t="s">
        <v>617</v>
      </c>
      <c r="E65" s="313"/>
      <c r="F65" s="313"/>
      <c r="G65" s="313"/>
      <c r="H65" s="313"/>
      <c r="I65" s="313"/>
      <c r="J65" s="313"/>
      <c r="K65" s="188"/>
    </row>
    <row r="66" spans="2:11" customFormat="1" ht="15" customHeight="1">
      <c r="B66" s="187"/>
      <c r="C66" s="192"/>
      <c r="D66" s="312" t="s">
        <v>618</v>
      </c>
      <c r="E66" s="312"/>
      <c r="F66" s="312"/>
      <c r="G66" s="312"/>
      <c r="H66" s="312"/>
      <c r="I66" s="312"/>
      <c r="J66" s="312"/>
      <c r="K66" s="188"/>
    </row>
    <row r="67" spans="2:11" customFormat="1" ht="15" customHeight="1">
      <c r="B67" s="187"/>
      <c r="C67" s="192"/>
      <c r="D67" s="313" t="s">
        <v>619</v>
      </c>
      <c r="E67" s="313"/>
      <c r="F67" s="313"/>
      <c r="G67" s="313"/>
      <c r="H67" s="313"/>
      <c r="I67" s="313"/>
      <c r="J67" s="313"/>
      <c r="K67" s="188"/>
    </row>
    <row r="68" spans="2:11" customFormat="1" ht="15" customHeight="1">
      <c r="B68" s="187"/>
      <c r="C68" s="192"/>
      <c r="D68" s="313" t="s">
        <v>620</v>
      </c>
      <c r="E68" s="313"/>
      <c r="F68" s="313"/>
      <c r="G68" s="313"/>
      <c r="H68" s="313"/>
      <c r="I68" s="313"/>
      <c r="J68" s="313"/>
      <c r="K68" s="188"/>
    </row>
    <row r="69" spans="2:11" customFormat="1" ht="15" customHeight="1">
      <c r="B69" s="187"/>
      <c r="C69" s="192"/>
      <c r="D69" s="313" t="s">
        <v>621</v>
      </c>
      <c r="E69" s="313"/>
      <c r="F69" s="313"/>
      <c r="G69" s="313"/>
      <c r="H69" s="313"/>
      <c r="I69" s="313"/>
      <c r="J69" s="313"/>
      <c r="K69" s="188"/>
    </row>
    <row r="70" spans="2:11" customFormat="1" ht="15" customHeight="1">
      <c r="B70" s="187"/>
      <c r="C70" s="192"/>
      <c r="D70" s="313" t="s">
        <v>622</v>
      </c>
      <c r="E70" s="313"/>
      <c r="F70" s="313"/>
      <c r="G70" s="313"/>
      <c r="H70" s="313"/>
      <c r="I70" s="313"/>
      <c r="J70" s="313"/>
      <c r="K70" s="188"/>
    </row>
    <row r="71" spans="2:11" customFormat="1" ht="12.75" customHeight="1">
      <c r="B71" s="196"/>
      <c r="C71" s="197"/>
      <c r="D71" s="197"/>
      <c r="E71" s="197"/>
      <c r="F71" s="197"/>
      <c r="G71" s="197"/>
      <c r="H71" s="197"/>
      <c r="I71" s="197"/>
      <c r="J71" s="197"/>
      <c r="K71" s="198"/>
    </row>
    <row r="72" spans="2:11" customFormat="1" ht="18.75" customHeight="1">
      <c r="B72" s="199"/>
      <c r="C72" s="199"/>
      <c r="D72" s="199"/>
      <c r="E72" s="199"/>
      <c r="F72" s="199"/>
      <c r="G72" s="199"/>
      <c r="H72" s="199"/>
      <c r="I72" s="199"/>
      <c r="J72" s="199"/>
      <c r="K72" s="200"/>
    </row>
    <row r="73" spans="2:11" customFormat="1" ht="18.75" customHeight="1">
      <c r="B73" s="200"/>
      <c r="C73" s="200"/>
      <c r="D73" s="200"/>
      <c r="E73" s="200"/>
      <c r="F73" s="200"/>
      <c r="G73" s="200"/>
      <c r="H73" s="200"/>
      <c r="I73" s="200"/>
      <c r="J73" s="200"/>
      <c r="K73" s="200"/>
    </row>
    <row r="74" spans="2:11" customFormat="1" ht="7.5" customHeight="1">
      <c r="B74" s="201"/>
      <c r="C74" s="202"/>
      <c r="D74" s="202"/>
      <c r="E74" s="202"/>
      <c r="F74" s="202"/>
      <c r="G74" s="202"/>
      <c r="H74" s="202"/>
      <c r="I74" s="202"/>
      <c r="J74" s="202"/>
      <c r="K74" s="203"/>
    </row>
    <row r="75" spans="2:11" customFormat="1" ht="45" customHeight="1">
      <c r="B75" s="204"/>
      <c r="C75" s="311" t="s">
        <v>623</v>
      </c>
      <c r="D75" s="311"/>
      <c r="E75" s="311"/>
      <c r="F75" s="311"/>
      <c r="G75" s="311"/>
      <c r="H75" s="311"/>
      <c r="I75" s="311"/>
      <c r="J75" s="311"/>
      <c r="K75" s="205"/>
    </row>
    <row r="76" spans="2:11" customFormat="1" ht="17.25" customHeight="1">
      <c r="B76" s="204"/>
      <c r="C76" s="206" t="s">
        <v>624</v>
      </c>
      <c r="D76" s="206"/>
      <c r="E76" s="206"/>
      <c r="F76" s="206" t="s">
        <v>625</v>
      </c>
      <c r="G76" s="207"/>
      <c r="H76" s="206" t="s">
        <v>60</v>
      </c>
      <c r="I76" s="206" t="s">
        <v>63</v>
      </c>
      <c r="J76" s="206" t="s">
        <v>626</v>
      </c>
      <c r="K76" s="205"/>
    </row>
    <row r="77" spans="2:11" customFormat="1" ht="17.25" customHeight="1">
      <c r="B77" s="204"/>
      <c r="C77" s="208" t="s">
        <v>627</v>
      </c>
      <c r="D77" s="208"/>
      <c r="E77" s="208"/>
      <c r="F77" s="209" t="s">
        <v>628</v>
      </c>
      <c r="G77" s="210"/>
      <c r="H77" s="208"/>
      <c r="I77" s="208"/>
      <c r="J77" s="208" t="s">
        <v>629</v>
      </c>
      <c r="K77" s="205"/>
    </row>
    <row r="78" spans="2:11" customFormat="1" ht="5.25" customHeight="1">
      <c r="B78" s="204"/>
      <c r="C78" s="211"/>
      <c r="D78" s="211"/>
      <c r="E78" s="211"/>
      <c r="F78" s="211"/>
      <c r="G78" s="212"/>
      <c r="H78" s="211"/>
      <c r="I78" s="211"/>
      <c r="J78" s="211"/>
      <c r="K78" s="205"/>
    </row>
    <row r="79" spans="2:11" customFormat="1" ht="15" customHeight="1">
      <c r="B79" s="204"/>
      <c r="C79" s="193" t="s">
        <v>59</v>
      </c>
      <c r="D79" s="213"/>
      <c r="E79" s="213"/>
      <c r="F79" s="214" t="s">
        <v>630</v>
      </c>
      <c r="G79" s="215"/>
      <c r="H79" s="193" t="s">
        <v>631</v>
      </c>
      <c r="I79" s="193" t="s">
        <v>632</v>
      </c>
      <c r="J79" s="193">
        <v>20</v>
      </c>
      <c r="K79" s="205"/>
    </row>
    <row r="80" spans="2:11" customFormat="1" ht="15" customHeight="1">
      <c r="B80" s="204"/>
      <c r="C80" s="193" t="s">
        <v>633</v>
      </c>
      <c r="D80" s="193"/>
      <c r="E80" s="193"/>
      <c r="F80" s="214" t="s">
        <v>630</v>
      </c>
      <c r="G80" s="215"/>
      <c r="H80" s="193" t="s">
        <v>634</v>
      </c>
      <c r="I80" s="193" t="s">
        <v>632</v>
      </c>
      <c r="J80" s="193">
        <v>120</v>
      </c>
      <c r="K80" s="205"/>
    </row>
    <row r="81" spans="2:11" customFormat="1" ht="15" customHeight="1">
      <c r="B81" s="216"/>
      <c r="C81" s="193" t="s">
        <v>635</v>
      </c>
      <c r="D81" s="193"/>
      <c r="E81" s="193"/>
      <c r="F81" s="214" t="s">
        <v>636</v>
      </c>
      <c r="G81" s="215"/>
      <c r="H81" s="193" t="s">
        <v>637</v>
      </c>
      <c r="I81" s="193" t="s">
        <v>632</v>
      </c>
      <c r="J81" s="193">
        <v>50</v>
      </c>
      <c r="K81" s="205"/>
    </row>
    <row r="82" spans="2:11" customFormat="1" ht="15" customHeight="1">
      <c r="B82" s="216"/>
      <c r="C82" s="193" t="s">
        <v>638</v>
      </c>
      <c r="D82" s="193"/>
      <c r="E82" s="193"/>
      <c r="F82" s="214" t="s">
        <v>630</v>
      </c>
      <c r="G82" s="215"/>
      <c r="H82" s="193" t="s">
        <v>639</v>
      </c>
      <c r="I82" s="193" t="s">
        <v>640</v>
      </c>
      <c r="J82" s="193"/>
      <c r="K82" s="205"/>
    </row>
    <row r="83" spans="2:11" customFormat="1" ht="15" customHeight="1">
      <c r="B83" s="216"/>
      <c r="C83" s="193" t="s">
        <v>641</v>
      </c>
      <c r="D83" s="193"/>
      <c r="E83" s="193"/>
      <c r="F83" s="214" t="s">
        <v>636</v>
      </c>
      <c r="G83" s="193"/>
      <c r="H83" s="193" t="s">
        <v>642</v>
      </c>
      <c r="I83" s="193" t="s">
        <v>632</v>
      </c>
      <c r="J83" s="193">
        <v>15</v>
      </c>
      <c r="K83" s="205"/>
    </row>
    <row r="84" spans="2:11" customFormat="1" ht="15" customHeight="1">
      <c r="B84" s="216"/>
      <c r="C84" s="193" t="s">
        <v>643</v>
      </c>
      <c r="D84" s="193"/>
      <c r="E84" s="193"/>
      <c r="F84" s="214" t="s">
        <v>636</v>
      </c>
      <c r="G84" s="193"/>
      <c r="H84" s="193" t="s">
        <v>644</v>
      </c>
      <c r="I84" s="193" t="s">
        <v>632</v>
      </c>
      <c r="J84" s="193">
        <v>15</v>
      </c>
      <c r="K84" s="205"/>
    </row>
    <row r="85" spans="2:11" customFormat="1" ht="15" customHeight="1">
      <c r="B85" s="216"/>
      <c r="C85" s="193" t="s">
        <v>645</v>
      </c>
      <c r="D85" s="193"/>
      <c r="E85" s="193"/>
      <c r="F85" s="214" t="s">
        <v>636</v>
      </c>
      <c r="G85" s="193"/>
      <c r="H85" s="193" t="s">
        <v>646</v>
      </c>
      <c r="I85" s="193" t="s">
        <v>632</v>
      </c>
      <c r="J85" s="193">
        <v>20</v>
      </c>
      <c r="K85" s="205"/>
    </row>
    <row r="86" spans="2:11" customFormat="1" ht="15" customHeight="1">
      <c r="B86" s="216"/>
      <c r="C86" s="193" t="s">
        <v>647</v>
      </c>
      <c r="D86" s="193"/>
      <c r="E86" s="193"/>
      <c r="F86" s="214" t="s">
        <v>636</v>
      </c>
      <c r="G86" s="193"/>
      <c r="H86" s="193" t="s">
        <v>648</v>
      </c>
      <c r="I86" s="193" t="s">
        <v>632</v>
      </c>
      <c r="J86" s="193">
        <v>20</v>
      </c>
      <c r="K86" s="205"/>
    </row>
    <row r="87" spans="2:11" customFormat="1" ht="15" customHeight="1">
      <c r="B87" s="216"/>
      <c r="C87" s="193" t="s">
        <v>649</v>
      </c>
      <c r="D87" s="193"/>
      <c r="E87" s="193"/>
      <c r="F87" s="214" t="s">
        <v>636</v>
      </c>
      <c r="G87" s="215"/>
      <c r="H87" s="193" t="s">
        <v>650</v>
      </c>
      <c r="I87" s="193" t="s">
        <v>632</v>
      </c>
      <c r="J87" s="193">
        <v>50</v>
      </c>
      <c r="K87" s="205"/>
    </row>
    <row r="88" spans="2:11" customFormat="1" ht="15" customHeight="1">
      <c r="B88" s="216"/>
      <c r="C88" s="193" t="s">
        <v>651</v>
      </c>
      <c r="D88" s="193"/>
      <c r="E88" s="193"/>
      <c r="F88" s="214" t="s">
        <v>636</v>
      </c>
      <c r="G88" s="215"/>
      <c r="H88" s="193" t="s">
        <v>652</v>
      </c>
      <c r="I88" s="193" t="s">
        <v>632</v>
      </c>
      <c r="J88" s="193">
        <v>20</v>
      </c>
      <c r="K88" s="205"/>
    </row>
    <row r="89" spans="2:11" customFormat="1" ht="15" customHeight="1">
      <c r="B89" s="216"/>
      <c r="C89" s="193" t="s">
        <v>653</v>
      </c>
      <c r="D89" s="193"/>
      <c r="E89" s="193"/>
      <c r="F89" s="214" t="s">
        <v>636</v>
      </c>
      <c r="G89" s="215"/>
      <c r="H89" s="193" t="s">
        <v>654</v>
      </c>
      <c r="I89" s="193" t="s">
        <v>632</v>
      </c>
      <c r="J89" s="193">
        <v>20</v>
      </c>
      <c r="K89" s="205"/>
    </row>
    <row r="90" spans="2:11" customFormat="1" ht="15" customHeight="1">
      <c r="B90" s="216"/>
      <c r="C90" s="193" t="s">
        <v>655</v>
      </c>
      <c r="D90" s="193"/>
      <c r="E90" s="193"/>
      <c r="F90" s="214" t="s">
        <v>636</v>
      </c>
      <c r="G90" s="215"/>
      <c r="H90" s="193" t="s">
        <v>656</v>
      </c>
      <c r="I90" s="193" t="s">
        <v>632</v>
      </c>
      <c r="J90" s="193">
        <v>50</v>
      </c>
      <c r="K90" s="205"/>
    </row>
    <row r="91" spans="2:11" customFormat="1" ht="15" customHeight="1">
      <c r="B91" s="216"/>
      <c r="C91" s="193" t="s">
        <v>657</v>
      </c>
      <c r="D91" s="193"/>
      <c r="E91" s="193"/>
      <c r="F91" s="214" t="s">
        <v>636</v>
      </c>
      <c r="G91" s="215"/>
      <c r="H91" s="193" t="s">
        <v>657</v>
      </c>
      <c r="I91" s="193" t="s">
        <v>632</v>
      </c>
      <c r="J91" s="193">
        <v>50</v>
      </c>
      <c r="K91" s="205"/>
    </row>
    <row r="92" spans="2:11" customFormat="1" ht="15" customHeight="1">
      <c r="B92" s="216"/>
      <c r="C92" s="193" t="s">
        <v>658</v>
      </c>
      <c r="D92" s="193"/>
      <c r="E92" s="193"/>
      <c r="F92" s="214" t="s">
        <v>636</v>
      </c>
      <c r="G92" s="215"/>
      <c r="H92" s="193" t="s">
        <v>659</v>
      </c>
      <c r="I92" s="193" t="s">
        <v>632</v>
      </c>
      <c r="J92" s="193">
        <v>255</v>
      </c>
      <c r="K92" s="205"/>
    </row>
    <row r="93" spans="2:11" customFormat="1" ht="15" customHeight="1">
      <c r="B93" s="216"/>
      <c r="C93" s="193" t="s">
        <v>660</v>
      </c>
      <c r="D93" s="193"/>
      <c r="E93" s="193"/>
      <c r="F93" s="214" t="s">
        <v>630</v>
      </c>
      <c r="G93" s="215"/>
      <c r="H93" s="193" t="s">
        <v>661</v>
      </c>
      <c r="I93" s="193" t="s">
        <v>662</v>
      </c>
      <c r="J93" s="193"/>
      <c r="K93" s="205"/>
    </row>
    <row r="94" spans="2:11" customFormat="1" ht="15" customHeight="1">
      <c r="B94" s="216"/>
      <c r="C94" s="193" t="s">
        <v>663</v>
      </c>
      <c r="D94" s="193"/>
      <c r="E94" s="193"/>
      <c r="F94" s="214" t="s">
        <v>630</v>
      </c>
      <c r="G94" s="215"/>
      <c r="H94" s="193" t="s">
        <v>664</v>
      </c>
      <c r="I94" s="193" t="s">
        <v>665</v>
      </c>
      <c r="J94" s="193"/>
      <c r="K94" s="205"/>
    </row>
    <row r="95" spans="2:11" customFormat="1" ht="15" customHeight="1">
      <c r="B95" s="216"/>
      <c r="C95" s="193" t="s">
        <v>666</v>
      </c>
      <c r="D95" s="193"/>
      <c r="E95" s="193"/>
      <c r="F95" s="214" t="s">
        <v>630</v>
      </c>
      <c r="G95" s="215"/>
      <c r="H95" s="193" t="s">
        <v>666</v>
      </c>
      <c r="I95" s="193" t="s">
        <v>665</v>
      </c>
      <c r="J95" s="193"/>
      <c r="K95" s="205"/>
    </row>
    <row r="96" spans="2:11" customFormat="1" ht="15" customHeight="1">
      <c r="B96" s="216"/>
      <c r="C96" s="193" t="s">
        <v>44</v>
      </c>
      <c r="D96" s="193"/>
      <c r="E96" s="193"/>
      <c r="F96" s="214" t="s">
        <v>630</v>
      </c>
      <c r="G96" s="215"/>
      <c r="H96" s="193" t="s">
        <v>667</v>
      </c>
      <c r="I96" s="193" t="s">
        <v>665</v>
      </c>
      <c r="J96" s="193"/>
      <c r="K96" s="205"/>
    </row>
    <row r="97" spans="2:11" customFormat="1" ht="15" customHeight="1">
      <c r="B97" s="216"/>
      <c r="C97" s="193" t="s">
        <v>54</v>
      </c>
      <c r="D97" s="193"/>
      <c r="E97" s="193"/>
      <c r="F97" s="214" t="s">
        <v>630</v>
      </c>
      <c r="G97" s="215"/>
      <c r="H97" s="193" t="s">
        <v>668</v>
      </c>
      <c r="I97" s="193" t="s">
        <v>665</v>
      </c>
      <c r="J97" s="193"/>
      <c r="K97" s="205"/>
    </row>
    <row r="98" spans="2:11" customFormat="1" ht="15" customHeight="1">
      <c r="B98" s="217"/>
      <c r="C98" s="218"/>
      <c r="D98" s="218"/>
      <c r="E98" s="218"/>
      <c r="F98" s="218"/>
      <c r="G98" s="218"/>
      <c r="H98" s="218"/>
      <c r="I98" s="218"/>
      <c r="J98" s="218"/>
      <c r="K98" s="219"/>
    </row>
    <row r="99" spans="2:11" customFormat="1" ht="18.75" customHeight="1">
      <c r="B99" s="220"/>
      <c r="C99" s="221"/>
      <c r="D99" s="221"/>
      <c r="E99" s="221"/>
      <c r="F99" s="221"/>
      <c r="G99" s="221"/>
      <c r="H99" s="221"/>
      <c r="I99" s="221"/>
      <c r="J99" s="221"/>
      <c r="K99" s="220"/>
    </row>
    <row r="100" spans="2:11" customFormat="1" ht="18.75" customHeight="1"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</row>
    <row r="101" spans="2:11" customFormat="1" ht="7.5" customHeight="1">
      <c r="B101" s="201"/>
      <c r="C101" s="202"/>
      <c r="D101" s="202"/>
      <c r="E101" s="202"/>
      <c r="F101" s="202"/>
      <c r="G101" s="202"/>
      <c r="H101" s="202"/>
      <c r="I101" s="202"/>
      <c r="J101" s="202"/>
      <c r="K101" s="203"/>
    </row>
    <row r="102" spans="2:11" customFormat="1" ht="45" customHeight="1">
      <c r="B102" s="204"/>
      <c r="C102" s="311" t="s">
        <v>669</v>
      </c>
      <c r="D102" s="311"/>
      <c r="E102" s="311"/>
      <c r="F102" s="311"/>
      <c r="G102" s="311"/>
      <c r="H102" s="311"/>
      <c r="I102" s="311"/>
      <c r="J102" s="311"/>
      <c r="K102" s="205"/>
    </row>
    <row r="103" spans="2:11" customFormat="1" ht="17.25" customHeight="1">
      <c r="B103" s="204"/>
      <c r="C103" s="206" t="s">
        <v>624</v>
      </c>
      <c r="D103" s="206"/>
      <c r="E103" s="206"/>
      <c r="F103" s="206" t="s">
        <v>625</v>
      </c>
      <c r="G103" s="207"/>
      <c r="H103" s="206" t="s">
        <v>60</v>
      </c>
      <c r="I103" s="206" t="s">
        <v>63</v>
      </c>
      <c r="J103" s="206" t="s">
        <v>626</v>
      </c>
      <c r="K103" s="205"/>
    </row>
    <row r="104" spans="2:11" customFormat="1" ht="17.25" customHeight="1">
      <c r="B104" s="204"/>
      <c r="C104" s="208" t="s">
        <v>627</v>
      </c>
      <c r="D104" s="208"/>
      <c r="E104" s="208"/>
      <c r="F104" s="209" t="s">
        <v>628</v>
      </c>
      <c r="G104" s="210"/>
      <c r="H104" s="208"/>
      <c r="I104" s="208"/>
      <c r="J104" s="208" t="s">
        <v>629</v>
      </c>
      <c r="K104" s="205"/>
    </row>
    <row r="105" spans="2:11" customFormat="1" ht="5.25" customHeight="1">
      <c r="B105" s="204"/>
      <c r="C105" s="206"/>
      <c r="D105" s="206"/>
      <c r="E105" s="206"/>
      <c r="F105" s="206"/>
      <c r="G105" s="222"/>
      <c r="H105" s="206"/>
      <c r="I105" s="206"/>
      <c r="J105" s="206"/>
      <c r="K105" s="205"/>
    </row>
    <row r="106" spans="2:11" customFormat="1" ht="15" customHeight="1">
      <c r="B106" s="204"/>
      <c r="C106" s="193" t="s">
        <v>59</v>
      </c>
      <c r="D106" s="213"/>
      <c r="E106" s="213"/>
      <c r="F106" s="214" t="s">
        <v>630</v>
      </c>
      <c r="G106" s="193"/>
      <c r="H106" s="193" t="s">
        <v>670</v>
      </c>
      <c r="I106" s="193" t="s">
        <v>632</v>
      </c>
      <c r="J106" s="193">
        <v>20</v>
      </c>
      <c r="K106" s="205"/>
    </row>
    <row r="107" spans="2:11" customFormat="1" ht="15" customHeight="1">
      <c r="B107" s="204"/>
      <c r="C107" s="193" t="s">
        <v>633</v>
      </c>
      <c r="D107" s="193"/>
      <c r="E107" s="193"/>
      <c r="F107" s="214" t="s">
        <v>630</v>
      </c>
      <c r="G107" s="193"/>
      <c r="H107" s="193" t="s">
        <v>670</v>
      </c>
      <c r="I107" s="193" t="s">
        <v>632</v>
      </c>
      <c r="J107" s="193">
        <v>120</v>
      </c>
      <c r="K107" s="205"/>
    </row>
    <row r="108" spans="2:11" customFormat="1" ht="15" customHeight="1">
      <c r="B108" s="216"/>
      <c r="C108" s="193" t="s">
        <v>635</v>
      </c>
      <c r="D108" s="193"/>
      <c r="E108" s="193"/>
      <c r="F108" s="214" t="s">
        <v>636</v>
      </c>
      <c r="G108" s="193"/>
      <c r="H108" s="193" t="s">
        <v>670</v>
      </c>
      <c r="I108" s="193" t="s">
        <v>632</v>
      </c>
      <c r="J108" s="193">
        <v>50</v>
      </c>
      <c r="K108" s="205"/>
    </row>
    <row r="109" spans="2:11" customFormat="1" ht="15" customHeight="1">
      <c r="B109" s="216"/>
      <c r="C109" s="193" t="s">
        <v>638</v>
      </c>
      <c r="D109" s="193"/>
      <c r="E109" s="193"/>
      <c r="F109" s="214" t="s">
        <v>630</v>
      </c>
      <c r="G109" s="193"/>
      <c r="H109" s="193" t="s">
        <v>670</v>
      </c>
      <c r="I109" s="193" t="s">
        <v>640</v>
      </c>
      <c r="J109" s="193"/>
      <c r="K109" s="205"/>
    </row>
    <row r="110" spans="2:11" customFormat="1" ht="15" customHeight="1">
      <c r="B110" s="216"/>
      <c r="C110" s="193" t="s">
        <v>649</v>
      </c>
      <c r="D110" s="193"/>
      <c r="E110" s="193"/>
      <c r="F110" s="214" t="s">
        <v>636</v>
      </c>
      <c r="G110" s="193"/>
      <c r="H110" s="193" t="s">
        <v>670</v>
      </c>
      <c r="I110" s="193" t="s">
        <v>632</v>
      </c>
      <c r="J110" s="193">
        <v>50</v>
      </c>
      <c r="K110" s="205"/>
    </row>
    <row r="111" spans="2:11" customFormat="1" ht="15" customHeight="1">
      <c r="B111" s="216"/>
      <c r="C111" s="193" t="s">
        <v>657</v>
      </c>
      <c r="D111" s="193"/>
      <c r="E111" s="193"/>
      <c r="F111" s="214" t="s">
        <v>636</v>
      </c>
      <c r="G111" s="193"/>
      <c r="H111" s="193" t="s">
        <v>670</v>
      </c>
      <c r="I111" s="193" t="s">
        <v>632</v>
      </c>
      <c r="J111" s="193">
        <v>50</v>
      </c>
      <c r="K111" s="205"/>
    </row>
    <row r="112" spans="2:11" customFormat="1" ht="15" customHeight="1">
      <c r="B112" s="216"/>
      <c r="C112" s="193" t="s">
        <v>655</v>
      </c>
      <c r="D112" s="193"/>
      <c r="E112" s="193"/>
      <c r="F112" s="214" t="s">
        <v>636</v>
      </c>
      <c r="G112" s="193"/>
      <c r="H112" s="193" t="s">
        <v>670</v>
      </c>
      <c r="I112" s="193" t="s">
        <v>632</v>
      </c>
      <c r="J112" s="193">
        <v>50</v>
      </c>
      <c r="K112" s="205"/>
    </row>
    <row r="113" spans="2:11" customFormat="1" ht="15" customHeight="1">
      <c r="B113" s="216"/>
      <c r="C113" s="193" t="s">
        <v>59</v>
      </c>
      <c r="D113" s="193"/>
      <c r="E113" s="193"/>
      <c r="F113" s="214" t="s">
        <v>630</v>
      </c>
      <c r="G113" s="193"/>
      <c r="H113" s="193" t="s">
        <v>671</v>
      </c>
      <c r="I113" s="193" t="s">
        <v>632</v>
      </c>
      <c r="J113" s="193">
        <v>20</v>
      </c>
      <c r="K113" s="205"/>
    </row>
    <row r="114" spans="2:11" customFormat="1" ht="15" customHeight="1">
      <c r="B114" s="216"/>
      <c r="C114" s="193" t="s">
        <v>672</v>
      </c>
      <c r="D114" s="193"/>
      <c r="E114" s="193"/>
      <c r="F114" s="214" t="s">
        <v>630</v>
      </c>
      <c r="G114" s="193"/>
      <c r="H114" s="193" t="s">
        <v>673</v>
      </c>
      <c r="I114" s="193" t="s">
        <v>632</v>
      </c>
      <c r="J114" s="193">
        <v>120</v>
      </c>
      <c r="K114" s="205"/>
    </row>
    <row r="115" spans="2:11" customFormat="1" ht="15" customHeight="1">
      <c r="B115" s="216"/>
      <c r="C115" s="193" t="s">
        <v>44</v>
      </c>
      <c r="D115" s="193"/>
      <c r="E115" s="193"/>
      <c r="F115" s="214" t="s">
        <v>630</v>
      </c>
      <c r="G115" s="193"/>
      <c r="H115" s="193" t="s">
        <v>674</v>
      </c>
      <c r="I115" s="193" t="s">
        <v>665</v>
      </c>
      <c r="J115" s="193"/>
      <c r="K115" s="205"/>
    </row>
    <row r="116" spans="2:11" customFormat="1" ht="15" customHeight="1">
      <c r="B116" s="216"/>
      <c r="C116" s="193" t="s">
        <v>54</v>
      </c>
      <c r="D116" s="193"/>
      <c r="E116" s="193"/>
      <c r="F116" s="214" t="s">
        <v>630</v>
      </c>
      <c r="G116" s="193"/>
      <c r="H116" s="193" t="s">
        <v>675</v>
      </c>
      <c r="I116" s="193" t="s">
        <v>665</v>
      </c>
      <c r="J116" s="193"/>
      <c r="K116" s="205"/>
    </row>
    <row r="117" spans="2:11" customFormat="1" ht="15" customHeight="1">
      <c r="B117" s="216"/>
      <c r="C117" s="193" t="s">
        <v>63</v>
      </c>
      <c r="D117" s="193"/>
      <c r="E117" s="193"/>
      <c r="F117" s="214" t="s">
        <v>630</v>
      </c>
      <c r="G117" s="193"/>
      <c r="H117" s="193" t="s">
        <v>676</v>
      </c>
      <c r="I117" s="193" t="s">
        <v>677</v>
      </c>
      <c r="J117" s="193"/>
      <c r="K117" s="205"/>
    </row>
    <row r="118" spans="2:11" customFormat="1" ht="15" customHeight="1">
      <c r="B118" s="217"/>
      <c r="C118" s="223"/>
      <c r="D118" s="223"/>
      <c r="E118" s="223"/>
      <c r="F118" s="223"/>
      <c r="G118" s="223"/>
      <c r="H118" s="223"/>
      <c r="I118" s="223"/>
      <c r="J118" s="223"/>
      <c r="K118" s="219"/>
    </row>
    <row r="119" spans="2:11" customFormat="1" ht="18.75" customHeight="1">
      <c r="B119" s="224"/>
      <c r="C119" s="225"/>
      <c r="D119" s="225"/>
      <c r="E119" s="225"/>
      <c r="F119" s="226"/>
      <c r="G119" s="225"/>
      <c r="H119" s="225"/>
      <c r="I119" s="225"/>
      <c r="J119" s="225"/>
      <c r="K119" s="224"/>
    </row>
    <row r="120" spans="2:11" customFormat="1" ht="18.75" customHeight="1"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</row>
    <row r="121" spans="2:11" customFormat="1" ht="7.5" customHeight="1">
      <c r="B121" s="227"/>
      <c r="C121" s="228"/>
      <c r="D121" s="228"/>
      <c r="E121" s="228"/>
      <c r="F121" s="228"/>
      <c r="G121" s="228"/>
      <c r="H121" s="228"/>
      <c r="I121" s="228"/>
      <c r="J121" s="228"/>
      <c r="K121" s="229"/>
    </row>
    <row r="122" spans="2:11" customFormat="1" ht="45" customHeight="1">
      <c r="B122" s="230"/>
      <c r="C122" s="309" t="s">
        <v>678</v>
      </c>
      <c r="D122" s="309"/>
      <c r="E122" s="309"/>
      <c r="F122" s="309"/>
      <c r="G122" s="309"/>
      <c r="H122" s="309"/>
      <c r="I122" s="309"/>
      <c r="J122" s="309"/>
      <c r="K122" s="231"/>
    </row>
    <row r="123" spans="2:11" customFormat="1" ht="17.25" customHeight="1">
      <c r="B123" s="232"/>
      <c r="C123" s="206" t="s">
        <v>624</v>
      </c>
      <c r="D123" s="206"/>
      <c r="E123" s="206"/>
      <c r="F123" s="206" t="s">
        <v>625</v>
      </c>
      <c r="G123" s="207"/>
      <c r="H123" s="206" t="s">
        <v>60</v>
      </c>
      <c r="I123" s="206" t="s">
        <v>63</v>
      </c>
      <c r="J123" s="206" t="s">
        <v>626</v>
      </c>
      <c r="K123" s="233"/>
    </row>
    <row r="124" spans="2:11" customFormat="1" ht="17.25" customHeight="1">
      <c r="B124" s="232"/>
      <c r="C124" s="208" t="s">
        <v>627</v>
      </c>
      <c r="D124" s="208"/>
      <c r="E124" s="208"/>
      <c r="F124" s="209" t="s">
        <v>628</v>
      </c>
      <c r="G124" s="210"/>
      <c r="H124" s="208"/>
      <c r="I124" s="208"/>
      <c r="J124" s="208" t="s">
        <v>629</v>
      </c>
      <c r="K124" s="233"/>
    </row>
    <row r="125" spans="2:11" customFormat="1" ht="5.25" customHeight="1">
      <c r="B125" s="234"/>
      <c r="C125" s="211"/>
      <c r="D125" s="211"/>
      <c r="E125" s="211"/>
      <c r="F125" s="211"/>
      <c r="G125" s="235"/>
      <c r="H125" s="211"/>
      <c r="I125" s="211"/>
      <c r="J125" s="211"/>
      <c r="K125" s="236"/>
    </row>
    <row r="126" spans="2:11" customFormat="1" ht="15" customHeight="1">
      <c r="B126" s="234"/>
      <c r="C126" s="193" t="s">
        <v>633</v>
      </c>
      <c r="D126" s="213"/>
      <c r="E126" s="213"/>
      <c r="F126" s="214" t="s">
        <v>630</v>
      </c>
      <c r="G126" s="193"/>
      <c r="H126" s="193" t="s">
        <v>670</v>
      </c>
      <c r="I126" s="193" t="s">
        <v>632</v>
      </c>
      <c r="J126" s="193">
        <v>120</v>
      </c>
      <c r="K126" s="237"/>
    </row>
    <row r="127" spans="2:11" customFormat="1" ht="15" customHeight="1">
      <c r="B127" s="234"/>
      <c r="C127" s="193" t="s">
        <v>679</v>
      </c>
      <c r="D127" s="193"/>
      <c r="E127" s="193"/>
      <c r="F127" s="214" t="s">
        <v>630</v>
      </c>
      <c r="G127" s="193"/>
      <c r="H127" s="193" t="s">
        <v>680</v>
      </c>
      <c r="I127" s="193" t="s">
        <v>632</v>
      </c>
      <c r="J127" s="193" t="s">
        <v>681</v>
      </c>
      <c r="K127" s="237"/>
    </row>
    <row r="128" spans="2:11" customFormat="1" ht="15" customHeight="1">
      <c r="B128" s="234"/>
      <c r="C128" s="193" t="s">
        <v>578</v>
      </c>
      <c r="D128" s="193"/>
      <c r="E128" s="193"/>
      <c r="F128" s="214" t="s">
        <v>630</v>
      </c>
      <c r="G128" s="193"/>
      <c r="H128" s="193" t="s">
        <v>682</v>
      </c>
      <c r="I128" s="193" t="s">
        <v>632</v>
      </c>
      <c r="J128" s="193" t="s">
        <v>681</v>
      </c>
      <c r="K128" s="237"/>
    </row>
    <row r="129" spans="2:11" customFormat="1" ht="15" customHeight="1">
      <c r="B129" s="234"/>
      <c r="C129" s="193" t="s">
        <v>641</v>
      </c>
      <c r="D129" s="193"/>
      <c r="E129" s="193"/>
      <c r="F129" s="214" t="s">
        <v>636</v>
      </c>
      <c r="G129" s="193"/>
      <c r="H129" s="193" t="s">
        <v>642</v>
      </c>
      <c r="I129" s="193" t="s">
        <v>632</v>
      </c>
      <c r="J129" s="193">
        <v>15</v>
      </c>
      <c r="K129" s="237"/>
    </row>
    <row r="130" spans="2:11" customFormat="1" ht="15" customHeight="1">
      <c r="B130" s="234"/>
      <c r="C130" s="193" t="s">
        <v>643</v>
      </c>
      <c r="D130" s="193"/>
      <c r="E130" s="193"/>
      <c r="F130" s="214" t="s">
        <v>636</v>
      </c>
      <c r="G130" s="193"/>
      <c r="H130" s="193" t="s">
        <v>644</v>
      </c>
      <c r="I130" s="193" t="s">
        <v>632</v>
      </c>
      <c r="J130" s="193">
        <v>15</v>
      </c>
      <c r="K130" s="237"/>
    </row>
    <row r="131" spans="2:11" customFormat="1" ht="15" customHeight="1">
      <c r="B131" s="234"/>
      <c r="C131" s="193" t="s">
        <v>645</v>
      </c>
      <c r="D131" s="193"/>
      <c r="E131" s="193"/>
      <c r="F131" s="214" t="s">
        <v>636</v>
      </c>
      <c r="G131" s="193"/>
      <c r="H131" s="193" t="s">
        <v>646</v>
      </c>
      <c r="I131" s="193" t="s">
        <v>632</v>
      </c>
      <c r="J131" s="193">
        <v>20</v>
      </c>
      <c r="K131" s="237"/>
    </row>
    <row r="132" spans="2:11" customFormat="1" ht="15" customHeight="1">
      <c r="B132" s="234"/>
      <c r="C132" s="193" t="s">
        <v>647</v>
      </c>
      <c r="D132" s="193"/>
      <c r="E132" s="193"/>
      <c r="F132" s="214" t="s">
        <v>636</v>
      </c>
      <c r="G132" s="193"/>
      <c r="H132" s="193" t="s">
        <v>648</v>
      </c>
      <c r="I132" s="193" t="s">
        <v>632</v>
      </c>
      <c r="J132" s="193">
        <v>20</v>
      </c>
      <c r="K132" s="237"/>
    </row>
    <row r="133" spans="2:11" customFormat="1" ht="15" customHeight="1">
      <c r="B133" s="234"/>
      <c r="C133" s="193" t="s">
        <v>635</v>
      </c>
      <c r="D133" s="193"/>
      <c r="E133" s="193"/>
      <c r="F133" s="214" t="s">
        <v>636</v>
      </c>
      <c r="G133" s="193"/>
      <c r="H133" s="193" t="s">
        <v>670</v>
      </c>
      <c r="I133" s="193" t="s">
        <v>632</v>
      </c>
      <c r="J133" s="193">
        <v>50</v>
      </c>
      <c r="K133" s="237"/>
    </row>
    <row r="134" spans="2:11" customFormat="1" ht="15" customHeight="1">
      <c r="B134" s="234"/>
      <c r="C134" s="193" t="s">
        <v>649</v>
      </c>
      <c r="D134" s="193"/>
      <c r="E134" s="193"/>
      <c r="F134" s="214" t="s">
        <v>636</v>
      </c>
      <c r="G134" s="193"/>
      <c r="H134" s="193" t="s">
        <v>670</v>
      </c>
      <c r="I134" s="193" t="s">
        <v>632</v>
      </c>
      <c r="J134" s="193">
        <v>50</v>
      </c>
      <c r="K134" s="237"/>
    </row>
    <row r="135" spans="2:11" customFormat="1" ht="15" customHeight="1">
      <c r="B135" s="234"/>
      <c r="C135" s="193" t="s">
        <v>655</v>
      </c>
      <c r="D135" s="193"/>
      <c r="E135" s="193"/>
      <c r="F135" s="214" t="s">
        <v>636</v>
      </c>
      <c r="G135" s="193"/>
      <c r="H135" s="193" t="s">
        <v>670</v>
      </c>
      <c r="I135" s="193" t="s">
        <v>632</v>
      </c>
      <c r="J135" s="193">
        <v>50</v>
      </c>
      <c r="K135" s="237"/>
    </row>
    <row r="136" spans="2:11" customFormat="1" ht="15" customHeight="1">
      <c r="B136" s="234"/>
      <c r="C136" s="193" t="s">
        <v>657</v>
      </c>
      <c r="D136" s="193"/>
      <c r="E136" s="193"/>
      <c r="F136" s="214" t="s">
        <v>636</v>
      </c>
      <c r="G136" s="193"/>
      <c r="H136" s="193" t="s">
        <v>670</v>
      </c>
      <c r="I136" s="193" t="s">
        <v>632</v>
      </c>
      <c r="J136" s="193">
        <v>50</v>
      </c>
      <c r="K136" s="237"/>
    </row>
    <row r="137" spans="2:11" customFormat="1" ht="15" customHeight="1">
      <c r="B137" s="234"/>
      <c r="C137" s="193" t="s">
        <v>658</v>
      </c>
      <c r="D137" s="193"/>
      <c r="E137" s="193"/>
      <c r="F137" s="214" t="s">
        <v>636</v>
      </c>
      <c r="G137" s="193"/>
      <c r="H137" s="193" t="s">
        <v>683</v>
      </c>
      <c r="I137" s="193" t="s">
        <v>632</v>
      </c>
      <c r="J137" s="193">
        <v>255</v>
      </c>
      <c r="K137" s="237"/>
    </row>
    <row r="138" spans="2:11" customFormat="1" ht="15" customHeight="1">
      <c r="B138" s="234"/>
      <c r="C138" s="193" t="s">
        <v>660</v>
      </c>
      <c r="D138" s="193"/>
      <c r="E138" s="193"/>
      <c r="F138" s="214" t="s">
        <v>630</v>
      </c>
      <c r="G138" s="193"/>
      <c r="H138" s="193" t="s">
        <v>684</v>
      </c>
      <c r="I138" s="193" t="s">
        <v>662</v>
      </c>
      <c r="J138" s="193"/>
      <c r="K138" s="237"/>
    </row>
    <row r="139" spans="2:11" customFormat="1" ht="15" customHeight="1">
      <c r="B139" s="234"/>
      <c r="C139" s="193" t="s">
        <v>663</v>
      </c>
      <c r="D139" s="193"/>
      <c r="E139" s="193"/>
      <c r="F139" s="214" t="s">
        <v>630</v>
      </c>
      <c r="G139" s="193"/>
      <c r="H139" s="193" t="s">
        <v>685</v>
      </c>
      <c r="I139" s="193" t="s">
        <v>665</v>
      </c>
      <c r="J139" s="193"/>
      <c r="K139" s="237"/>
    </row>
    <row r="140" spans="2:11" customFormat="1" ht="15" customHeight="1">
      <c r="B140" s="234"/>
      <c r="C140" s="193" t="s">
        <v>666</v>
      </c>
      <c r="D140" s="193"/>
      <c r="E140" s="193"/>
      <c r="F140" s="214" t="s">
        <v>630</v>
      </c>
      <c r="G140" s="193"/>
      <c r="H140" s="193" t="s">
        <v>666</v>
      </c>
      <c r="I140" s="193" t="s">
        <v>665</v>
      </c>
      <c r="J140" s="193"/>
      <c r="K140" s="237"/>
    </row>
    <row r="141" spans="2:11" customFormat="1" ht="15" customHeight="1">
      <c r="B141" s="234"/>
      <c r="C141" s="193" t="s">
        <v>44</v>
      </c>
      <c r="D141" s="193"/>
      <c r="E141" s="193"/>
      <c r="F141" s="214" t="s">
        <v>630</v>
      </c>
      <c r="G141" s="193"/>
      <c r="H141" s="193" t="s">
        <v>686</v>
      </c>
      <c r="I141" s="193" t="s">
        <v>665</v>
      </c>
      <c r="J141" s="193"/>
      <c r="K141" s="237"/>
    </row>
    <row r="142" spans="2:11" customFormat="1" ht="15" customHeight="1">
      <c r="B142" s="234"/>
      <c r="C142" s="193" t="s">
        <v>687</v>
      </c>
      <c r="D142" s="193"/>
      <c r="E142" s="193"/>
      <c r="F142" s="214" t="s">
        <v>630</v>
      </c>
      <c r="G142" s="193"/>
      <c r="H142" s="193" t="s">
        <v>688</v>
      </c>
      <c r="I142" s="193" t="s">
        <v>665</v>
      </c>
      <c r="J142" s="193"/>
      <c r="K142" s="237"/>
    </row>
    <row r="143" spans="2:11" customFormat="1" ht="15" customHeight="1">
      <c r="B143" s="238"/>
      <c r="C143" s="239"/>
      <c r="D143" s="239"/>
      <c r="E143" s="239"/>
      <c r="F143" s="239"/>
      <c r="G143" s="239"/>
      <c r="H143" s="239"/>
      <c r="I143" s="239"/>
      <c r="J143" s="239"/>
      <c r="K143" s="240"/>
    </row>
    <row r="144" spans="2:11" customFormat="1" ht="18.75" customHeight="1">
      <c r="B144" s="225"/>
      <c r="C144" s="225"/>
      <c r="D144" s="225"/>
      <c r="E144" s="225"/>
      <c r="F144" s="226"/>
      <c r="G144" s="225"/>
      <c r="H144" s="225"/>
      <c r="I144" s="225"/>
      <c r="J144" s="225"/>
      <c r="K144" s="225"/>
    </row>
    <row r="145" spans="2:11" customFormat="1" ht="18.75" customHeight="1"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</row>
    <row r="146" spans="2:11" customFormat="1" ht="7.5" customHeight="1">
      <c r="B146" s="201"/>
      <c r="C146" s="202"/>
      <c r="D146" s="202"/>
      <c r="E146" s="202"/>
      <c r="F146" s="202"/>
      <c r="G146" s="202"/>
      <c r="H146" s="202"/>
      <c r="I146" s="202"/>
      <c r="J146" s="202"/>
      <c r="K146" s="203"/>
    </row>
    <row r="147" spans="2:11" customFormat="1" ht="45" customHeight="1">
      <c r="B147" s="204"/>
      <c r="C147" s="311" t="s">
        <v>689</v>
      </c>
      <c r="D147" s="311"/>
      <c r="E147" s="311"/>
      <c r="F147" s="311"/>
      <c r="G147" s="311"/>
      <c r="H147" s="311"/>
      <c r="I147" s="311"/>
      <c r="J147" s="311"/>
      <c r="K147" s="205"/>
    </row>
    <row r="148" spans="2:11" customFormat="1" ht="17.25" customHeight="1">
      <c r="B148" s="204"/>
      <c r="C148" s="206" t="s">
        <v>624</v>
      </c>
      <c r="D148" s="206"/>
      <c r="E148" s="206"/>
      <c r="F148" s="206" t="s">
        <v>625</v>
      </c>
      <c r="G148" s="207"/>
      <c r="H148" s="206" t="s">
        <v>60</v>
      </c>
      <c r="I148" s="206" t="s">
        <v>63</v>
      </c>
      <c r="J148" s="206" t="s">
        <v>626</v>
      </c>
      <c r="K148" s="205"/>
    </row>
    <row r="149" spans="2:11" customFormat="1" ht="17.25" customHeight="1">
      <c r="B149" s="204"/>
      <c r="C149" s="208" t="s">
        <v>627</v>
      </c>
      <c r="D149" s="208"/>
      <c r="E149" s="208"/>
      <c r="F149" s="209" t="s">
        <v>628</v>
      </c>
      <c r="G149" s="210"/>
      <c r="H149" s="208"/>
      <c r="I149" s="208"/>
      <c r="J149" s="208" t="s">
        <v>629</v>
      </c>
      <c r="K149" s="205"/>
    </row>
    <row r="150" spans="2:11" customFormat="1" ht="5.25" customHeight="1">
      <c r="B150" s="216"/>
      <c r="C150" s="211"/>
      <c r="D150" s="211"/>
      <c r="E150" s="211"/>
      <c r="F150" s="211"/>
      <c r="G150" s="212"/>
      <c r="H150" s="211"/>
      <c r="I150" s="211"/>
      <c r="J150" s="211"/>
      <c r="K150" s="237"/>
    </row>
    <row r="151" spans="2:11" customFormat="1" ht="15" customHeight="1">
      <c r="B151" s="216"/>
      <c r="C151" s="241" t="s">
        <v>633</v>
      </c>
      <c r="D151" s="193"/>
      <c r="E151" s="193"/>
      <c r="F151" s="242" t="s">
        <v>630</v>
      </c>
      <c r="G151" s="193"/>
      <c r="H151" s="241" t="s">
        <v>670</v>
      </c>
      <c r="I151" s="241" t="s">
        <v>632</v>
      </c>
      <c r="J151" s="241">
        <v>120</v>
      </c>
      <c r="K151" s="237"/>
    </row>
    <row r="152" spans="2:11" customFormat="1" ht="15" customHeight="1">
      <c r="B152" s="216"/>
      <c r="C152" s="241" t="s">
        <v>679</v>
      </c>
      <c r="D152" s="193"/>
      <c r="E152" s="193"/>
      <c r="F152" s="242" t="s">
        <v>630</v>
      </c>
      <c r="G152" s="193"/>
      <c r="H152" s="241" t="s">
        <v>690</v>
      </c>
      <c r="I152" s="241" t="s">
        <v>632</v>
      </c>
      <c r="J152" s="241" t="s">
        <v>681</v>
      </c>
      <c r="K152" s="237"/>
    </row>
    <row r="153" spans="2:11" customFormat="1" ht="15" customHeight="1">
      <c r="B153" s="216"/>
      <c r="C153" s="241" t="s">
        <v>578</v>
      </c>
      <c r="D153" s="193"/>
      <c r="E153" s="193"/>
      <c r="F153" s="242" t="s">
        <v>630</v>
      </c>
      <c r="G153" s="193"/>
      <c r="H153" s="241" t="s">
        <v>691</v>
      </c>
      <c r="I153" s="241" t="s">
        <v>632</v>
      </c>
      <c r="J153" s="241" t="s">
        <v>681</v>
      </c>
      <c r="K153" s="237"/>
    </row>
    <row r="154" spans="2:11" customFormat="1" ht="15" customHeight="1">
      <c r="B154" s="216"/>
      <c r="C154" s="241" t="s">
        <v>635</v>
      </c>
      <c r="D154" s="193"/>
      <c r="E154" s="193"/>
      <c r="F154" s="242" t="s">
        <v>636</v>
      </c>
      <c r="G154" s="193"/>
      <c r="H154" s="241" t="s">
        <v>670</v>
      </c>
      <c r="I154" s="241" t="s">
        <v>632</v>
      </c>
      <c r="J154" s="241">
        <v>50</v>
      </c>
      <c r="K154" s="237"/>
    </row>
    <row r="155" spans="2:11" customFormat="1" ht="15" customHeight="1">
      <c r="B155" s="216"/>
      <c r="C155" s="241" t="s">
        <v>638</v>
      </c>
      <c r="D155" s="193"/>
      <c r="E155" s="193"/>
      <c r="F155" s="242" t="s">
        <v>630</v>
      </c>
      <c r="G155" s="193"/>
      <c r="H155" s="241" t="s">
        <v>670</v>
      </c>
      <c r="I155" s="241" t="s">
        <v>640</v>
      </c>
      <c r="J155" s="241"/>
      <c r="K155" s="237"/>
    </row>
    <row r="156" spans="2:11" customFormat="1" ht="15" customHeight="1">
      <c r="B156" s="216"/>
      <c r="C156" s="241" t="s">
        <v>649</v>
      </c>
      <c r="D156" s="193"/>
      <c r="E156" s="193"/>
      <c r="F156" s="242" t="s">
        <v>636</v>
      </c>
      <c r="G156" s="193"/>
      <c r="H156" s="241" t="s">
        <v>670</v>
      </c>
      <c r="I156" s="241" t="s">
        <v>632</v>
      </c>
      <c r="J156" s="241">
        <v>50</v>
      </c>
      <c r="K156" s="237"/>
    </row>
    <row r="157" spans="2:11" customFormat="1" ht="15" customHeight="1">
      <c r="B157" s="216"/>
      <c r="C157" s="241" t="s">
        <v>657</v>
      </c>
      <c r="D157" s="193"/>
      <c r="E157" s="193"/>
      <c r="F157" s="242" t="s">
        <v>636</v>
      </c>
      <c r="G157" s="193"/>
      <c r="H157" s="241" t="s">
        <v>670</v>
      </c>
      <c r="I157" s="241" t="s">
        <v>632</v>
      </c>
      <c r="J157" s="241">
        <v>50</v>
      </c>
      <c r="K157" s="237"/>
    </row>
    <row r="158" spans="2:11" customFormat="1" ht="15" customHeight="1">
      <c r="B158" s="216"/>
      <c r="C158" s="241" t="s">
        <v>655</v>
      </c>
      <c r="D158" s="193"/>
      <c r="E158" s="193"/>
      <c r="F158" s="242" t="s">
        <v>636</v>
      </c>
      <c r="G158" s="193"/>
      <c r="H158" s="241" t="s">
        <v>670</v>
      </c>
      <c r="I158" s="241" t="s">
        <v>632</v>
      </c>
      <c r="J158" s="241">
        <v>50</v>
      </c>
      <c r="K158" s="237"/>
    </row>
    <row r="159" spans="2:11" customFormat="1" ht="15" customHeight="1">
      <c r="B159" s="216"/>
      <c r="C159" s="241" t="s">
        <v>96</v>
      </c>
      <c r="D159" s="193"/>
      <c r="E159" s="193"/>
      <c r="F159" s="242" t="s">
        <v>630</v>
      </c>
      <c r="G159" s="193"/>
      <c r="H159" s="241" t="s">
        <v>692</v>
      </c>
      <c r="I159" s="241" t="s">
        <v>632</v>
      </c>
      <c r="J159" s="241" t="s">
        <v>693</v>
      </c>
      <c r="K159" s="237"/>
    </row>
    <row r="160" spans="2:11" customFormat="1" ht="15" customHeight="1">
      <c r="B160" s="216"/>
      <c r="C160" s="241" t="s">
        <v>694</v>
      </c>
      <c r="D160" s="193"/>
      <c r="E160" s="193"/>
      <c r="F160" s="242" t="s">
        <v>630</v>
      </c>
      <c r="G160" s="193"/>
      <c r="H160" s="241" t="s">
        <v>695</v>
      </c>
      <c r="I160" s="241" t="s">
        <v>665</v>
      </c>
      <c r="J160" s="241"/>
      <c r="K160" s="237"/>
    </row>
    <row r="161" spans="2:11" customFormat="1" ht="15" customHeight="1">
      <c r="B161" s="243"/>
      <c r="C161" s="223"/>
      <c r="D161" s="223"/>
      <c r="E161" s="223"/>
      <c r="F161" s="223"/>
      <c r="G161" s="223"/>
      <c r="H161" s="223"/>
      <c r="I161" s="223"/>
      <c r="J161" s="223"/>
      <c r="K161" s="244"/>
    </row>
    <row r="162" spans="2:11" customFormat="1" ht="18.75" customHeight="1">
      <c r="B162" s="225"/>
      <c r="C162" s="235"/>
      <c r="D162" s="235"/>
      <c r="E162" s="235"/>
      <c r="F162" s="245"/>
      <c r="G162" s="235"/>
      <c r="H162" s="235"/>
      <c r="I162" s="235"/>
      <c r="J162" s="235"/>
      <c r="K162" s="225"/>
    </row>
    <row r="163" spans="2:11" customFormat="1" ht="18.75" customHeight="1"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</row>
    <row r="164" spans="2:11" customFormat="1" ht="7.5" customHeight="1">
      <c r="B164" s="182"/>
      <c r="C164" s="183"/>
      <c r="D164" s="183"/>
      <c r="E164" s="183"/>
      <c r="F164" s="183"/>
      <c r="G164" s="183"/>
      <c r="H164" s="183"/>
      <c r="I164" s="183"/>
      <c r="J164" s="183"/>
      <c r="K164" s="184"/>
    </row>
    <row r="165" spans="2:11" customFormat="1" ht="45" customHeight="1">
      <c r="B165" s="185"/>
      <c r="C165" s="309" t="s">
        <v>696</v>
      </c>
      <c r="D165" s="309"/>
      <c r="E165" s="309"/>
      <c r="F165" s="309"/>
      <c r="G165" s="309"/>
      <c r="H165" s="309"/>
      <c r="I165" s="309"/>
      <c r="J165" s="309"/>
      <c r="K165" s="186"/>
    </row>
    <row r="166" spans="2:11" customFormat="1" ht="17.25" customHeight="1">
      <c r="B166" s="185"/>
      <c r="C166" s="206" t="s">
        <v>624</v>
      </c>
      <c r="D166" s="206"/>
      <c r="E166" s="206"/>
      <c r="F166" s="206" t="s">
        <v>625</v>
      </c>
      <c r="G166" s="246"/>
      <c r="H166" s="247" t="s">
        <v>60</v>
      </c>
      <c r="I166" s="247" t="s">
        <v>63</v>
      </c>
      <c r="J166" s="206" t="s">
        <v>626</v>
      </c>
      <c r="K166" s="186"/>
    </row>
    <row r="167" spans="2:11" customFormat="1" ht="17.25" customHeight="1">
      <c r="B167" s="187"/>
      <c r="C167" s="208" t="s">
        <v>627</v>
      </c>
      <c r="D167" s="208"/>
      <c r="E167" s="208"/>
      <c r="F167" s="209" t="s">
        <v>628</v>
      </c>
      <c r="G167" s="248"/>
      <c r="H167" s="249"/>
      <c r="I167" s="249"/>
      <c r="J167" s="208" t="s">
        <v>629</v>
      </c>
      <c r="K167" s="188"/>
    </row>
    <row r="168" spans="2:11" customFormat="1" ht="5.25" customHeight="1">
      <c r="B168" s="216"/>
      <c r="C168" s="211"/>
      <c r="D168" s="211"/>
      <c r="E168" s="211"/>
      <c r="F168" s="211"/>
      <c r="G168" s="212"/>
      <c r="H168" s="211"/>
      <c r="I168" s="211"/>
      <c r="J168" s="211"/>
      <c r="K168" s="237"/>
    </row>
    <row r="169" spans="2:11" customFormat="1" ht="15" customHeight="1">
      <c r="B169" s="216"/>
      <c r="C169" s="193" t="s">
        <v>633</v>
      </c>
      <c r="D169" s="193"/>
      <c r="E169" s="193"/>
      <c r="F169" s="214" t="s">
        <v>630</v>
      </c>
      <c r="G169" s="193"/>
      <c r="H169" s="193" t="s">
        <v>670</v>
      </c>
      <c r="I169" s="193" t="s">
        <v>632</v>
      </c>
      <c r="J169" s="193">
        <v>120</v>
      </c>
      <c r="K169" s="237"/>
    </row>
    <row r="170" spans="2:11" customFormat="1" ht="15" customHeight="1">
      <c r="B170" s="216"/>
      <c r="C170" s="193" t="s">
        <v>679</v>
      </c>
      <c r="D170" s="193"/>
      <c r="E170" s="193"/>
      <c r="F170" s="214" t="s">
        <v>630</v>
      </c>
      <c r="G170" s="193"/>
      <c r="H170" s="193" t="s">
        <v>680</v>
      </c>
      <c r="I170" s="193" t="s">
        <v>632</v>
      </c>
      <c r="J170" s="193" t="s">
        <v>681</v>
      </c>
      <c r="K170" s="237"/>
    </row>
    <row r="171" spans="2:11" customFormat="1" ht="15" customHeight="1">
      <c r="B171" s="216"/>
      <c r="C171" s="193" t="s">
        <v>578</v>
      </c>
      <c r="D171" s="193"/>
      <c r="E171" s="193"/>
      <c r="F171" s="214" t="s">
        <v>630</v>
      </c>
      <c r="G171" s="193"/>
      <c r="H171" s="193" t="s">
        <v>697</v>
      </c>
      <c r="I171" s="193" t="s">
        <v>632</v>
      </c>
      <c r="J171" s="193" t="s">
        <v>681</v>
      </c>
      <c r="K171" s="237"/>
    </row>
    <row r="172" spans="2:11" customFormat="1" ht="15" customHeight="1">
      <c r="B172" s="216"/>
      <c r="C172" s="193" t="s">
        <v>635</v>
      </c>
      <c r="D172" s="193"/>
      <c r="E172" s="193"/>
      <c r="F172" s="214" t="s">
        <v>636</v>
      </c>
      <c r="G172" s="193"/>
      <c r="H172" s="193" t="s">
        <v>697</v>
      </c>
      <c r="I172" s="193" t="s">
        <v>632</v>
      </c>
      <c r="J172" s="193">
        <v>50</v>
      </c>
      <c r="K172" s="237"/>
    </row>
    <row r="173" spans="2:11" customFormat="1" ht="15" customHeight="1">
      <c r="B173" s="216"/>
      <c r="C173" s="193" t="s">
        <v>638</v>
      </c>
      <c r="D173" s="193"/>
      <c r="E173" s="193"/>
      <c r="F173" s="214" t="s">
        <v>630</v>
      </c>
      <c r="G173" s="193"/>
      <c r="H173" s="193" t="s">
        <v>697</v>
      </c>
      <c r="I173" s="193" t="s">
        <v>640</v>
      </c>
      <c r="J173" s="193"/>
      <c r="K173" s="237"/>
    </row>
    <row r="174" spans="2:11" customFormat="1" ht="15" customHeight="1">
      <c r="B174" s="216"/>
      <c r="C174" s="193" t="s">
        <v>649</v>
      </c>
      <c r="D174" s="193"/>
      <c r="E174" s="193"/>
      <c r="F174" s="214" t="s">
        <v>636</v>
      </c>
      <c r="G174" s="193"/>
      <c r="H174" s="193" t="s">
        <v>697</v>
      </c>
      <c r="I174" s="193" t="s">
        <v>632</v>
      </c>
      <c r="J174" s="193">
        <v>50</v>
      </c>
      <c r="K174" s="237"/>
    </row>
    <row r="175" spans="2:11" customFormat="1" ht="15" customHeight="1">
      <c r="B175" s="216"/>
      <c r="C175" s="193" t="s">
        <v>657</v>
      </c>
      <c r="D175" s="193"/>
      <c r="E175" s="193"/>
      <c r="F175" s="214" t="s">
        <v>636</v>
      </c>
      <c r="G175" s="193"/>
      <c r="H175" s="193" t="s">
        <v>697</v>
      </c>
      <c r="I175" s="193" t="s">
        <v>632</v>
      </c>
      <c r="J175" s="193">
        <v>50</v>
      </c>
      <c r="K175" s="237"/>
    </row>
    <row r="176" spans="2:11" customFormat="1" ht="15" customHeight="1">
      <c r="B176" s="216"/>
      <c r="C176" s="193" t="s">
        <v>655</v>
      </c>
      <c r="D176" s="193"/>
      <c r="E176" s="193"/>
      <c r="F176" s="214" t="s">
        <v>636</v>
      </c>
      <c r="G176" s="193"/>
      <c r="H176" s="193" t="s">
        <v>697</v>
      </c>
      <c r="I176" s="193" t="s">
        <v>632</v>
      </c>
      <c r="J176" s="193">
        <v>50</v>
      </c>
      <c r="K176" s="237"/>
    </row>
    <row r="177" spans="2:11" customFormat="1" ht="15" customHeight="1">
      <c r="B177" s="216"/>
      <c r="C177" s="193" t="s">
        <v>102</v>
      </c>
      <c r="D177" s="193"/>
      <c r="E177" s="193"/>
      <c r="F177" s="214" t="s">
        <v>630</v>
      </c>
      <c r="G177" s="193"/>
      <c r="H177" s="193" t="s">
        <v>698</v>
      </c>
      <c r="I177" s="193" t="s">
        <v>699</v>
      </c>
      <c r="J177" s="193"/>
      <c r="K177" s="237"/>
    </row>
    <row r="178" spans="2:11" customFormat="1" ht="15" customHeight="1">
      <c r="B178" s="216"/>
      <c r="C178" s="193" t="s">
        <v>63</v>
      </c>
      <c r="D178" s="193"/>
      <c r="E178" s="193"/>
      <c r="F178" s="214" t="s">
        <v>630</v>
      </c>
      <c r="G178" s="193"/>
      <c r="H178" s="193" t="s">
        <v>700</v>
      </c>
      <c r="I178" s="193" t="s">
        <v>701</v>
      </c>
      <c r="J178" s="193">
        <v>1</v>
      </c>
      <c r="K178" s="237"/>
    </row>
    <row r="179" spans="2:11" customFormat="1" ht="15" customHeight="1">
      <c r="B179" s="216"/>
      <c r="C179" s="193" t="s">
        <v>59</v>
      </c>
      <c r="D179" s="193"/>
      <c r="E179" s="193"/>
      <c r="F179" s="214" t="s">
        <v>630</v>
      </c>
      <c r="G179" s="193"/>
      <c r="H179" s="193" t="s">
        <v>702</v>
      </c>
      <c r="I179" s="193" t="s">
        <v>632</v>
      </c>
      <c r="J179" s="193">
        <v>20</v>
      </c>
      <c r="K179" s="237"/>
    </row>
    <row r="180" spans="2:11" customFormat="1" ht="15" customHeight="1">
      <c r="B180" s="216"/>
      <c r="C180" s="193" t="s">
        <v>60</v>
      </c>
      <c r="D180" s="193"/>
      <c r="E180" s="193"/>
      <c r="F180" s="214" t="s">
        <v>630</v>
      </c>
      <c r="G180" s="193"/>
      <c r="H180" s="193" t="s">
        <v>703</v>
      </c>
      <c r="I180" s="193" t="s">
        <v>632</v>
      </c>
      <c r="J180" s="193">
        <v>255</v>
      </c>
      <c r="K180" s="237"/>
    </row>
    <row r="181" spans="2:11" customFormat="1" ht="15" customHeight="1">
      <c r="B181" s="216"/>
      <c r="C181" s="193" t="s">
        <v>103</v>
      </c>
      <c r="D181" s="193"/>
      <c r="E181" s="193"/>
      <c r="F181" s="214" t="s">
        <v>630</v>
      </c>
      <c r="G181" s="193"/>
      <c r="H181" s="193" t="s">
        <v>594</v>
      </c>
      <c r="I181" s="193" t="s">
        <v>632</v>
      </c>
      <c r="J181" s="193">
        <v>10</v>
      </c>
      <c r="K181" s="237"/>
    </row>
    <row r="182" spans="2:11" customFormat="1" ht="15" customHeight="1">
      <c r="B182" s="216"/>
      <c r="C182" s="193" t="s">
        <v>104</v>
      </c>
      <c r="D182" s="193"/>
      <c r="E182" s="193"/>
      <c r="F182" s="214" t="s">
        <v>630</v>
      </c>
      <c r="G182" s="193"/>
      <c r="H182" s="193" t="s">
        <v>704</v>
      </c>
      <c r="I182" s="193" t="s">
        <v>665</v>
      </c>
      <c r="J182" s="193"/>
      <c r="K182" s="237"/>
    </row>
    <row r="183" spans="2:11" customFormat="1" ht="15" customHeight="1">
      <c r="B183" s="216"/>
      <c r="C183" s="193" t="s">
        <v>705</v>
      </c>
      <c r="D183" s="193"/>
      <c r="E183" s="193"/>
      <c r="F183" s="214" t="s">
        <v>630</v>
      </c>
      <c r="G183" s="193"/>
      <c r="H183" s="193" t="s">
        <v>706</v>
      </c>
      <c r="I183" s="193" t="s">
        <v>665</v>
      </c>
      <c r="J183" s="193"/>
      <c r="K183" s="237"/>
    </row>
    <row r="184" spans="2:11" customFormat="1" ht="15" customHeight="1">
      <c r="B184" s="216"/>
      <c r="C184" s="193" t="s">
        <v>694</v>
      </c>
      <c r="D184" s="193"/>
      <c r="E184" s="193"/>
      <c r="F184" s="214" t="s">
        <v>630</v>
      </c>
      <c r="G184" s="193"/>
      <c r="H184" s="193" t="s">
        <v>707</v>
      </c>
      <c r="I184" s="193" t="s">
        <v>665</v>
      </c>
      <c r="J184" s="193"/>
      <c r="K184" s="237"/>
    </row>
    <row r="185" spans="2:11" customFormat="1" ht="15" customHeight="1">
      <c r="B185" s="216"/>
      <c r="C185" s="193" t="s">
        <v>106</v>
      </c>
      <c r="D185" s="193"/>
      <c r="E185" s="193"/>
      <c r="F185" s="214" t="s">
        <v>636</v>
      </c>
      <c r="G185" s="193"/>
      <c r="H185" s="193" t="s">
        <v>708</v>
      </c>
      <c r="I185" s="193" t="s">
        <v>632</v>
      </c>
      <c r="J185" s="193">
        <v>50</v>
      </c>
      <c r="K185" s="237"/>
    </row>
    <row r="186" spans="2:11" customFormat="1" ht="15" customHeight="1">
      <c r="B186" s="216"/>
      <c r="C186" s="193" t="s">
        <v>709</v>
      </c>
      <c r="D186" s="193"/>
      <c r="E186" s="193"/>
      <c r="F186" s="214" t="s">
        <v>636</v>
      </c>
      <c r="G186" s="193"/>
      <c r="H186" s="193" t="s">
        <v>710</v>
      </c>
      <c r="I186" s="193" t="s">
        <v>711</v>
      </c>
      <c r="J186" s="193"/>
      <c r="K186" s="237"/>
    </row>
    <row r="187" spans="2:11" customFormat="1" ht="15" customHeight="1">
      <c r="B187" s="216"/>
      <c r="C187" s="193" t="s">
        <v>712</v>
      </c>
      <c r="D187" s="193"/>
      <c r="E187" s="193"/>
      <c r="F187" s="214" t="s">
        <v>636</v>
      </c>
      <c r="G187" s="193"/>
      <c r="H187" s="193" t="s">
        <v>713</v>
      </c>
      <c r="I187" s="193" t="s">
        <v>711</v>
      </c>
      <c r="J187" s="193"/>
      <c r="K187" s="237"/>
    </row>
    <row r="188" spans="2:11" customFormat="1" ht="15" customHeight="1">
      <c r="B188" s="216"/>
      <c r="C188" s="193" t="s">
        <v>714</v>
      </c>
      <c r="D188" s="193"/>
      <c r="E188" s="193"/>
      <c r="F188" s="214" t="s">
        <v>636</v>
      </c>
      <c r="G188" s="193"/>
      <c r="H188" s="193" t="s">
        <v>715</v>
      </c>
      <c r="I188" s="193" t="s">
        <v>711</v>
      </c>
      <c r="J188" s="193"/>
      <c r="K188" s="237"/>
    </row>
    <row r="189" spans="2:11" customFormat="1" ht="15" customHeight="1">
      <c r="B189" s="216"/>
      <c r="C189" s="250" t="s">
        <v>716</v>
      </c>
      <c r="D189" s="193"/>
      <c r="E189" s="193"/>
      <c r="F189" s="214" t="s">
        <v>636</v>
      </c>
      <c r="G189" s="193"/>
      <c r="H189" s="193" t="s">
        <v>717</v>
      </c>
      <c r="I189" s="193" t="s">
        <v>718</v>
      </c>
      <c r="J189" s="251" t="s">
        <v>719</v>
      </c>
      <c r="K189" s="237"/>
    </row>
    <row r="190" spans="2:11" customFormat="1" ht="15" customHeight="1">
      <c r="B190" s="252"/>
      <c r="C190" s="253" t="s">
        <v>720</v>
      </c>
      <c r="D190" s="254"/>
      <c r="E190" s="254"/>
      <c r="F190" s="255" t="s">
        <v>636</v>
      </c>
      <c r="G190" s="254"/>
      <c r="H190" s="254" t="s">
        <v>721</v>
      </c>
      <c r="I190" s="254" t="s">
        <v>718</v>
      </c>
      <c r="J190" s="256" t="s">
        <v>719</v>
      </c>
      <c r="K190" s="257"/>
    </row>
    <row r="191" spans="2:11" customFormat="1" ht="15" customHeight="1">
      <c r="B191" s="216"/>
      <c r="C191" s="250" t="s">
        <v>48</v>
      </c>
      <c r="D191" s="193"/>
      <c r="E191" s="193"/>
      <c r="F191" s="214" t="s">
        <v>630</v>
      </c>
      <c r="G191" s="193"/>
      <c r="H191" s="190" t="s">
        <v>722</v>
      </c>
      <c r="I191" s="193" t="s">
        <v>723</v>
      </c>
      <c r="J191" s="193"/>
      <c r="K191" s="237"/>
    </row>
    <row r="192" spans="2:11" customFormat="1" ht="15" customHeight="1">
      <c r="B192" s="216"/>
      <c r="C192" s="250" t="s">
        <v>724</v>
      </c>
      <c r="D192" s="193"/>
      <c r="E192" s="193"/>
      <c r="F192" s="214" t="s">
        <v>630</v>
      </c>
      <c r="G192" s="193"/>
      <c r="H192" s="193" t="s">
        <v>725</v>
      </c>
      <c r="I192" s="193" t="s">
        <v>665</v>
      </c>
      <c r="J192" s="193"/>
      <c r="K192" s="237"/>
    </row>
    <row r="193" spans="2:11" customFormat="1" ht="15" customHeight="1">
      <c r="B193" s="216"/>
      <c r="C193" s="250" t="s">
        <v>726</v>
      </c>
      <c r="D193" s="193"/>
      <c r="E193" s="193"/>
      <c r="F193" s="214" t="s">
        <v>630</v>
      </c>
      <c r="G193" s="193"/>
      <c r="H193" s="193" t="s">
        <v>727</v>
      </c>
      <c r="I193" s="193" t="s">
        <v>665</v>
      </c>
      <c r="J193" s="193"/>
      <c r="K193" s="237"/>
    </row>
    <row r="194" spans="2:11" customFormat="1" ht="15" customHeight="1">
      <c r="B194" s="216"/>
      <c r="C194" s="250" t="s">
        <v>728</v>
      </c>
      <c r="D194" s="193"/>
      <c r="E194" s="193"/>
      <c r="F194" s="214" t="s">
        <v>636</v>
      </c>
      <c r="G194" s="193"/>
      <c r="H194" s="193" t="s">
        <v>729</v>
      </c>
      <c r="I194" s="193" t="s">
        <v>665</v>
      </c>
      <c r="J194" s="193"/>
      <c r="K194" s="237"/>
    </row>
    <row r="195" spans="2:11" customFormat="1" ht="15" customHeight="1">
      <c r="B195" s="243"/>
      <c r="C195" s="258"/>
      <c r="D195" s="223"/>
      <c r="E195" s="223"/>
      <c r="F195" s="223"/>
      <c r="G195" s="223"/>
      <c r="H195" s="223"/>
      <c r="I195" s="223"/>
      <c r="J195" s="223"/>
      <c r="K195" s="244"/>
    </row>
    <row r="196" spans="2:11" customFormat="1" ht="18.75" customHeight="1">
      <c r="B196" s="225"/>
      <c r="C196" s="235"/>
      <c r="D196" s="235"/>
      <c r="E196" s="235"/>
      <c r="F196" s="245"/>
      <c r="G196" s="235"/>
      <c r="H196" s="235"/>
      <c r="I196" s="235"/>
      <c r="J196" s="235"/>
      <c r="K196" s="225"/>
    </row>
    <row r="197" spans="2:11" customFormat="1" ht="18.75" customHeight="1">
      <c r="B197" s="225"/>
      <c r="C197" s="235"/>
      <c r="D197" s="235"/>
      <c r="E197" s="235"/>
      <c r="F197" s="245"/>
      <c r="G197" s="235"/>
      <c r="H197" s="235"/>
      <c r="I197" s="235"/>
      <c r="J197" s="235"/>
      <c r="K197" s="225"/>
    </row>
    <row r="198" spans="2:11" customFormat="1" ht="18.75" customHeight="1"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</row>
    <row r="199" spans="2:11" customFormat="1" ht="12">
      <c r="B199" s="182"/>
      <c r="C199" s="183"/>
      <c r="D199" s="183"/>
      <c r="E199" s="183"/>
      <c r="F199" s="183"/>
      <c r="G199" s="183"/>
      <c r="H199" s="183"/>
      <c r="I199" s="183"/>
      <c r="J199" s="183"/>
      <c r="K199" s="184"/>
    </row>
    <row r="200" spans="2:11" customFormat="1" ht="22.2">
      <c r="B200" s="185"/>
      <c r="C200" s="309" t="s">
        <v>730</v>
      </c>
      <c r="D200" s="309"/>
      <c r="E200" s="309"/>
      <c r="F200" s="309"/>
      <c r="G200" s="309"/>
      <c r="H200" s="309"/>
      <c r="I200" s="309"/>
      <c r="J200" s="309"/>
      <c r="K200" s="186"/>
    </row>
    <row r="201" spans="2:11" customFormat="1" ht="25.5" customHeight="1">
      <c r="B201" s="185"/>
      <c r="C201" s="259" t="s">
        <v>731</v>
      </c>
      <c r="D201" s="259"/>
      <c r="E201" s="259"/>
      <c r="F201" s="259" t="s">
        <v>732</v>
      </c>
      <c r="G201" s="260"/>
      <c r="H201" s="310" t="s">
        <v>733</v>
      </c>
      <c r="I201" s="310"/>
      <c r="J201" s="310"/>
      <c r="K201" s="186"/>
    </row>
    <row r="202" spans="2:11" customFormat="1" ht="5.25" customHeight="1">
      <c r="B202" s="216"/>
      <c r="C202" s="211"/>
      <c r="D202" s="211"/>
      <c r="E202" s="211"/>
      <c r="F202" s="211"/>
      <c r="G202" s="235"/>
      <c r="H202" s="211"/>
      <c r="I202" s="211"/>
      <c r="J202" s="211"/>
      <c r="K202" s="237"/>
    </row>
    <row r="203" spans="2:11" customFormat="1" ht="15" customHeight="1">
      <c r="B203" s="216"/>
      <c r="C203" s="193" t="s">
        <v>723</v>
      </c>
      <c r="D203" s="193"/>
      <c r="E203" s="193"/>
      <c r="F203" s="214" t="s">
        <v>49</v>
      </c>
      <c r="G203" s="193"/>
      <c r="H203" s="308" t="s">
        <v>734</v>
      </c>
      <c r="I203" s="308"/>
      <c r="J203" s="308"/>
      <c r="K203" s="237"/>
    </row>
    <row r="204" spans="2:11" customFormat="1" ht="15" customHeight="1">
      <c r="B204" s="216"/>
      <c r="C204" s="193"/>
      <c r="D204" s="193"/>
      <c r="E204" s="193"/>
      <c r="F204" s="214" t="s">
        <v>50</v>
      </c>
      <c r="G204" s="193"/>
      <c r="H204" s="308" t="s">
        <v>735</v>
      </c>
      <c r="I204" s="308"/>
      <c r="J204" s="308"/>
      <c r="K204" s="237"/>
    </row>
    <row r="205" spans="2:11" customFormat="1" ht="15" customHeight="1">
      <c r="B205" s="216"/>
      <c r="C205" s="193"/>
      <c r="D205" s="193"/>
      <c r="E205" s="193"/>
      <c r="F205" s="214" t="s">
        <v>53</v>
      </c>
      <c r="G205" s="193"/>
      <c r="H205" s="308" t="s">
        <v>736</v>
      </c>
      <c r="I205" s="308"/>
      <c r="J205" s="308"/>
      <c r="K205" s="237"/>
    </row>
    <row r="206" spans="2:11" customFormat="1" ht="15" customHeight="1">
      <c r="B206" s="216"/>
      <c r="C206" s="193"/>
      <c r="D206" s="193"/>
      <c r="E206" s="193"/>
      <c r="F206" s="214" t="s">
        <v>51</v>
      </c>
      <c r="G206" s="193"/>
      <c r="H206" s="308" t="s">
        <v>737</v>
      </c>
      <c r="I206" s="308"/>
      <c r="J206" s="308"/>
      <c r="K206" s="237"/>
    </row>
    <row r="207" spans="2:11" customFormat="1" ht="15" customHeight="1">
      <c r="B207" s="216"/>
      <c r="C207" s="193"/>
      <c r="D207" s="193"/>
      <c r="E207" s="193"/>
      <c r="F207" s="214" t="s">
        <v>52</v>
      </c>
      <c r="G207" s="193"/>
      <c r="H207" s="308" t="s">
        <v>738</v>
      </c>
      <c r="I207" s="308"/>
      <c r="J207" s="308"/>
      <c r="K207" s="237"/>
    </row>
    <row r="208" spans="2:11" customFormat="1" ht="15" customHeight="1">
      <c r="B208" s="216"/>
      <c r="C208" s="193"/>
      <c r="D208" s="193"/>
      <c r="E208" s="193"/>
      <c r="F208" s="214"/>
      <c r="G208" s="193"/>
      <c r="H208" s="193"/>
      <c r="I208" s="193"/>
      <c r="J208" s="193"/>
      <c r="K208" s="237"/>
    </row>
    <row r="209" spans="2:11" customFormat="1" ht="15" customHeight="1">
      <c r="B209" s="216"/>
      <c r="C209" s="193" t="s">
        <v>677</v>
      </c>
      <c r="D209" s="193"/>
      <c r="E209" s="193"/>
      <c r="F209" s="214" t="s">
        <v>85</v>
      </c>
      <c r="G209" s="193"/>
      <c r="H209" s="308" t="s">
        <v>739</v>
      </c>
      <c r="I209" s="308"/>
      <c r="J209" s="308"/>
      <c r="K209" s="237"/>
    </row>
    <row r="210" spans="2:11" customFormat="1" ht="15" customHeight="1">
      <c r="B210" s="216"/>
      <c r="C210" s="193"/>
      <c r="D210" s="193"/>
      <c r="E210" s="193"/>
      <c r="F210" s="214" t="s">
        <v>572</v>
      </c>
      <c r="G210" s="193"/>
      <c r="H210" s="308" t="s">
        <v>573</v>
      </c>
      <c r="I210" s="308"/>
      <c r="J210" s="308"/>
      <c r="K210" s="237"/>
    </row>
    <row r="211" spans="2:11" customFormat="1" ht="15" customHeight="1">
      <c r="B211" s="216"/>
      <c r="C211" s="193"/>
      <c r="D211" s="193"/>
      <c r="E211" s="193"/>
      <c r="F211" s="214" t="s">
        <v>570</v>
      </c>
      <c r="G211" s="193"/>
      <c r="H211" s="308" t="s">
        <v>740</v>
      </c>
      <c r="I211" s="308"/>
      <c r="J211" s="308"/>
      <c r="K211" s="237"/>
    </row>
    <row r="212" spans="2:11" customFormat="1" ht="15" customHeight="1">
      <c r="B212" s="261"/>
      <c r="C212" s="193"/>
      <c r="D212" s="193"/>
      <c r="E212" s="193"/>
      <c r="F212" s="214" t="s">
        <v>574</v>
      </c>
      <c r="G212" s="250"/>
      <c r="H212" s="307" t="s">
        <v>575</v>
      </c>
      <c r="I212" s="307"/>
      <c r="J212" s="307"/>
      <c r="K212" s="262"/>
    </row>
    <row r="213" spans="2:11" customFormat="1" ht="15" customHeight="1">
      <c r="B213" s="261"/>
      <c r="C213" s="193"/>
      <c r="D213" s="193"/>
      <c r="E213" s="193"/>
      <c r="F213" s="214" t="s">
        <v>576</v>
      </c>
      <c r="G213" s="250"/>
      <c r="H213" s="307" t="s">
        <v>741</v>
      </c>
      <c r="I213" s="307"/>
      <c r="J213" s="307"/>
      <c r="K213" s="262"/>
    </row>
    <row r="214" spans="2:11" customFormat="1" ht="15" customHeight="1">
      <c r="B214" s="261"/>
      <c r="C214" s="193"/>
      <c r="D214" s="193"/>
      <c r="E214" s="193"/>
      <c r="F214" s="214"/>
      <c r="G214" s="250"/>
      <c r="H214" s="241"/>
      <c r="I214" s="241"/>
      <c r="J214" s="241"/>
      <c r="K214" s="262"/>
    </row>
    <row r="215" spans="2:11" customFormat="1" ht="15" customHeight="1">
      <c r="B215" s="261"/>
      <c r="C215" s="193" t="s">
        <v>701</v>
      </c>
      <c r="D215" s="193"/>
      <c r="E215" s="193"/>
      <c r="F215" s="214">
        <v>1</v>
      </c>
      <c r="G215" s="250"/>
      <c r="H215" s="307" t="s">
        <v>742</v>
      </c>
      <c r="I215" s="307"/>
      <c r="J215" s="307"/>
      <c r="K215" s="262"/>
    </row>
    <row r="216" spans="2:11" customFormat="1" ht="15" customHeight="1">
      <c r="B216" s="261"/>
      <c r="C216" s="193"/>
      <c r="D216" s="193"/>
      <c r="E216" s="193"/>
      <c r="F216" s="214">
        <v>2</v>
      </c>
      <c r="G216" s="250"/>
      <c r="H216" s="307" t="s">
        <v>743</v>
      </c>
      <c r="I216" s="307"/>
      <c r="J216" s="307"/>
      <c r="K216" s="262"/>
    </row>
    <row r="217" spans="2:11" customFormat="1" ht="15" customHeight="1">
      <c r="B217" s="261"/>
      <c r="C217" s="193"/>
      <c r="D217" s="193"/>
      <c r="E217" s="193"/>
      <c r="F217" s="214">
        <v>3</v>
      </c>
      <c r="G217" s="250"/>
      <c r="H217" s="307" t="s">
        <v>744</v>
      </c>
      <c r="I217" s="307"/>
      <c r="J217" s="307"/>
      <c r="K217" s="262"/>
    </row>
    <row r="218" spans="2:11" customFormat="1" ht="15" customHeight="1">
      <c r="B218" s="261"/>
      <c r="C218" s="193"/>
      <c r="D218" s="193"/>
      <c r="E218" s="193"/>
      <c r="F218" s="214">
        <v>4</v>
      </c>
      <c r="G218" s="250"/>
      <c r="H218" s="307" t="s">
        <v>745</v>
      </c>
      <c r="I218" s="307"/>
      <c r="J218" s="307"/>
      <c r="K218" s="262"/>
    </row>
    <row r="219" spans="2:11" customFormat="1" ht="12.75" customHeight="1">
      <c r="B219" s="263"/>
      <c r="C219" s="264"/>
      <c r="D219" s="264"/>
      <c r="E219" s="264"/>
      <c r="F219" s="264"/>
      <c r="G219" s="264"/>
      <c r="H219" s="264"/>
      <c r="I219" s="264"/>
      <c r="J219" s="264"/>
      <c r="K219" s="265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VRN - Vedlejší rozpočtové...</vt:lpstr>
      <vt:lpstr>KOM - Komunikace a zpevně...</vt:lpstr>
      <vt:lpstr>Pokyny pro vyplnění</vt:lpstr>
      <vt:lpstr>'KOM - Komunikace a zpevně...'!Názvy_tisku</vt:lpstr>
      <vt:lpstr>'Rekapitulace stavby'!Názvy_tisku</vt:lpstr>
      <vt:lpstr>'VRN - Vedlejší rozpočtové...'!Názvy_tisku</vt:lpstr>
      <vt:lpstr>'KOM - Komunikace a zpevně...'!Oblast_tisku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Vilingr</dc:creator>
  <cp:lastModifiedBy>Fedosejevová Eva</cp:lastModifiedBy>
  <dcterms:created xsi:type="dcterms:W3CDTF">2025-03-28T07:55:58Z</dcterms:created>
  <dcterms:modified xsi:type="dcterms:W3CDTF">2025-05-14T07:29:11Z</dcterms:modified>
</cp:coreProperties>
</file>