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https://janalbrechtcz-my.sharepoint.com/personal/janalbrecht_janalbrecht_cz/Documents/_Práce/2024_06_Mariánské lázně_Městské muzeum/02_NÁVRH_DVZ/01_DOKUMENTACE/_DVZ/_DVZ/1. ETAPA_STAVEBNÍ ÚPRAVY/_Výkaz výměr/"/>
    </mc:Choice>
  </mc:AlternateContent>
  <xr:revisionPtr revIDLastSave="203" documentId="8_{5305B583-17AC-0945-832B-590270FCA66B}" xr6:coauthVersionLast="47" xr6:coauthVersionMax="47" xr10:uidLastSave="{5630C591-6BC3-8A4C-B5B7-AAB11935F25C}"/>
  <workbookProtection workbookAlgorithmName="SHA-512" workbookHashValue="VnzvJxoDabkUHZU/ZXUlpyOk02ruuuRTYnJ/1NHvVjfkfsPdSrC+b9IxZTUkdq0r8Nv2XkIHvr51Mx8hSbw1yw==" workbookSaltValue="nLG7VlKwQbf6Ln8wP94dJA==" workbookSpinCount="100000" lockStructure="1"/>
  <bookViews>
    <workbookView xWindow="0" yWindow="1100" windowWidth="45880" windowHeight="27520" xr2:uid="{00000000-000D-0000-FFFF-FFFF00000000}"/>
  </bookViews>
  <sheets>
    <sheet name="Rekapitulace stavby" sheetId="1" r:id="rId1"/>
    <sheet name="011 - STAVEBNÍ ÚPRAVY" sheetId="2" r:id="rId2"/>
    <sheet name="022 - VZT a chlazení" sheetId="3" r:id="rId3"/>
    <sheet name="023 - ÚT" sheetId="4" r:id="rId4"/>
    <sheet name="024 - ELEKTROINSTALACE" sheetId="8" r:id="rId5"/>
    <sheet name="025 - OSVĚTLENÍ" sheetId="6" r:id="rId6"/>
  </sheets>
  <definedNames>
    <definedName name="_xlnm._FilterDatabase" localSheetId="1" hidden="1">'011 - STAVEBNÍ ÚPRAVY'!$C$138:$K$393</definedName>
    <definedName name="_xlnm._FilterDatabase" localSheetId="2" hidden="1">'022 - VZT a chlazení'!$C$116:$K$156</definedName>
    <definedName name="_xlnm._FilterDatabase" localSheetId="3" hidden="1">'023 - ÚT'!$C$117:$K$140</definedName>
    <definedName name="_xlnm._FilterDatabase" localSheetId="4" hidden="1">'024 - ELEKTROINSTALACE'!$C$117:$K$157</definedName>
    <definedName name="_xlnm._FilterDatabase" localSheetId="5" hidden="1">'025 - OSVĚTLENÍ'!$C$117:$K$134</definedName>
    <definedName name="_xlnm.Print_Titles" localSheetId="1">'011 - STAVEBNÍ ÚPRAVY'!$138:$138</definedName>
    <definedName name="_xlnm.Print_Titles" localSheetId="2">'022 - VZT a chlazení'!$116:$116</definedName>
    <definedName name="_xlnm.Print_Titles" localSheetId="3">'023 - ÚT'!$117:$117</definedName>
    <definedName name="_xlnm.Print_Titles" localSheetId="4">'024 - ELEKTROINSTALACE'!$117:$117</definedName>
    <definedName name="_xlnm.Print_Titles" localSheetId="5">'025 - OSVĚTLENÍ'!$117:$117</definedName>
    <definedName name="_xlnm.Print_Titles" localSheetId="0">'Rekapitulace stavby'!$92:$92</definedName>
    <definedName name="_xlnm.Print_Area" localSheetId="1">'011 - STAVEBNÍ ÚPRAVY'!$C$4:$J$76,'011 - STAVEBNÍ ÚPRAVY'!$C$82:$J$120,'011 - STAVEBNÍ ÚPRAVY'!$C$126:$J$393</definedName>
    <definedName name="_xlnm.Print_Area" localSheetId="2">'022 - VZT a chlazení'!$C$4:$J$76,'022 - VZT a chlazení'!$C$82:$J$98,'022 - VZT a chlazení'!$C$104:$J$156</definedName>
    <definedName name="_xlnm.Print_Area" localSheetId="3">'023 - ÚT'!$C$4:$J$76,'023 - ÚT'!$C$82:$J$99,'023 - ÚT'!$C$105:$J$140</definedName>
    <definedName name="_xlnm.Print_Area" localSheetId="4">'024 - ELEKTROINSTALACE'!$C$4:$J$76,'024 - ELEKTROINSTALACE'!$C$82:$J$99,'024 - ELEKTROINSTALACE'!$C$105:$J$157</definedName>
    <definedName name="_xlnm.Print_Area" localSheetId="5">'025 - OSVĚTLENÍ'!$C$4:$J$76,'025 - OSVĚTLENÍ'!$C$82:$J$99,'025 - OSVĚTLENÍ'!$C$105:$J$134</definedName>
    <definedName name="_xlnm.Print_Area" localSheetId="0">'Rekapitulace stavby'!$D$4:$AO$76,'Rekapitulace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61" i="2" l="1"/>
  <c r="BH161" i="2"/>
  <c r="BG161" i="2"/>
  <c r="BF161" i="2"/>
  <c r="BE161" i="2"/>
  <c r="BD161" i="2"/>
  <c r="T161" i="2"/>
  <c r="R161" i="2"/>
  <c r="P161" i="2"/>
  <c r="J161" i="2"/>
  <c r="BD98" i="1"/>
  <c r="AY98" i="1"/>
  <c r="AX98" i="1"/>
  <c r="AW98" i="1"/>
  <c r="AU98" i="1"/>
  <c r="BJ212" i="2"/>
  <c r="BH212" i="2"/>
  <c r="BG212" i="2"/>
  <c r="BF212" i="2"/>
  <c r="BE212" i="2"/>
  <c r="BK155" i="8"/>
  <c r="BI155" i="8"/>
  <c r="BH155" i="8"/>
  <c r="BG155" i="8"/>
  <c r="BF155" i="8"/>
  <c r="BE155" i="8"/>
  <c r="T155" i="8"/>
  <c r="R155" i="8"/>
  <c r="P155" i="8"/>
  <c r="J155" i="8"/>
  <c r="BK154" i="8"/>
  <c r="BI154" i="8"/>
  <c r="BH154" i="8"/>
  <c r="BG154" i="8"/>
  <c r="BF154" i="8"/>
  <c r="T154" i="8"/>
  <c r="R154" i="8"/>
  <c r="P154" i="8"/>
  <c r="J154" i="8"/>
  <c r="BE154" i="8" s="1"/>
  <c r="BK153" i="8"/>
  <c r="BI153" i="8"/>
  <c r="BH153" i="8"/>
  <c r="BG153" i="8"/>
  <c r="BF153" i="8"/>
  <c r="T153" i="8"/>
  <c r="R153" i="8"/>
  <c r="P153" i="8"/>
  <c r="J153" i="8"/>
  <c r="BE153" i="8" s="1"/>
  <c r="BK152" i="8"/>
  <c r="BI152" i="8"/>
  <c r="BH152" i="8"/>
  <c r="BG152" i="8"/>
  <c r="BF152" i="8"/>
  <c r="T152" i="8"/>
  <c r="R152" i="8"/>
  <c r="P152" i="8"/>
  <c r="J152" i="8"/>
  <c r="BE152" i="8" s="1"/>
  <c r="BK151" i="8"/>
  <c r="BI151" i="8"/>
  <c r="BH151" i="8"/>
  <c r="BG151" i="8"/>
  <c r="BF151" i="8"/>
  <c r="T151" i="8"/>
  <c r="R151" i="8"/>
  <c r="P151" i="8"/>
  <c r="J151" i="8"/>
  <c r="BE151" i="8" s="1"/>
  <c r="BK150" i="8"/>
  <c r="BI150" i="8"/>
  <c r="BH150" i="8"/>
  <c r="BG150" i="8"/>
  <c r="BF150" i="8"/>
  <c r="T150" i="8"/>
  <c r="R150" i="8"/>
  <c r="P150" i="8"/>
  <c r="J150" i="8"/>
  <c r="BE150" i="8" s="1"/>
  <c r="BK149" i="8"/>
  <c r="BI149" i="8"/>
  <c r="BH149" i="8"/>
  <c r="BG149" i="8"/>
  <c r="BF149" i="8"/>
  <c r="T149" i="8"/>
  <c r="R149" i="8"/>
  <c r="P149" i="8"/>
  <c r="J149" i="8"/>
  <c r="BE149" i="8" s="1"/>
  <c r="BK148" i="8"/>
  <c r="BI148" i="8"/>
  <c r="BH148" i="8"/>
  <c r="BG148" i="8"/>
  <c r="BF148" i="8"/>
  <c r="T148" i="8"/>
  <c r="R148" i="8"/>
  <c r="P148" i="8"/>
  <c r="J148" i="8"/>
  <c r="BE148" i="8" s="1"/>
  <c r="BK147" i="8"/>
  <c r="BI147" i="8"/>
  <c r="BH147" i="8"/>
  <c r="BG147" i="8"/>
  <c r="BF147" i="8"/>
  <c r="T147" i="8"/>
  <c r="R147" i="8"/>
  <c r="P147" i="8"/>
  <c r="J147" i="8"/>
  <c r="BE147" i="8" s="1"/>
  <c r="BK146" i="8"/>
  <c r="BI146" i="8"/>
  <c r="BH146" i="8"/>
  <c r="BG146" i="8"/>
  <c r="BF146" i="8"/>
  <c r="T146" i="8"/>
  <c r="R146" i="8"/>
  <c r="P146" i="8"/>
  <c r="J146" i="8"/>
  <c r="BE146" i="8" s="1"/>
  <c r="BK145" i="8"/>
  <c r="BI145" i="8"/>
  <c r="BH145" i="8"/>
  <c r="BG145" i="8"/>
  <c r="BF145" i="8"/>
  <c r="T145" i="8"/>
  <c r="R145" i="8"/>
  <c r="P145" i="8"/>
  <c r="J145" i="8"/>
  <c r="BE145" i="8" s="1"/>
  <c r="BK144" i="8"/>
  <c r="BI144" i="8"/>
  <c r="BH144" i="8"/>
  <c r="BG144" i="8"/>
  <c r="BF144" i="8"/>
  <c r="T144" i="8"/>
  <c r="R144" i="8"/>
  <c r="P144" i="8"/>
  <c r="J144" i="8"/>
  <c r="BE144" i="8" s="1"/>
  <c r="BK143" i="8"/>
  <c r="BI143" i="8"/>
  <c r="BH143" i="8"/>
  <c r="BG143" i="8"/>
  <c r="BF143" i="8"/>
  <c r="T143" i="8"/>
  <c r="R143" i="8"/>
  <c r="P143" i="8"/>
  <c r="J143" i="8"/>
  <c r="BE143" i="8" s="1"/>
  <c r="BK142" i="8"/>
  <c r="BI142" i="8"/>
  <c r="BH142" i="8"/>
  <c r="BG142" i="8"/>
  <c r="BF142" i="8"/>
  <c r="T142" i="8"/>
  <c r="R142" i="8"/>
  <c r="P142" i="8"/>
  <c r="J142" i="8"/>
  <c r="BE142" i="8" s="1"/>
  <c r="BK141" i="8"/>
  <c r="BI141" i="8"/>
  <c r="BH141" i="8"/>
  <c r="BG141" i="8"/>
  <c r="BF141" i="8"/>
  <c r="T141" i="8"/>
  <c r="R141" i="8"/>
  <c r="P141" i="8"/>
  <c r="J141" i="8"/>
  <c r="BE141" i="8" s="1"/>
  <c r="BK140" i="8"/>
  <c r="BI140" i="8"/>
  <c r="BH140" i="8"/>
  <c r="BG140" i="8"/>
  <c r="BF140" i="8"/>
  <c r="T140" i="8"/>
  <c r="R140" i="8"/>
  <c r="P140" i="8"/>
  <c r="J140" i="8"/>
  <c r="BE140" i="8" s="1"/>
  <c r="BK139" i="8"/>
  <c r="BI139" i="8"/>
  <c r="BH139" i="8"/>
  <c r="BG139" i="8"/>
  <c r="BF139" i="8"/>
  <c r="T139" i="8"/>
  <c r="R139" i="8"/>
  <c r="P139" i="8"/>
  <c r="J139" i="8"/>
  <c r="BE139" i="8" s="1"/>
  <c r="BF130" i="6"/>
  <c r="BG130" i="6"/>
  <c r="BH130" i="6"/>
  <c r="BI130" i="6"/>
  <c r="BK130" i="6"/>
  <c r="T130" i="6"/>
  <c r="R130" i="6"/>
  <c r="P130" i="6"/>
  <c r="BK157" i="8"/>
  <c r="BI157" i="8"/>
  <c r="BH157" i="8"/>
  <c r="BG157" i="8"/>
  <c r="BF157" i="8"/>
  <c r="T157" i="8"/>
  <c r="R157" i="8"/>
  <c r="P157" i="8"/>
  <c r="J157" i="8"/>
  <c r="BE157" i="8" s="1"/>
  <c r="BK156" i="8"/>
  <c r="BI156" i="8"/>
  <c r="BH156" i="8"/>
  <c r="BG156" i="8"/>
  <c r="BF156" i="8"/>
  <c r="T156" i="8"/>
  <c r="R156" i="8"/>
  <c r="P156" i="8"/>
  <c r="J156" i="8"/>
  <c r="BE156" i="8" s="1"/>
  <c r="BK138" i="8"/>
  <c r="BI138" i="8"/>
  <c r="BH138" i="8"/>
  <c r="BG138" i="8"/>
  <c r="BF138" i="8"/>
  <c r="T138" i="8"/>
  <c r="R138" i="8"/>
  <c r="P138" i="8"/>
  <c r="J138" i="8"/>
  <c r="BE138" i="8" s="1"/>
  <c r="BK137" i="8"/>
  <c r="BI137" i="8"/>
  <c r="BH137" i="8"/>
  <c r="BG137" i="8"/>
  <c r="BF137" i="8"/>
  <c r="T137" i="8"/>
  <c r="R137" i="8"/>
  <c r="P137" i="8"/>
  <c r="J137" i="8"/>
  <c r="BE137" i="8" s="1"/>
  <c r="BK136" i="8"/>
  <c r="BI136" i="8"/>
  <c r="BH136" i="8"/>
  <c r="BG136" i="8"/>
  <c r="BF136" i="8"/>
  <c r="T136" i="8"/>
  <c r="R136" i="8"/>
  <c r="P136" i="8"/>
  <c r="J136" i="8"/>
  <c r="BE136" i="8" s="1"/>
  <c r="BK135" i="8"/>
  <c r="BI135" i="8"/>
  <c r="BH135" i="8"/>
  <c r="BG135" i="8"/>
  <c r="BF135" i="8"/>
  <c r="T135" i="8"/>
  <c r="R135" i="8"/>
  <c r="P135" i="8"/>
  <c r="J135" i="8"/>
  <c r="BE135" i="8" s="1"/>
  <c r="BK134" i="8"/>
  <c r="BI134" i="8"/>
  <c r="BH134" i="8"/>
  <c r="BG134" i="8"/>
  <c r="BF134" i="8"/>
  <c r="T134" i="8"/>
  <c r="R134" i="8"/>
  <c r="P134" i="8"/>
  <c r="J134" i="8"/>
  <c r="BE134" i="8" s="1"/>
  <c r="BK133" i="8"/>
  <c r="BI133" i="8"/>
  <c r="BH133" i="8"/>
  <c r="BG133" i="8"/>
  <c r="BF133" i="8"/>
  <c r="T133" i="8"/>
  <c r="R133" i="8"/>
  <c r="P133" i="8"/>
  <c r="J133" i="8"/>
  <c r="BE133" i="8" s="1"/>
  <c r="BK132" i="8"/>
  <c r="BI132" i="8"/>
  <c r="BH132" i="8"/>
  <c r="BG132" i="8"/>
  <c r="BF132" i="8"/>
  <c r="T132" i="8"/>
  <c r="R132" i="8"/>
  <c r="P132" i="8"/>
  <c r="J132" i="8"/>
  <c r="BE132" i="8" s="1"/>
  <c r="BK131" i="8"/>
  <c r="BI131" i="8"/>
  <c r="BH131" i="8"/>
  <c r="BG131" i="8"/>
  <c r="BF131" i="8"/>
  <c r="T131" i="8"/>
  <c r="R131" i="8"/>
  <c r="P131" i="8"/>
  <c r="J131" i="8"/>
  <c r="BE131" i="8" s="1"/>
  <c r="BK130" i="8"/>
  <c r="BI130" i="8"/>
  <c r="BH130" i="8"/>
  <c r="BG130" i="8"/>
  <c r="BF130" i="8"/>
  <c r="T130" i="8"/>
  <c r="R130" i="8"/>
  <c r="P130" i="8"/>
  <c r="J130" i="8"/>
  <c r="BE130" i="8" s="1"/>
  <c r="BK129" i="8"/>
  <c r="BI129" i="8"/>
  <c r="BH129" i="8"/>
  <c r="BG129" i="8"/>
  <c r="BF129" i="8"/>
  <c r="T129" i="8"/>
  <c r="R129" i="8"/>
  <c r="P129" i="8"/>
  <c r="J129" i="8"/>
  <c r="BE129" i="8" s="1"/>
  <c r="BK128" i="8"/>
  <c r="BI128" i="8"/>
  <c r="BH128" i="8"/>
  <c r="BG128" i="8"/>
  <c r="BF128" i="8"/>
  <c r="T128" i="8"/>
  <c r="R128" i="8"/>
  <c r="P128" i="8"/>
  <c r="J128" i="8"/>
  <c r="BE128" i="8" s="1"/>
  <c r="BK127" i="8"/>
  <c r="BI127" i="8"/>
  <c r="BH127" i="8"/>
  <c r="BG127" i="8"/>
  <c r="BF127" i="8"/>
  <c r="T127" i="8"/>
  <c r="R127" i="8"/>
  <c r="P127" i="8"/>
  <c r="J127" i="8"/>
  <c r="BE127" i="8" s="1"/>
  <c r="BK126" i="8"/>
  <c r="BI126" i="8"/>
  <c r="BH126" i="8"/>
  <c r="BG126" i="8"/>
  <c r="BF126" i="8"/>
  <c r="T126" i="8"/>
  <c r="R126" i="8"/>
  <c r="P126" i="8"/>
  <c r="J126" i="8"/>
  <c r="BE126" i="8" s="1"/>
  <c r="BK125" i="8"/>
  <c r="BI125" i="8"/>
  <c r="BH125" i="8"/>
  <c r="BG125" i="8"/>
  <c r="BF125" i="8"/>
  <c r="T125" i="8"/>
  <c r="R125" i="8"/>
  <c r="P125" i="8"/>
  <c r="J125" i="8"/>
  <c r="BE125" i="8" s="1"/>
  <c r="BK124" i="8"/>
  <c r="BI124" i="8"/>
  <c r="BH124" i="8"/>
  <c r="BG124" i="8"/>
  <c r="BF124" i="8"/>
  <c r="T124" i="8"/>
  <c r="R124" i="8"/>
  <c r="P124" i="8"/>
  <c r="J124" i="8"/>
  <c r="BE124" i="8" s="1"/>
  <c r="BK123" i="8"/>
  <c r="BI123" i="8"/>
  <c r="BH123" i="8"/>
  <c r="BG123" i="8"/>
  <c r="BF123" i="8"/>
  <c r="T123" i="8"/>
  <c r="R123" i="8"/>
  <c r="P123" i="8"/>
  <c r="J123" i="8"/>
  <c r="BE123" i="8" s="1"/>
  <c r="BK122" i="8"/>
  <c r="BI122" i="8"/>
  <c r="BH122" i="8"/>
  <c r="BG122" i="8"/>
  <c r="BF122" i="8"/>
  <c r="T122" i="8"/>
  <c r="R122" i="8"/>
  <c r="P122" i="8"/>
  <c r="J122" i="8"/>
  <c r="BE122" i="8" s="1"/>
  <c r="BK121" i="8"/>
  <c r="BI121" i="8"/>
  <c r="BH121" i="8"/>
  <c r="BG121" i="8"/>
  <c r="BF121" i="8"/>
  <c r="T121" i="8"/>
  <c r="R121" i="8"/>
  <c r="P121" i="8"/>
  <c r="J121" i="8"/>
  <c r="J119" i="8"/>
  <c r="J97" i="8" s="1"/>
  <c r="J115" i="8"/>
  <c r="F115" i="8"/>
  <c r="J114" i="8"/>
  <c r="F114" i="8"/>
  <c r="F112" i="8"/>
  <c r="E110" i="8"/>
  <c r="J92" i="8"/>
  <c r="F92" i="8"/>
  <c r="J91" i="8"/>
  <c r="F91" i="8"/>
  <c r="F89" i="8"/>
  <c r="E87" i="8"/>
  <c r="J37" i="8"/>
  <c r="J36" i="8"/>
  <c r="J35" i="8"/>
  <c r="J12" i="8"/>
  <c r="J89" i="8" s="1"/>
  <c r="E7" i="8"/>
  <c r="E108" i="8" s="1"/>
  <c r="AS94" i="1"/>
  <c r="J112" i="8" l="1"/>
  <c r="BK120" i="8"/>
  <c r="J120" i="8" s="1"/>
  <c r="J98" i="8" s="1"/>
  <c r="P120" i="8"/>
  <c r="P118" i="8" s="1"/>
  <c r="R120" i="8"/>
  <c r="R118" i="8" s="1"/>
  <c r="T120" i="8"/>
  <c r="T118" i="8" s="1"/>
  <c r="F36" i="8"/>
  <c r="F35" i="8"/>
  <c r="F37" i="8"/>
  <c r="F34" i="8"/>
  <c r="J160" i="8"/>
  <c r="J34" i="8"/>
  <c r="E85" i="8"/>
  <c r="BE121" i="8"/>
  <c r="J130" i="6"/>
  <c r="BE130" i="6" s="1"/>
  <c r="J129" i="6"/>
  <c r="J128" i="6"/>
  <c r="BK118" i="8" l="1"/>
  <c r="J118" i="8" s="1"/>
  <c r="J30" i="8" s="1"/>
  <c r="AG98" i="1" s="1"/>
  <c r="J33" i="8"/>
  <c r="AV98" i="1" s="1"/>
  <c r="AT98" i="1" s="1"/>
  <c r="F33" i="8"/>
  <c r="AZ98" i="1" s="1"/>
  <c r="BK134" i="6"/>
  <c r="BI134" i="6"/>
  <c r="BH134" i="6"/>
  <c r="BG134" i="6"/>
  <c r="BF134" i="6"/>
  <c r="T134" i="6"/>
  <c r="R134" i="6"/>
  <c r="P134" i="6"/>
  <c r="J134" i="6"/>
  <c r="BE134" i="6" s="1"/>
  <c r="BK133" i="6"/>
  <c r="BI133" i="6"/>
  <c r="BH133" i="6"/>
  <c r="BG133" i="6"/>
  <c r="BF133" i="6"/>
  <c r="T133" i="6"/>
  <c r="R133" i="6"/>
  <c r="P133" i="6"/>
  <c r="J133" i="6"/>
  <c r="BE133" i="6" s="1"/>
  <c r="BK132" i="6"/>
  <c r="BI132" i="6"/>
  <c r="BH132" i="6"/>
  <c r="BG132" i="6"/>
  <c r="BF132" i="6"/>
  <c r="T132" i="6"/>
  <c r="R132" i="6"/>
  <c r="P132" i="6"/>
  <c r="J132" i="6"/>
  <c r="BE132" i="6" s="1"/>
  <c r="BK131" i="6"/>
  <c r="BI131" i="6"/>
  <c r="BH131" i="6"/>
  <c r="BG131" i="6"/>
  <c r="BF131" i="6"/>
  <c r="T131" i="6"/>
  <c r="R131" i="6"/>
  <c r="P131" i="6"/>
  <c r="J131" i="6"/>
  <c r="BE131" i="6" s="1"/>
  <c r="BK129" i="6"/>
  <c r="BI129" i="6"/>
  <c r="BH129" i="6"/>
  <c r="BG129" i="6"/>
  <c r="BF129" i="6"/>
  <c r="BE129" i="6"/>
  <c r="T129" i="6"/>
  <c r="R129" i="6"/>
  <c r="P129" i="6"/>
  <c r="BK128" i="6"/>
  <c r="BI128" i="6"/>
  <c r="BH128" i="6"/>
  <c r="BG128" i="6"/>
  <c r="BF128" i="6"/>
  <c r="BE128" i="6"/>
  <c r="T128" i="6"/>
  <c r="R128" i="6"/>
  <c r="P128" i="6"/>
  <c r="BK127" i="6"/>
  <c r="BI127" i="6"/>
  <c r="BH127" i="6"/>
  <c r="BG127" i="6"/>
  <c r="BF127" i="6"/>
  <c r="T127" i="6"/>
  <c r="R127" i="6"/>
  <c r="P127" i="6"/>
  <c r="J127" i="6"/>
  <c r="BE127" i="6" s="1"/>
  <c r="BK126" i="6"/>
  <c r="BI126" i="6"/>
  <c r="BH126" i="6"/>
  <c r="BG126" i="6"/>
  <c r="BF126" i="6"/>
  <c r="T126" i="6"/>
  <c r="R126" i="6"/>
  <c r="P126" i="6"/>
  <c r="J126" i="6"/>
  <c r="BE126" i="6" s="1"/>
  <c r="BK125" i="6"/>
  <c r="BI125" i="6"/>
  <c r="BH125" i="6"/>
  <c r="BG125" i="6"/>
  <c r="BF125" i="6"/>
  <c r="T125" i="6"/>
  <c r="R125" i="6"/>
  <c r="P125" i="6"/>
  <c r="J125" i="6"/>
  <c r="BE125" i="6" s="1"/>
  <c r="BK124" i="6"/>
  <c r="BI124" i="6"/>
  <c r="BH124" i="6"/>
  <c r="BG124" i="6"/>
  <c r="BF124" i="6"/>
  <c r="T124" i="6"/>
  <c r="R124" i="6"/>
  <c r="P124" i="6"/>
  <c r="J124" i="6"/>
  <c r="BE124" i="6" s="1"/>
  <c r="BK123" i="6"/>
  <c r="BI123" i="6"/>
  <c r="BH123" i="6"/>
  <c r="BG123" i="6"/>
  <c r="BF123" i="6"/>
  <c r="T123" i="6"/>
  <c r="R123" i="6"/>
  <c r="P123" i="6"/>
  <c r="J123" i="6"/>
  <c r="BE123" i="6" s="1"/>
  <c r="BK122" i="6"/>
  <c r="BI122" i="6"/>
  <c r="BH122" i="6"/>
  <c r="BG122" i="6"/>
  <c r="BF122" i="6"/>
  <c r="T122" i="6"/>
  <c r="R122" i="6"/>
  <c r="P122" i="6"/>
  <c r="J122" i="6"/>
  <c r="BE122" i="6" s="1"/>
  <c r="BK121" i="6"/>
  <c r="BI121" i="6"/>
  <c r="BH121" i="6"/>
  <c r="BG121" i="6"/>
  <c r="BF121" i="6"/>
  <c r="T121" i="6"/>
  <c r="R121" i="6"/>
  <c r="P121" i="6"/>
  <c r="J121" i="6"/>
  <c r="BE121" i="6" s="1"/>
  <c r="J119" i="6"/>
  <c r="J97" i="6" s="1"/>
  <c r="J115" i="6"/>
  <c r="F115" i="6"/>
  <c r="J114" i="6"/>
  <c r="F114" i="6"/>
  <c r="F112" i="6"/>
  <c r="E110" i="6"/>
  <c r="J92" i="6"/>
  <c r="F92" i="6"/>
  <c r="J91" i="6"/>
  <c r="F91" i="6"/>
  <c r="F89" i="6"/>
  <c r="E87" i="6"/>
  <c r="J37" i="6"/>
  <c r="J36" i="6"/>
  <c r="AY99" i="1" s="1"/>
  <c r="J35" i="6"/>
  <c r="J12" i="6"/>
  <c r="J112" i="6" s="1"/>
  <c r="E7" i="6"/>
  <c r="E108" i="6" s="1"/>
  <c r="BK155" i="3"/>
  <c r="BI155" i="3"/>
  <c r="BH155" i="3"/>
  <c r="BG155" i="3"/>
  <c r="BF155" i="3"/>
  <c r="T155" i="3"/>
  <c r="R155" i="3"/>
  <c r="P155" i="3"/>
  <c r="J155" i="3"/>
  <c r="BE155" i="3" s="1"/>
  <c r="BK154" i="3"/>
  <c r="BI154" i="3"/>
  <c r="BH154" i="3"/>
  <c r="BG154" i="3"/>
  <c r="BF154" i="3"/>
  <c r="T154" i="3"/>
  <c r="R154" i="3"/>
  <c r="P154" i="3"/>
  <c r="J154" i="3"/>
  <c r="BE154" i="3" s="1"/>
  <c r="BK148" i="3"/>
  <c r="BI148" i="3"/>
  <c r="BH148" i="3"/>
  <c r="BG148" i="3"/>
  <c r="BF148" i="3"/>
  <c r="T148" i="3"/>
  <c r="R148" i="3"/>
  <c r="P148" i="3"/>
  <c r="J148" i="3"/>
  <c r="BE148" i="3" s="1"/>
  <c r="BK147" i="3"/>
  <c r="BI147" i="3"/>
  <c r="BH147" i="3"/>
  <c r="BG147" i="3"/>
  <c r="BF147" i="3"/>
  <c r="T147" i="3"/>
  <c r="R147" i="3"/>
  <c r="P147" i="3"/>
  <c r="J147" i="3"/>
  <c r="BE147" i="3" s="1"/>
  <c r="BK146" i="3"/>
  <c r="BI146" i="3"/>
  <c r="BH146" i="3"/>
  <c r="BG146" i="3"/>
  <c r="BF146" i="3"/>
  <c r="T146" i="3"/>
  <c r="R146" i="3"/>
  <c r="P146" i="3"/>
  <c r="J146" i="3"/>
  <c r="BE146" i="3" s="1"/>
  <c r="BK145" i="3"/>
  <c r="BI145" i="3"/>
  <c r="BH145" i="3"/>
  <c r="BG145" i="3"/>
  <c r="BF145" i="3"/>
  <c r="T145" i="3"/>
  <c r="R145" i="3"/>
  <c r="P145" i="3"/>
  <c r="J145" i="3"/>
  <c r="BE145" i="3" s="1"/>
  <c r="BK144" i="3"/>
  <c r="BI144" i="3"/>
  <c r="BH144" i="3"/>
  <c r="BG144" i="3"/>
  <c r="BF144" i="3"/>
  <c r="T144" i="3"/>
  <c r="R144" i="3"/>
  <c r="P144" i="3"/>
  <c r="J144" i="3"/>
  <c r="BE144" i="3" s="1"/>
  <c r="BK135" i="3"/>
  <c r="BI135" i="3"/>
  <c r="BH135" i="3"/>
  <c r="BG135" i="3"/>
  <c r="BF135" i="3"/>
  <c r="T135" i="3"/>
  <c r="R135" i="3"/>
  <c r="P135" i="3"/>
  <c r="J135" i="3"/>
  <c r="BE135" i="3" s="1"/>
  <c r="BK134" i="3"/>
  <c r="BI134" i="3"/>
  <c r="BH134" i="3"/>
  <c r="BG134" i="3"/>
  <c r="BF134" i="3"/>
  <c r="T134" i="3"/>
  <c r="R134" i="3"/>
  <c r="P134" i="3"/>
  <c r="J134" i="3"/>
  <c r="BE134" i="3" s="1"/>
  <c r="BK133" i="3"/>
  <c r="BI133" i="3"/>
  <c r="BH133" i="3"/>
  <c r="BG133" i="3"/>
  <c r="BF133" i="3"/>
  <c r="T133" i="3"/>
  <c r="R133" i="3"/>
  <c r="P133" i="3"/>
  <c r="J133" i="3"/>
  <c r="BE133" i="3" s="1"/>
  <c r="BK132" i="3"/>
  <c r="BI132" i="3"/>
  <c r="BH132" i="3"/>
  <c r="BG132" i="3"/>
  <c r="BF132" i="3"/>
  <c r="T132" i="3"/>
  <c r="R132" i="3"/>
  <c r="P132" i="3"/>
  <c r="J132" i="3"/>
  <c r="BE132" i="3" s="1"/>
  <c r="BK131" i="3"/>
  <c r="BI131" i="3"/>
  <c r="BH131" i="3"/>
  <c r="BG131" i="3"/>
  <c r="BF131" i="3"/>
  <c r="T131" i="3"/>
  <c r="R131" i="3"/>
  <c r="P131" i="3"/>
  <c r="J131" i="3"/>
  <c r="BE131" i="3" s="1"/>
  <c r="AN98" i="1" l="1"/>
  <c r="J96" i="8"/>
  <c r="J39" i="8"/>
  <c r="E85" i="6"/>
  <c r="T120" i="6"/>
  <c r="T118" i="6" s="1"/>
  <c r="P120" i="6"/>
  <c r="P118" i="6" s="1"/>
  <c r="AU99" i="1" s="1"/>
  <c r="R120" i="6"/>
  <c r="R118" i="6" s="1"/>
  <c r="BK120" i="6"/>
  <c r="BK118" i="6" s="1"/>
  <c r="J118" i="6" s="1"/>
  <c r="J33" i="6"/>
  <c r="AV99" i="1" s="1"/>
  <c r="J34" i="6"/>
  <c r="AW99" i="1" s="1"/>
  <c r="F35" i="6"/>
  <c r="BB99" i="1" s="1"/>
  <c r="F34" i="6"/>
  <c r="BA99" i="1" s="1"/>
  <c r="F36" i="6"/>
  <c r="BC99" i="1" s="1"/>
  <c r="F37" i="6"/>
  <c r="BD99" i="1" s="1"/>
  <c r="J89" i="6"/>
  <c r="F33" i="6"/>
  <c r="AZ99" i="1" s="1"/>
  <c r="BK139" i="4"/>
  <c r="BI139" i="4"/>
  <c r="BH139" i="4"/>
  <c r="BG139" i="4"/>
  <c r="BF139" i="4"/>
  <c r="T139" i="4"/>
  <c r="R139" i="4"/>
  <c r="P139" i="4"/>
  <c r="J139" i="4"/>
  <c r="BE139" i="4" s="1"/>
  <c r="BK128" i="4"/>
  <c r="BI128" i="4"/>
  <c r="BH128" i="4"/>
  <c r="BG128" i="4"/>
  <c r="BF128" i="4"/>
  <c r="T128" i="4"/>
  <c r="R128" i="4"/>
  <c r="P128" i="4"/>
  <c r="J128" i="4"/>
  <c r="BE128" i="4" s="1"/>
  <c r="BK127" i="4"/>
  <c r="BI127" i="4"/>
  <c r="BH127" i="4"/>
  <c r="BG127" i="4"/>
  <c r="BF127" i="4"/>
  <c r="T127" i="4"/>
  <c r="R127" i="4"/>
  <c r="P127" i="4"/>
  <c r="J127" i="4"/>
  <c r="BE127" i="4" s="1"/>
  <c r="BK126" i="4"/>
  <c r="BI126" i="4"/>
  <c r="BH126" i="4"/>
  <c r="BG126" i="4"/>
  <c r="BF126" i="4"/>
  <c r="T126" i="4"/>
  <c r="R126" i="4"/>
  <c r="P126" i="4"/>
  <c r="J126" i="4"/>
  <c r="J137" i="4"/>
  <c r="J138" i="4"/>
  <c r="J140" i="4"/>
  <c r="J136" i="4"/>
  <c r="J135" i="4"/>
  <c r="J134" i="4"/>
  <c r="J133" i="4"/>
  <c r="J132" i="4"/>
  <c r="J131" i="4"/>
  <c r="AT99" i="1" l="1"/>
  <c r="J120" i="6"/>
  <c r="J98" i="6" s="1"/>
  <c r="J96" i="6"/>
  <c r="J30" i="6"/>
  <c r="BE126" i="4"/>
  <c r="J39" i="6" l="1"/>
  <c r="AG99" i="1"/>
  <c r="AN99" i="1" s="1"/>
  <c r="BJ171" i="2"/>
  <c r="BH171" i="2"/>
  <c r="BG171" i="2"/>
  <c r="BF171" i="2"/>
  <c r="BE171" i="2"/>
  <c r="T171" i="2"/>
  <c r="R171" i="2"/>
  <c r="P171" i="2"/>
  <c r="J171" i="2"/>
  <c r="BD171" i="2" s="1"/>
  <c r="BJ170" i="2"/>
  <c r="BH170" i="2"/>
  <c r="BG170" i="2"/>
  <c r="BF170" i="2"/>
  <c r="BE170" i="2"/>
  <c r="T170" i="2"/>
  <c r="R170" i="2"/>
  <c r="P170" i="2"/>
  <c r="J170" i="2"/>
  <c r="BD170" i="2" s="1"/>
  <c r="BJ169" i="2"/>
  <c r="BH169" i="2"/>
  <c r="BG169" i="2"/>
  <c r="BF169" i="2"/>
  <c r="BE169" i="2"/>
  <c r="T169" i="2"/>
  <c r="R169" i="2"/>
  <c r="P169" i="2"/>
  <c r="J169" i="2"/>
  <c r="BD169" i="2" s="1"/>
  <c r="BJ168" i="2"/>
  <c r="BH168" i="2"/>
  <c r="BG168" i="2"/>
  <c r="BF168" i="2"/>
  <c r="BE168" i="2"/>
  <c r="T168" i="2"/>
  <c r="R168" i="2"/>
  <c r="P168" i="2"/>
  <c r="J168" i="2"/>
  <c r="BD168" i="2" s="1"/>
  <c r="BJ295" i="2"/>
  <c r="BH295" i="2"/>
  <c r="BG295" i="2"/>
  <c r="BF295" i="2"/>
  <c r="BE295" i="2"/>
  <c r="T295" i="2"/>
  <c r="R295" i="2"/>
  <c r="P295" i="2"/>
  <c r="J295" i="2"/>
  <c r="BD295" i="2" s="1"/>
  <c r="BJ265" i="2"/>
  <c r="BH265" i="2"/>
  <c r="BG265" i="2"/>
  <c r="BF265" i="2"/>
  <c r="BE265" i="2"/>
  <c r="T265" i="2"/>
  <c r="R265" i="2"/>
  <c r="P265" i="2"/>
  <c r="J265" i="2"/>
  <c r="BD265" i="2" s="1"/>
  <c r="J271" i="2"/>
  <c r="BD271" i="2" s="1"/>
  <c r="P271" i="2"/>
  <c r="R271" i="2"/>
  <c r="T271" i="2"/>
  <c r="BE271" i="2"/>
  <c r="BF271" i="2"/>
  <c r="BG271" i="2"/>
  <c r="BH271" i="2"/>
  <c r="BJ271" i="2"/>
  <c r="BJ314" i="2"/>
  <c r="BH314" i="2"/>
  <c r="BG314" i="2"/>
  <c r="BF314" i="2"/>
  <c r="BE314" i="2"/>
  <c r="T314" i="2"/>
  <c r="R314" i="2"/>
  <c r="P314" i="2"/>
  <c r="J314" i="2"/>
  <c r="BD314" i="2" s="1"/>
  <c r="R312" i="2"/>
  <c r="BJ289" i="2"/>
  <c r="BH289" i="2"/>
  <c r="BG289" i="2"/>
  <c r="BF289" i="2"/>
  <c r="BE289" i="2"/>
  <c r="T289" i="2"/>
  <c r="R289" i="2"/>
  <c r="P289" i="2"/>
  <c r="J289" i="2"/>
  <c r="BD289" i="2" s="1"/>
  <c r="BJ283" i="2"/>
  <c r="BH283" i="2"/>
  <c r="BG283" i="2"/>
  <c r="BF283" i="2"/>
  <c r="BE283" i="2"/>
  <c r="T283" i="2"/>
  <c r="R283" i="2"/>
  <c r="P283" i="2"/>
  <c r="J283" i="2"/>
  <c r="BD283" i="2" s="1"/>
  <c r="BJ277" i="2"/>
  <c r="BH277" i="2"/>
  <c r="BG277" i="2"/>
  <c r="BF277" i="2"/>
  <c r="BE277" i="2"/>
  <c r="T277" i="2"/>
  <c r="R277" i="2"/>
  <c r="P277" i="2"/>
  <c r="J277" i="2"/>
  <c r="BD277" i="2" s="1"/>
  <c r="BJ259" i="2"/>
  <c r="BH259" i="2"/>
  <c r="BG259" i="2"/>
  <c r="BF259" i="2"/>
  <c r="BE259" i="2"/>
  <c r="T259" i="2"/>
  <c r="R259" i="2"/>
  <c r="P259" i="2"/>
  <c r="J259" i="2"/>
  <c r="BD259" i="2" s="1"/>
  <c r="BJ253" i="2"/>
  <c r="BH253" i="2"/>
  <c r="BG253" i="2"/>
  <c r="BF253" i="2"/>
  <c r="BE253" i="2"/>
  <c r="T253" i="2"/>
  <c r="R253" i="2"/>
  <c r="P253" i="2"/>
  <c r="J253" i="2"/>
  <c r="BD253" i="2" s="1"/>
  <c r="BJ247" i="2"/>
  <c r="BH247" i="2"/>
  <c r="BG247" i="2"/>
  <c r="BF247" i="2"/>
  <c r="BE247" i="2"/>
  <c r="T247" i="2"/>
  <c r="R247" i="2"/>
  <c r="P247" i="2"/>
  <c r="J247" i="2"/>
  <c r="BD247" i="2" s="1"/>
  <c r="BJ241" i="2"/>
  <c r="BH241" i="2"/>
  <c r="BG241" i="2"/>
  <c r="BF241" i="2"/>
  <c r="BE241" i="2"/>
  <c r="T241" i="2"/>
  <c r="R241" i="2"/>
  <c r="P241" i="2"/>
  <c r="J241" i="2"/>
  <c r="BD241" i="2" s="1"/>
  <c r="BJ235" i="2"/>
  <c r="BH235" i="2"/>
  <c r="BG235" i="2"/>
  <c r="BF235" i="2"/>
  <c r="BE235" i="2"/>
  <c r="T235" i="2"/>
  <c r="R235" i="2"/>
  <c r="P235" i="2"/>
  <c r="J235" i="2"/>
  <c r="BD235" i="2" s="1"/>
  <c r="J298" i="2"/>
  <c r="BD298" i="2" s="1"/>
  <c r="P298" i="2"/>
  <c r="R298" i="2"/>
  <c r="T298" i="2"/>
  <c r="BE298" i="2"/>
  <c r="BF298" i="2"/>
  <c r="BG298" i="2"/>
  <c r="BH298" i="2"/>
  <c r="BJ298" i="2"/>
  <c r="R212" i="2"/>
  <c r="BJ206" i="2"/>
  <c r="BH206" i="2"/>
  <c r="BG206" i="2"/>
  <c r="BF206" i="2"/>
  <c r="BE206" i="2"/>
  <c r="T206" i="2"/>
  <c r="R206" i="2"/>
  <c r="P206" i="2"/>
  <c r="J206" i="2"/>
  <c r="BD206" i="2" s="1"/>
  <c r="BJ205" i="2"/>
  <c r="BH205" i="2"/>
  <c r="BG205" i="2"/>
  <c r="BF205" i="2"/>
  <c r="BE205" i="2"/>
  <c r="T205" i="2"/>
  <c r="R205" i="2"/>
  <c r="P205" i="2"/>
  <c r="J205" i="2"/>
  <c r="BD205" i="2" s="1"/>
  <c r="BJ204" i="2"/>
  <c r="BH204" i="2"/>
  <c r="BG204" i="2"/>
  <c r="BF204" i="2"/>
  <c r="BE204" i="2"/>
  <c r="T204" i="2"/>
  <c r="R204" i="2"/>
  <c r="P204" i="2"/>
  <c r="J204" i="2"/>
  <c r="BD204" i="2" s="1"/>
  <c r="BJ203" i="2"/>
  <c r="BH203" i="2"/>
  <c r="BG203" i="2"/>
  <c r="BF203" i="2"/>
  <c r="BE203" i="2"/>
  <c r="T203" i="2"/>
  <c r="R203" i="2"/>
  <c r="P203" i="2"/>
  <c r="J203" i="2"/>
  <c r="BD203" i="2" s="1"/>
  <c r="BJ198" i="2" l="1"/>
  <c r="BH198" i="2"/>
  <c r="BG198" i="2"/>
  <c r="BF198" i="2"/>
  <c r="BE198" i="2"/>
  <c r="T198" i="2"/>
  <c r="R198" i="2"/>
  <c r="P198" i="2"/>
  <c r="J198" i="2"/>
  <c r="BD198" i="2" s="1"/>
  <c r="BJ148" i="2"/>
  <c r="BH148" i="2"/>
  <c r="BG148" i="2"/>
  <c r="BF148" i="2"/>
  <c r="BE148" i="2"/>
  <c r="T148" i="2"/>
  <c r="R148" i="2"/>
  <c r="P148" i="2"/>
  <c r="J148" i="2"/>
  <c r="BD148" i="2" s="1"/>
  <c r="BJ145" i="2"/>
  <c r="BH145" i="2"/>
  <c r="BG145" i="2"/>
  <c r="BF145" i="2"/>
  <c r="BE145" i="2"/>
  <c r="T145" i="2"/>
  <c r="R145" i="2"/>
  <c r="P145" i="2"/>
  <c r="J145" i="2"/>
  <c r="BD145" i="2" s="1"/>
  <c r="J346" i="2"/>
  <c r="BD346" i="2" s="1"/>
  <c r="P346" i="2"/>
  <c r="R346" i="2"/>
  <c r="T346" i="2"/>
  <c r="BE346" i="2"/>
  <c r="BF346" i="2"/>
  <c r="BG346" i="2"/>
  <c r="BH346" i="2"/>
  <c r="BJ346" i="2"/>
  <c r="J212" i="2"/>
  <c r="BD212" i="2" s="1"/>
  <c r="J209" i="2"/>
  <c r="R188" i="2"/>
  <c r="J119" i="4"/>
  <c r="J97" i="4" s="1"/>
  <c r="J37" i="4"/>
  <c r="J36" i="4"/>
  <c r="J35" i="4"/>
  <c r="AX97" i="1" s="1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J115" i="4"/>
  <c r="F115" i="4"/>
  <c r="J114" i="4"/>
  <c r="F114" i="4"/>
  <c r="F112" i="4"/>
  <c r="E110" i="4"/>
  <c r="J92" i="4"/>
  <c r="F92" i="4"/>
  <c r="J91" i="4"/>
  <c r="F91" i="4"/>
  <c r="F89" i="4"/>
  <c r="E87" i="4"/>
  <c r="J12" i="4"/>
  <c r="J89" i="4" s="1"/>
  <c r="E7" i="4"/>
  <c r="E85" i="4" s="1"/>
  <c r="J37" i="3"/>
  <c r="J36" i="3"/>
  <c r="AY96" i="1" s="1"/>
  <c r="J35" i="3"/>
  <c r="AX96" i="1" s="1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J114" i="3"/>
  <c r="F114" i="3"/>
  <c r="J113" i="3"/>
  <c r="F113" i="3"/>
  <c r="F111" i="3"/>
  <c r="E109" i="3"/>
  <c r="J92" i="3"/>
  <c r="F92" i="3"/>
  <c r="J91" i="3"/>
  <c r="F91" i="3"/>
  <c r="F89" i="3"/>
  <c r="E87" i="3"/>
  <c r="J12" i="3"/>
  <c r="J111" i="3" s="1"/>
  <c r="E7" i="3"/>
  <c r="E107" i="3" s="1"/>
  <c r="J37" i="2"/>
  <c r="J36" i="2"/>
  <c r="AY95" i="1" s="1"/>
  <c r="J35" i="2"/>
  <c r="AX95" i="1" s="1"/>
  <c r="BH393" i="2"/>
  <c r="BG393" i="2"/>
  <c r="BF393" i="2"/>
  <c r="BE393" i="2"/>
  <c r="T393" i="2"/>
  <c r="T392" i="2" s="1"/>
  <c r="R393" i="2"/>
  <c r="R392" i="2" s="1"/>
  <c r="P393" i="2"/>
  <c r="P392" i="2" s="1"/>
  <c r="BH391" i="2"/>
  <c r="BG391" i="2"/>
  <c r="BF391" i="2"/>
  <c r="BE391" i="2"/>
  <c r="T391" i="2"/>
  <c r="T390" i="2" s="1"/>
  <c r="R391" i="2"/>
  <c r="R390" i="2" s="1"/>
  <c r="P391" i="2"/>
  <c r="P390" i="2" s="1"/>
  <c r="BH389" i="2"/>
  <c r="BG389" i="2"/>
  <c r="BF389" i="2"/>
  <c r="BE389" i="2"/>
  <c r="T389" i="2"/>
  <c r="T388" i="2" s="1"/>
  <c r="R389" i="2"/>
  <c r="R388" i="2" s="1"/>
  <c r="P389" i="2"/>
  <c r="P388" i="2" s="1"/>
  <c r="BH387" i="2"/>
  <c r="BG387" i="2"/>
  <c r="BF387" i="2"/>
  <c r="BE387" i="2"/>
  <c r="T387" i="2"/>
  <c r="T386" i="2" s="1"/>
  <c r="R387" i="2"/>
  <c r="R386" i="2" s="1"/>
  <c r="P387" i="2"/>
  <c r="P386" i="2" s="1"/>
  <c r="BH385" i="2"/>
  <c r="BG385" i="2"/>
  <c r="BF385" i="2"/>
  <c r="BE385" i="2"/>
  <c r="T385" i="2"/>
  <c r="T384" i="2" s="1"/>
  <c r="R385" i="2"/>
  <c r="R384" i="2" s="1"/>
  <c r="P385" i="2"/>
  <c r="P384" i="2" s="1"/>
  <c r="BH375" i="2"/>
  <c r="BG375" i="2"/>
  <c r="BF375" i="2"/>
  <c r="BE375" i="2"/>
  <c r="T375" i="2"/>
  <c r="R375" i="2"/>
  <c r="P375" i="2"/>
  <c r="BH367" i="2"/>
  <c r="BG367" i="2"/>
  <c r="BF367" i="2"/>
  <c r="BE367" i="2"/>
  <c r="T367" i="2"/>
  <c r="R367" i="2"/>
  <c r="P367" i="2"/>
  <c r="BH364" i="2"/>
  <c r="BG364" i="2"/>
  <c r="BF364" i="2"/>
  <c r="BE364" i="2"/>
  <c r="T364" i="2"/>
  <c r="R364" i="2"/>
  <c r="P364" i="2"/>
  <c r="BH358" i="2"/>
  <c r="BG358" i="2"/>
  <c r="BF358" i="2"/>
  <c r="BE358" i="2"/>
  <c r="T358" i="2"/>
  <c r="R358" i="2"/>
  <c r="P358" i="2"/>
  <c r="BH352" i="2"/>
  <c r="BG352" i="2"/>
  <c r="BF352" i="2"/>
  <c r="BE352" i="2"/>
  <c r="T352" i="2"/>
  <c r="R352" i="2"/>
  <c r="P352" i="2"/>
  <c r="BH340" i="2"/>
  <c r="BG340" i="2"/>
  <c r="BF340" i="2"/>
  <c r="BE340" i="2"/>
  <c r="T340" i="2"/>
  <c r="R340" i="2"/>
  <c r="P340" i="2"/>
  <c r="BH334" i="2"/>
  <c r="BG334" i="2"/>
  <c r="BF334" i="2"/>
  <c r="BE334" i="2"/>
  <c r="T334" i="2"/>
  <c r="R334" i="2"/>
  <c r="P334" i="2"/>
  <c r="BH328" i="2"/>
  <c r="BG328" i="2"/>
  <c r="BF328" i="2"/>
  <c r="BE328" i="2"/>
  <c r="T328" i="2"/>
  <c r="R328" i="2"/>
  <c r="P328" i="2"/>
  <c r="BH322" i="2"/>
  <c r="BG322" i="2"/>
  <c r="BF322" i="2"/>
  <c r="BE322" i="2"/>
  <c r="T322" i="2"/>
  <c r="R322" i="2"/>
  <c r="P322" i="2"/>
  <c r="BH320" i="2"/>
  <c r="BG320" i="2"/>
  <c r="BF320" i="2"/>
  <c r="BE320" i="2"/>
  <c r="T320" i="2"/>
  <c r="R320" i="2"/>
  <c r="P320" i="2"/>
  <c r="BH312" i="2"/>
  <c r="BG312" i="2"/>
  <c r="BF312" i="2"/>
  <c r="BE312" i="2"/>
  <c r="T312" i="2"/>
  <c r="P312" i="2"/>
  <c r="BH306" i="2"/>
  <c r="BG306" i="2"/>
  <c r="BF306" i="2"/>
  <c r="BE306" i="2"/>
  <c r="T306" i="2"/>
  <c r="R306" i="2"/>
  <c r="P306" i="2"/>
  <c r="BH300" i="2"/>
  <c r="BG300" i="2"/>
  <c r="BF300" i="2"/>
  <c r="BE300" i="2"/>
  <c r="T300" i="2"/>
  <c r="R300" i="2"/>
  <c r="P300" i="2"/>
  <c r="BH233" i="2"/>
  <c r="BG233" i="2"/>
  <c r="BF233" i="2"/>
  <c r="BE233" i="2"/>
  <c r="T233" i="2"/>
  <c r="R233" i="2"/>
  <c r="P233" i="2"/>
  <c r="BH232" i="2"/>
  <c r="BG232" i="2"/>
  <c r="BF232" i="2"/>
  <c r="BE232" i="2"/>
  <c r="T232" i="2"/>
  <c r="R232" i="2"/>
  <c r="P232" i="2"/>
  <c r="BH229" i="2"/>
  <c r="BG229" i="2"/>
  <c r="BF229" i="2"/>
  <c r="BE229" i="2"/>
  <c r="T229" i="2"/>
  <c r="R229" i="2"/>
  <c r="P229" i="2"/>
  <c r="BH226" i="2"/>
  <c r="BG226" i="2"/>
  <c r="BF226" i="2"/>
  <c r="BE226" i="2"/>
  <c r="T226" i="2"/>
  <c r="R226" i="2"/>
  <c r="P226" i="2"/>
  <c r="BH223" i="2"/>
  <c r="BG223" i="2"/>
  <c r="BF223" i="2"/>
  <c r="BE223" i="2"/>
  <c r="T223" i="2"/>
  <c r="P223" i="2"/>
  <c r="BH220" i="2"/>
  <c r="BG220" i="2"/>
  <c r="BF220" i="2"/>
  <c r="BE220" i="2"/>
  <c r="T220" i="2"/>
  <c r="P220" i="2"/>
  <c r="BH218" i="2"/>
  <c r="BG218" i="2"/>
  <c r="BF218" i="2"/>
  <c r="BE218" i="2"/>
  <c r="T218" i="2"/>
  <c r="R218" i="2"/>
  <c r="P218" i="2"/>
  <c r="BH217" i="2"/>
  <c r="BG217" i="2"/>
  <c r="BF217" i="2"/>
  <c r="BE217" i="2"/>
  <c r="T217" i="2"/>
  <c r="R217" i="2"/>
  <c r="P217" i="2"/>
  <c r="BH215" i="2"/>
  <c r="BG215" i="2"/>
  <c r="BF215" i="2"/>
  <c r="BE215" i="2"/>
  <c r="T215" i="2"/>
  <c r="R215" i="2"/>
  <c r="P215" i="2"/>
  <c r="BH209" i="2"/>
  <c r="BG209" i="2"/>
  <c r="BF209" i="2"/>
  <c r="BE209" i="2"/>
  <c r="T209" i="2"/>
  <c r="R209" i="2"/>
  <c r="P209" i="2"/>
  <c r="BH207" i="2"/>
  <c r="BG207" i="2"/>
  <c r="BF207" i="2"/>
  <c r="BE207" i="2"/>
  <c r="T207" i="2"/>
  <c r="T202" i="2" s="1"/>
  <c r="R207" i="2"/>
  <c r="R202" i="2" s="1"/>
  <c r="P207" i="2"/>
  <c r="P202" i="2" s="1"/>
  <c r="BH201" i="2"/>
  <c r="BG201" i="2"/>
  <c r="BF201" i="2"/>
  <c r="BE201" i="2"/>
  <c r="T201" i="2"/>
  <c r="R201" i="2"/>
  <c r="P201" i="2"/>
  <c r="BH195" i="2"/>
  <c r="BG195" i="2"/>
  <c r="BF195" i="2"/>
  <c r="BE195" i="2"/>
  <c r="T195" i="2"/>
  <c r="R195" i="2"/>
  <c r="P195" i="2"/>
  <c r="BH193" i="2"/>
  <c r="BG193" i="2"/>
  <c r="BF193" i="2"/>
  <c r="BE193" i="2"/>
  <c r="T193" i="2"/>
  <c r="R193" i="2"/>
  <c r="P193" i="2"/>
  <c r="BH191" i="2"/>
  <c r="BG191" i="2"/>
  <c r="BF191" i="2"/>
  <c r="BE191" i="2"/>
  <c r="T191" i="2"/>
  <c r="R191" i="2"/>
  <c r="P191" i="2"/>
  <c r="BH188" i="2"/>
  <c r="BG188" i="2"/>
  <c r="BF188" i="2"/>
  <c r="BE188" i="2"/>
  <c r="T188" i="2"/>
  <c r="P188" i="2"/>
  <c r="BH185" i="2"/>
  <c r="BG185" i="2"/>
  <c r="BF185" i="2"/>
  <c r="BE185" i="2"/>
  <c r="T185" i="2"/>
  <c r="T184" i="2" s="1"/>
  <c r="R185" i="2"/>
  <c r="R184" i="2" s="1"/>
  <c r="P185" i="2"/>
  <c r="P184" i="2" s="1"/>
  <c r="BH183" i="2"/>
  <c r="BG183" i="2"/>
  <c r="BF183" i="2"/>
  <c r="BE183" i="2"/>
  <c r="T183" i="2"/>
  <c r="R183" i="2"/>
  <c r="P183" i="2"/>
  <c r="BH181" i="2"/>
  <c r="BG181" i="2"/>
  <c r="BF181" i="2"/>
  <c r="BE181" i="2"/>
  <c r="T181" i="2"/>
  <c r="R181" i="2"/>
  <c r="P181" i="2"/>
  <c r="BH180" i="2"/>
  <c r="BG180" i="2"/>
  <c r="BF180" i="2"/>
  <c r="BE180" i="2"/>
  <c r="T180" i="2"/>
  <c r="R180" i="2"/>
  <c r="P180" i="2"/>
  <c r="BH179" i="2"/>
  <c r="BG179" i="2"/>
  <c r="BF179" i="2"/>
  <c r="BE179" i="2"/>
  <c r="T179" i="2"/>
  <c r="R179" i="2"/>
  <c r="P179" i="2"/>
  <c r="BH172" i="2"/>
  <c r="BG172" i="2"/>
  <c r="BF172" i="2"/>
  <c r="BE172" i="2"/>
  <c r="T172" i="2"/>
  <c r="R172" i="2"/>
  <c r="P172" i="2"/>
  <c r="BH165" i="2"/>
  <c r="BG165" i="2"/>
  <c r="BF165" i="2"/>
  <c r="BE165" i="2"/>
  <c r="T165" i="2"/>
  <c r="R165" i="2"/>
  <c r="P165" i="2"/>
  <c r="BH155" i="2"/>
  <c r="BG155" i="2"/>
  <c r="BF155" i="2"/>
  <c r="BE155" i="2"/>
  <c r="T155" i="2"/>
  <c r="T154" i="2" s="1"/>
  <c r="R155" i="2"/>
  <c r="R154" i="2" s="1"/>
  <c r="P155" i="2"/>
  <c r="P154" i="2" s="1"/>
  <c r="BH151" i="2"/>
  <c r="BG151" i="2"/>
  <c r="BF151" i="2"/>
  <c r="BE151" i="2"/>
  <c r="T151" i="2"/>
  <c r="R151" i="2"/>
  <c r="P151" i="2"/>
  <c r="BH149" i="2"/>
  <c r="BG149" i="2"/>
  <c r="BF149" i="2"/>
  <c r="BE149" i="2"/>
  <c r="T149" i="2"/>
  <c r="R149" i="2"/>
  <c r="P149" i="2"/>
  <c r="BH142" i="2"/>
  <c r="BG142" i="2"/>
  <c r="BF142" i="2"/>
  <c r="BE142" i="2"/>
  <c r="T142" i="2"/>
  <c r="R142" i="2"/>
  <c r="P142" i="2"/>
  <c r="J136" i="2"/>
  <c r="F136" i="2"/>
  <c r="J135" i="2"/>
  <c r="F135" i="2"/>
  <c r="F133" i="2"/>
  <c r="E131" i="2"/>
  <c r="J92" i="2"/>
  <c r="F92" i="2"/>
  <c r="J91" i="2"/>
  <c r="F91" i="2"/>
  <c r="F89" i="2"/>
  <c r="E87" i="2"/>
  <c r="J12" i="2"/>
  <c r="J133" i="2" s="1"/>
  <c r="E7" i="2"/>
  <c r="E129" i="2" s="1"/>
  <c r="L90" i="1"/>
  <c r="AM90" i="1"/>
  <c r="AM89" i="1"/>
  <c r="L89" i="1"/>
  <c r="AM87" i="1"/>
  <c r="L87" i="1"/>
  <c r="L85" i="1"/>
  <c r="L84" i="1"/>
  <c r="J391" i="2"/>
  <c r="J387" i="2"/>
  <c r="J375" i="2"/>
  <c r="J367" i="2"/>
  <c r="J364" i="2"/>
  <c r="J352" i="2"/>
  <c r="J320" i="2"/>
  <c r="BJ306" i="2"/>
  <c r="J229" i="2"/>
  <c r="J223" i="2"/>
  <c r="BJ218" i="2"/>
  <c r="J217" i="2"/>
  <c r="J215" i="2"/>
  <c r="BJ207" i="2"/>
  <c r="BJ202" i="2" s="1"/>
  <c r="J195" i="2"/>
  <c r="BJ188" i="2"/>
  <c r="BJ181" i="2"/>
  <c r="BJ165" i="2"/>
  <c r="BJ393" i="2"/>
  <c r="BJ389" i="2"/>
  <c r="BJ385" i="2"/>
  <c r="BJ358" i="2"/>
  <c r="J340" i="2"/>
  <c r="BJ334" i="2"/>
  <c r="BJ328" i="2"/>
  <c r="BJ320" i="2"/>
  <c r="J300" i="2"/>
  <c r="J233" i="2"/>
  <c r="J232" i="2"/>
  <c r="J226" i="2"/>
  <c r="J220" i="2"/>
  <c r="J201" i="2"/>
  <c r="BJ183" i="2"/>
  <c r="J180" i="2"/>
  <c r="J165" i="2"/>
  <c r="BK142" i="3"/>
  <c r="BK126" i="3"/>
  <c r="J152" i="3"/>
  <c r="J141" i="3"/>
  <c r="J122" i="3"/>
  <c r="BK138" i="3"/>
  <c r="BK153" i="3"/>
  <c r="J138" i="3"/>
  <c r="J150" i="3"/>
  <c r="J137" i="3"/>
  <c r="J151" i="3"/>
  <c r="J123" i="3"/>
  <c r="J129" i="4"/>
  <c r="BK133" i="4"/>
  <c r="BK124" i="4"/>
  <c r="J121" i="4"/>
  <c r="BJ201" i="2"/>
  <c r="BJ193" i="2"/>
  <c r="BJ191" i="2"/>
  <c r="J181" i="2"/>
  <c r="J172" i="2"/>
  <c r="J151" i="2"/>
  <c r="BK150" i="3"/>
  <c r="BK130" i="3"/>
  <c r="J120" i="3"/>
  <c r="BK129" i="3"/>
  <c r="BK141" i="3"/>
  <c r="BK152" i="3"/>
  <c r="BK125" i="3"/>
  <c r="BK138" i="4"/>
  <c r="BK135" i="4"/>
  <c r="BK134" i="4"/>
  <c r="BJ391" i="2"/>
  <c r="BJ387" i="2"/>
  <c r="BJ375" i="2"/>
  <c r="BJ367" i="2"/>
  <c r="BJ364" i="2"/>
  <c r="BJ352" i="2"/>
  <c r="BJ340" i="2"/>
  <c r="BJ322" i="2"/>
  <c r="BJ312" i="2"/>
  <c r="J306" i="2"/>
  <c r="BJ300" i="2"/>
  <c r="BJ233" i="2"/>
  <c r="BJ232" i="2"/>
  <c r="BJ226" i="2"/>
  <c r="BJ220" i="2"/>
  <c r="BJ209" i="2"/>
  <c r="J207" i="2"/>
  <c r="J185" i="2"/>
  <c r="BJ179" i="2"/>
  <c r="BJ155" i="2"/>
  <c r="BJ154" i="2" s="1"/>
  <c r="BK137" i="3"/>
  <c r="BK121" i="3"/>
  <c r="BK127" i="3"/>
  <c r="BK151" i="3"/>
  <c r="BK156" i="3"/>
  <c r="J130" i="3"/>
  <c r="J128" i="3"/>
  <c r="J149" i="3"/>
  <c r="J126" i="3"/>
  <c r="BK123" i="4"/>
  <c r="BK130" i="4"/>
  <c r="BK121" i="4"/>
  <c r="J122" i="4"/>
  <c r="J188" i="2"/>
  <c r="BJ180" i="2"/>
  <c r="J124" i="3"/>
  <c r="J142" i="3"/>
  <c r="J121" i="3"/>
  <c r="J139" i="3"/>
  <c r="BK132" i="4"/>
  <c r="BK122" i="4"/>
  <c r="BK140" i="4"/>
  <c r="BK129" i="4"/>
  <c r="J393" i="2"/>
  <c r="J389" i="2"/>
  <c r="J385" i="2"/>
  <c r="J358" i="2"/>
  <c r="J334" i="2"/>
  <c r="J328" i="2"/>
  <c r="J322" i="2"/>
  <c r="J312" i="2"/>
  <c r="BJ229" i="2"/>
  <c r="BJ223" i="2"/>
  <c r="J218" i="2"/>
  <c r="BJ217" i="2"/>
  <c r="BJ215" i="2"/>
  <c r="BJ195" i="2"/>
  <c r="J193" i="2"/>
  <c r="J191" i="2"/>
  <c r="J183" i="2"/>
  <c r="BJ172" i="2"/>
  <c r="J155" i="2"/>
  <c r="BJ151" i="2"/>
  <c r="J149" i="2"/>
  <c r="J142" i="2"/>
  <c r="BK139" i="3"/>
  <c r="BK122" i="3"/>
  <c r="BK149" i="3"/>
  <c r="J136" i="3"/>
  <c r="J153" i="3"/>
  <c r="BK143" i="3"/>
  <c r="J125" i="3"/>
  <c r="BK123" i="3"/>
  <c r="J140" i="3"/>
  <c r="BK120" i="3"/>
  <c r="BK136" i="3"/>
  <c r="J124" i="4"/>
  <c r="BK125" i="4"/>
  <c r="J130" i="4"/>
  <c r="BJ185" i="2"/>
  <c r="J179" i="2"/>
  <c r="BJ149" i="2"/>
  <c r="BJ142" i="2"/>
  <c r="J119" i="3"/>
  <c r="BK124" i="3"/>
  <c r="J129" i="3"/>
  <c r="BK119" i="3"/>
  <c r="BK140" i="3"/>
  <c r="BK128" i="3"/>
  <c r="J143" i="3"/>
  <c r="J156" i="3"/>
  <c r="J127" i="3"/>
  <c r="BK131" i="4"/>
  <c r="BK137" i="4"/>
  <c r="J123" i="4"/>
  <c r="J125" i="4"/>
  <c r="BK136" i="4"/>
  <c r="AY97" i="1" l="1"/>
  <c r="AX99" i="1"/>
  <c r="R299" i="2"/>
  <c r="BJ299" i="2"/>
  <c r="J299" i="2" s="1"/>
  <c r="J112" i="2" s="1"/>
  <c r="P299" i="2"/>
  <c r="T299" i="2"/>
  <c r="J34" i="2"/>
  <c r="AW95" i="1" s="1"/>
  <c r="F35" i="2"/>
  <c r="BB95" i="1" s="1"/>
  <c r="R383" i="2"/>
  <c r="F36" i="2"/>
  <c r="BC95" i="1" s="1"/>
  <c r="F34" i="2"/>
  <c r="BA95" i="1" s="1"/>
  <c r="P383" i="2"/>
  <c r="F37" i="2"/>
  <c r="BD95" i="1" s="1"/>
  <c r="T383" i="2"/>
  <c r="BJ150" i="2"/>
  <c r="J150" i="2" s="1"/>
  <c r="J99" i="2" s="1"/>
  <c r="BJ164" i="2"/>
  <c r="J164" i="2" s="1"/>
  <c r="J101" i="2" s="1"/>
  <c r="BJ187" i="2"/>
  <c r="T208" i="2"/>
  <c r="P219" i="2"/>
  <c r="R234" i="2"/>
  <c r="BJ321" i="2"/>
  <c r="J321" i="2" s="1"/>
  <c r="J113" i="2" s="1"/>
  <c r="BK118" i="3"/>
  <c r="J118" i="3" s="1"/>
  <c r="J97" i="3" s="1"/>
  <c r="R150" i="2"/>
  <c r="R164" i="2"/>
  <c r="R187" i="2"/>
  <c r="T216" i="2"/>
  <c r="R118" i="3"/>
  <c r="R117" i="3" s="1"/>
  <c r="T141" i="2"/>
  <c r="P178" i="2"/>
  <c r="BJ194" i="2"/>
  <c r="J194" i="2" s="1"/>
  <c r="J106" i="2" s="1"/>
  <c r="P216" i="2"/>
  <c r="BJ234" i="2"/>
  <c r="J234" i="2" s="1"/>
  <c r="J111" i="2" s="1"/>
  <c r="P321" i="2"/>
  <c r="R141" i="2"/>
  <c r="R178" i="2"/>
  <c r="T194" i="2"/>
  <c r="BJ208" i="2"/>
  <c r="R219" i="2"/>
  <c r="T150" i="2"/>
  <c r="T164" i="2"/>
  <c r="P187" i="2"/>
  <c r="R208" i="2"/>
  <c r="T219" i="2"/>
  <c r="T234" i="2"/>
  <c r="T321" i="2"/>
  <c r="P118" i="3"/>
  <c r="P117" i="3" s="1"/>
  <c r="AU96" i="1" s="1"/>
  <c r="BK120" i="4"/>
  <c r="J120" i="4" s="1"/>
  <c r="J98" i="4" s="1"/>
  <c r="P150" i="2"/>
  <c r="P164" i="2"/>
  <c r="T187" i="2"/>
  <c r="P208" i="2"/>
  <c r="BJ219" i="2"/>
  <c r="P234" i="2"/>
  <c r="R321" i="2"/>
  <c r="P120" i="4"/>
  <c r="P118" i="4" s="1"/>
  <c r="AU97" i="1" s="1"/>
  <c r="BJ141" i="2"/>
  <c r="BJ178" i="2"/>
  <c r="J178" i="2" s="1"/>
  <c r="J102" i="2" s="1"/>
  <c r="R194" i="2"/>
  <c r="BJ216" i="2"/>
  <c r="J216" i="2" s="1"/>
  <c r="J109" i="2" s="1"/>
  <c r="T118" i="3"/>
  <c r="T117" i="3" s="1"/>
  <c r="R120" i="4"/>
  <c r="R118" i="4" s="1"/>
  <c r="P141" i="2"/>
  <c r="T178" i="2"/>
  <c r="P194" i="2"/>
  <c r="R216" i="2"/>
  <c r="T120" i="4"/>
  <c r="T118" i="4" s="1"/>
  <c r="BJ388" i="2"/>
  <c r="J388" i="2" s="1"/>
  <c r="J117" i="2" s="1"/>
  <c r="BJ392" i="2"/>
  <c r="J392" i="2" s="1"/>
  <c r="J119" i="2" s="1"/>
  <c r="BJ386" i="2"/>
  <c r="J386" i="2" s="1"/>
  <c r="J116" i="2" s="1"/>
  <c r="J202" i="2"/>
  <c r="J107" i="2" s="1"/>
  <c r="BJ384" i="2"/>
  <c r="J384" i="2" s="1"/>
  <c r="J115" i="2" s="1"/>
  <c r="J154" i="2"/>
  <c r="J100" i="2" s="1"/>
  <c r="BJ184" i="2"/>
  <c r="J184" i="2" s="1"/>
  <c r="J103" i="2" s="1"/>
  <c r="BJ390" i="2"/>
  <c r="J390" i="2" s="1"/>
  <c r="J118" i="2" s="1"/>
  <c r="BE122" i="4"/>
  <c r="BE124" i="4"/>
  <c r="BE129" i="4"/>
  <c r="BE134" i="4"/>
  <c r="BE135" i="4"/>
  <c r="BE136" i="4"/>
  <c r="BE140" i="4"/>
  <c r="E108" i="4"/>
  <c r="BE123" i="4"/>
  <c r="BE130" i="4"/>
  <c r="BE131" i="4"/>
  <c r="BE132" i="4"/>
  <c r="J112" i="4"/>
  <c r="BE125" i="4"/>
  <c r="BE137" i="4"/>
  <c r="BE138" i="4"/>
  <c r="BE133" i="4"/>
  <c r="BE121" i="4"/>
  <c r="BE119" i="3"/>
  <c r="BE122" i="3"/>
  <c r="BE125" i="3"/>
  <c r="BE124" i="3"/>
  <c r="BE140" i="3"/>
  <c r="BE138" i="3"/>
  <c r="BE127" i="3"/>
  <c r="BE149" i="3"/>
  <c r="J89" i="3"/>
  <c r="BE121" i="3"/>
  <c r="BE137" i="3"/>
  <c r="BE126" i="3"/>
  <c r="BE156" i="3"/>
  <c r="E85" i="3"/>
  <c r="BE120" i="3"/>
  <c r="BE123" i="3"/>
  <c r="BE128" i="3"/>
  <c r="BE129" i="3"/>
  <c r="BE130" i="3"/>
  <c r="BE136" i="3"/>
  <c r="BE141" i="3"/>
  <c r="BE142" i="3"/>
  <c r="BE143" i="3"/>
  <c r="BE139" i="3"/>
  <c r="BE150" i="3"/>
  <c r="BE151" i="3"/>
  <c r="BE152" i="3"/>
  <c r="BE153" i="3"/>
  <c r="E85" i="2"/>
  <c r="J89" i="2"/>
  <c r="BD142" i="2"/>
  <c r="BD149" i="2"/>
  <c r="BD151" i="2"/>
  <c r="BD155" i="2"/>
  <c r="BD165" i="2"/>
  <c r="BD172" i="2"/>
  <c r="BD179" i="2"/>
  <c r="BD180" i="2"/>
  <c r="BD181" i="2"/>
  <c r="BD183" i="2"/>
  <c r="BD185" i="2"/>
  <c r="BD188" i="2"/>
  <c r="BD191" i="2"/>
  <c r="BD193" i="2"/>
  <c r="BD195" i="2"/>
  <c r="BD201" i="2"/>
  <c r="BD207" i="2"/>
  <c r="BD209" i="2"/>
  <c r="BD215" i="2"/>
  <c r="BD217" i="2"/>
  <c r="BD218" i="2"/>
  <c r="BD220" i="2"/>
  <c r="BD223" i="2"/>
  <c r="BD226" i="2"/>
  <c r="BD229" i="2"/>
  <c r="BD232" i="2"/>
  <c r="BD233" i="2"/>
  <c r="BD300" i="2"/>
  <c r="BD306" i="2"/>
  <c r="BD312" i="2"/>
  <c r="BD320" i="2"/>
  <c r="BD322" i="2"/>
  <c r="BD328" i="2"/>
  <c r="BD334" i="2"/>
  <c r="BD340" i="2"/>
  <c r="BD352" i="2"/>
  <c r="BD358" i="2"/>
  <c r="BD364" i="2"/>
  <c r="BD367" i="2"/>
  <c r="BD375" i="2"/>
  <c r="BD385" i="2"/>
  <c r="BD387" i="2"/>
  <c r="BD389" i="2"/>
  <c r="BD391" i="2"/>
  <c r="BD393" i="2"/>
  <c r="F37" i="3"/>
  <c r="BD96" i="1" s="1"/>
  <c r="F36" i="4"/>
  <c r="J34" i="3"/>
  <c r="AW96" i="1" s="1"/>
  <c r="J34" i="4"/>
  <c r="AW97" i="1" s="1"/>
  <c r="F34" i="4"/>
  <c r="BA97" i="1" s="1"/>
  <c r="F36" i="3"/>
  <c r="BC96" i="1" s="1"/>
  <c r="F37" i="4"/>
  <c r="F34" i="3"/>
  <c r="BA96" i="1" s="1"/>
  <c r="F35" i="4"/>
  <c r="F35" i="3"/>
  <c r="BB96" i="1" s="1"/>
  <c r="BD97" i="1" l="1"/>
  <c r="BD94" i="1" s="1"/>
  <c r="W33" i="1" s="1"/>
  <c r="BC98" i="1"/>
  <c r="BB97" i="1"/>
  <c r="BA98" i="1"/>
  <c r="BA94" i="1" s="1"/>
  <c r="W30" i="1" s="1"/>
  <c r="BC97" i="1"/>
  <c r="BB98" i="1"/>
  <c r="T186" i="2"/>
  <c r="P186" i="2"/>
  <c r="R186" i="2"/>
  <c r="J219" i="2"/>
  <c r="J110" i="2" s="1"/>
  <c r="BJ186" i="2"/>
  <c r="J186" i="2" s="1"/>
  <c r="J104" i="2" s="1"/>
  <c r="BK117" i="3"/>
  <c r="J117" i="3" s="1"/>
  <c r="J96" i="3" s="1"/>
  <c r="J187" i="2"/>
  <c r="J105" i="2" s="1"/>
  <c r="J208" i="2"/>
  <c r="J108" i="2" s="1"/>
  <c r="P140" i="2"/>
  <c r="J141" i="2"/>
  <c r="J98" i="2" s="1"/>
  <c r="BJ140" i="2"/>
  <c r="T140" i="2"/>
  <c r="R140" i="2"/>
  <c r="BJ383" i="2"/>
  <c r="J383" i="2" s="1"/>
  <c r="J114" i="2" s="1"/>
  <c r="BK118" i="4"/>
  <c r="J118" i="4" s="1"/>
  <c r="J30" i="4" s="1"/>
  <c r="AG97" i="1" s="1"/>
  <c r="F33" i="3"/>
  <c r="AZ96" i="1" s="1"/>
  <c r="J33" i="4"/>
  <c r="AV97" i="1" s="1"/>
  <c r="AT97" i="1" s="1"/>
  <c r="J33" i="3"/>
  <c r="AV96" i="1" s="1"/>
  <c r="AT96" i="1" s="1"/>
  <c r="F33" i="2"/>
  <c r="AZ95" i="1" s="1"/>
  <c r="J33" i="2"/>
  <c r="AV95" i="1" s="1"/>
  <c r="AT95" i="1" s="1"/>
  <c r="F33" i="4"/>
  <c r="AZ97" i="1" s="1"/>
  <c r="BB94" i="1" l="1"/>
  <c r="W31" i="1" s="1"/>
  <c r="BC94" i="1"/>
  <c r="W32" i="1" s="1"/>
  <c r="T139" i="2"/>
  <c r="AZ94" i="1"/>
  <c r="W29" i="1" s="1"/>
  <c r="J30" i="3"/>
  <c r="AG96" i="1" s="1"/>
  <c r="AN96" i="1" s="1"/>
  <c r="AN97" i="1"/>
  <c r="P139" i="2"/>
  <c r="AU95" i="1" s="1"/>
  <c r="AU94" i="1" s="1"/>
  <c r="R139" i="2"/>
  <c r="J140" i="2"/>
  <c r="J97" i="2" s="1"/>
  <c r="BJ139" i="2"/>
  <c r="J139" i="2" s="1"/>
  <c r="J96" i="2" s="1"/>
  <c r="J96" i="4"/>
  <c r="J39" i="4"/>
  <c r="AW94" i="1"/>
  <c r="AK30" i="1" s="1"/>
  <c r="AX94" i="1" l="1"/>
  <c r="AY94" i="1"/>
  <c r="J39" i="3"/>
  <c r="J30" i="2"/>
  <c r="AG95" i="1" s="1"/>
  <c r="AV94" i="1"/>
  <c r="AK29" i="1" s="1"/>
  <c r="AN95" i="1" l="1"/>
  <c r="AG94" i="1"/>
  <c r="AK26" i="1" s="1"/>
  <c r="J39" i="2"/>
  <c r="AT94" i="1"/>
  <c r="AN94" i="1" l="1"/>
  <c r="AK35" i="1"/>
</calcChain>
</file>

<file path=xl/sharedStrings.xml><?xml version="1.0" encoding="utf-8"?>
<sst xmlns="http://schemas.openxmlformats.org/spreadsheetml/2006/main" count="4443" uniqueCount="618">
  <si>
    <t>Export Komplet</t>
  </si>
  <si>
    <t/>
  </si>
  <si>
    <t>2.0</t>
  </si>
  <si>
    <t>False</t>
  </si>
  <si>
    <t>&gt;&gt;  skryté sloupce  &lt;&lt;</t>
  </si>
  <si>
    <t>21</t>
  </si>
  <si>
    <t>12</t>
  </si>
  <si>
    <t>REKAPITULACE STAVBY</t>
  </si>
  <si>
    <t>v ---  níže se nacházejí doplnkové a pomocné údaje k sestavám  --- v</t>
  </si>
  <si>
    <t>Kód:</t>
  </si>
  <si>
    <t>Stavba:</t>
  </si>
  <si>
    <t>KSO:</t>
  </si>
  <si>
    <t>CC-CZ:</t>
  </si>
  <si>
    <t>Místo:</t>
  </si>
  <si>
    <t>Mariánské Lázně</t>
  </si>
  <si>
    <t>Datum:</t>
  </si>
  <si>
    <t>Zadavatel:</t>
  </si>
  <si>
    <t>IČ:</t>
  </si>
  <si>
    <t>00254061</t>
  </si>
  <si>
    <t>Město Mariánské Lázně, Ruská 155, 353 01 M. Lázně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</si>
  <si>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</si>
  <si>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</si>
  <si>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</si>
  <si>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</si>
  <si>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</si>
  <si>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</si>
  <si>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</si>
  <si>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</si>
  <si>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</si>
  <si>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</si>
  <si>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</si>
  <si>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</si>
  <si>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</si>
  <si>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</si>
  <si>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</si>
  <si>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</si>
  <si>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</si>
  <si>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</si>
  <si>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</si>
  <si>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</si>
  <si>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</si>
  <si>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</si>
  <si>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</si>
  <si>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</si>
  <si>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</si>
  <si>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</si>
  <si>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</si>
  <si>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</si>
  <si>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</si>
  <si>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</si>
  <si>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</si>
  <si>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</si>
  <si>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</si>
  <si>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</si>
  <si>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</si>
  <si>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</si>
  <si>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</si>
  <si>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</si>
  <si>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</si>
  <si>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</si>
  <si>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</si>
  <si>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</si>
  <si>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</si>
  <si>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</si>
  <si>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</si>
  <si>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</si>
  <si>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</si>
  <si>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</si>
  <si>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012</t>
  </si>
  <si>
    <t>STA</t>
  </si>
  <si>
    <t>1</t>
  </si>
  <si>
    <t>2</t>
  </si>
  <si>
    <t>022</t>
  </si>
  <si>
    <t>{b5f30170-7e6d-4892-94c8-a90526fecf44}</t>
  </si>
  <si>
    <t>023</t>
  </si>
  <si>
    <t>ÚT</t>
  </si>
  <si>
    <t>{5ab0b45d-3e6b-4b32-9b67-34a40f4a9990}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</si>
  <si>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</si>
  <si>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</si>
  <si>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</si>
  <si>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</si>
  <si>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</si>
  <si>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</si>
  <si>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</si>
  <si>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</si>
  <si>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</si>
  <si>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</si>
  <si>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</si>
  <si>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</si>
  <si>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</si>
  <si>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</si>
  <si>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</si>
  <si>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</si>
  <si>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</si>
  <si>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763 - Konstrukce suché výstavby</t>
  </si>
  <si>
    <t xml:space="preserve">    767 - Konstrukce zámečnické</t>
  </si>
  <si>
    <t xml:space="preserve">    776 - Podlahy povlakové</t>
  </si>
  <si>
    <t xml:space="preserve">    784 - Dokončovací práce - malby a tapety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</si>
  <si>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</si>
  <si>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</si>
  <si>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</si>
  <si>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</si>
  <si>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</si>
  <si>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</si>
  <si>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</si>
  <si>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</si>
  <si>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</si>
  <si>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</si>
  <si>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</si>
  <si>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</si>
  <si>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</si>
  <si>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</si>
  <si>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</si>
  <si>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</si>
  <si>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</si>
  <si>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</si>
  <si>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</si>
  <si>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</si>
  <si>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</si>
  <si>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</si>
  <si>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</si>
  <si>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m3</t>
  </si>
  <si>
    <t>4</t>
  </si>
  <si>
    <t>VV</t>
  </si>
  <si>
    <t>m2</t>
  </si>
  <si>
    <t>t</t>
  </si>
  <si>
    <t>3</t>
  </si>
  <si>
    <t>Svislé a kompletní konstrukce</t>
  </si>
  <si>
    <t>Součet</t>
  </si>
  <si>
    <t>M</t>
  </si>
  <si>
    <t>8</t>
  </si>
  <si>
    <t>Vodorovné konstrukce</t>
  </si>
  <si>
    <t>hala</t>
  </si>
  <si>
    <t>kus</t>
  </si>
  <si>
    <t>m</t>
  </si>
  <si>
    <t>nová příčka</t>
  </si>
  <si>
    <t>6</t>
  </si>
  <si>
    <t>Úpravy povrchů, podlahy a osazování výplní</t>
  </si>
  <si>
    <t>612325422</t>
  </si>
  <si>
    <t>Oprava vnitřní vápenocementové štukové omítky tl jádrové omítky do 20 mm a tl štuku do 3 mm stěn v rozsahu plochy přes 10 do 30 %</t>
  </si>
  <si>
    <t>9</t>
  </si>
  <si>
    <t>Ostatní konstrukce a práce, bourání</t>
  </si>
  <si>
    <t>Vybourání kovových dveřních zárubní pl do 2 m2</t>
  </si>
  <si>
    <t>997</t>
  </si>
  <si>
    <t>Přesun sutě</t>
  </si>
  <si>
    <t>997013151</t>
  </si>
  <si>
    <t>Vnitrostaveništní doprava suti a vybouraných hmot pro budovy v do 6 m s omezením mechanizace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</si>
  <si>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</si>
  <si>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</si>
  <si>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</si>
  <si>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</si>
  <si>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997013609</t>
  </si>
  <si>
    <t>Poplatek za uložení na skládce (skládkovné) stavebního odpadu ze směsí nebo oddělených frakcí betonu, cihel a keramických výrobků kód odpadu 17 01 07</t>
  </si>
  <si>
    <t>998</t>
  </si>
  <si>
    <t>Přesun hmot</t>
  </si>
  <si>
    <t>998011009</t>
  </si>
  <si>
    <t>Přesun hmot pro budovy zděné s omezením mechanizace pro budovy v přes 6 do 12 m</t>
  </si>
  <si>
    <t>PSV</t>
  </si>
  <si>
    <t>Práce a dodávky PSV</t>
  </si>
  <si>
    <t>16</t>
  </si>
  <si>
    <t>32</t>
  </si>
  <si>
    <t>998711212</t>
  </si>
  <si>
    <t>Přesun hmot procentní pro izolace proti vodě, vlhkosti a plynům s omezením mechanizace v objektech v přes 6 do 12 m</t>
  </si>
  <si>
    <t>%</t>
  </si>
  <si>
    <t>713</t>
  </si>
  <si>
    <t>Izolace tepelné</t>
  </si>
  <si>
    <t>721</t>
  </si>
  <si>
    <t>Zdravotechnika - vnitřní kanalizace</t>
  </si>
  <si>
    <t>kpl</t>
  </si>
  <si>
    <t>ks</t>
  </si>
  <si>
    <t>763</t>
  </si>
  <si>
    <t>Konstrukce suché výstavby</t>
  </si>
  <si>
    <t>766</t>
  </si>
  <si>
    <t>Konstrukce truhlářské</t>
  </si>
  <si>
    <t>766661831R</t>
  </si>
  <si>
    <t>Demontáž dveřních křídel k opětovnému použití</t>
  </si>
  <si>
    <t>5</t>
  </si>
  <si>
    <t>7</t>
  </si>
  <si>
    <t>767</t>
  </si>
  <si>
    <t>Konstrukce zámečnické</t>
  </si>
  <si>
    <t>Přesun hmot procentní pro zámečnické konstrukce s omezením mechanizace v objektech v přes 6 do 12 m</t>
  </si>
  <si>
    <t>Podlahy povlakové</t>
  </si>
  <si>
    <t>776111115</t>
  </si>
  <si>
    <t>Broušení podkladu povlakových podlah před litím stěrky</t>
  </si>
  <si>
    <t>776111311</t>
  </si>
  <si>
    <t>Vysátí podkladu povlakových podlah</t>
  </si>
  <si>
    <t>776121321</t>
  </si>
  <si>
    <t>Neředěná penetrace savého podkladu povlakových podlah</t>
  </si>
  <si>
    <t>776141124</t>
  </si>
  <si>
    <t>Stěrka podlahová nivelační pro vyrovnání podkladu povlakových podlah pevnosti 30 MPa tl přes 8 do 10 mm</t>
  </si>
  <si>
    <t>20</t>
  </si>
  <si>
    <t>22</t>
  </si>
  <si>
    <t>23</t>
  </si>
  <si>
    <t>24</t>
  </si>
  <si>
    <t>25</t>
  </si>
  <si>
    <t>784</t>
  </si>
  <si>
    <t>Dokončovací práce - malby a tapety</t>
  </si>
  <si>
    <t>784111031</t>
  </si>
  <si>
    <t>Omytí podkladu v místnostech v do 3,80 m</t>
  </si>
  <si>
    <t>784121001</t>
  </si>
  <si>
    <t>Oškrabání malby v místnostech v do 3,80 m</t>
  </si>
  <si>
    <t>784121011</t>
  </si>
  <si>
    <t>Rozmývání podkladu po oškrabání malby v místnostech v do 3,80 m</t>
  </si>
  <si>
    <t>784161401</t>
  </si>
  <si>
    <t>784171001</t>
  </si>
  <si>
    <t>Olepování vnitřních ploch páskou v místnostech v do 3,80 m</t>
  </si>
  <si>
    <t>58124833</t>
  </si>
  <si>
    <t>páska pro malířské potřeby maskovací krepová 19mmx50m</t>
  </si>
  <si>
    <t>784171111</t>
  </si>
  <si>
    <t>Zakrytí vnitřních ploch stěn v místnostech v do 3,80 m</t>
  </si>
  <si>
    <t>58124842</t>
  </si>
  <si>
    <t>fólie pro malířské potřeby zakrývací tl 7µ 4x5m</t>
  </si>
  <si>
    <t>71,46+47,18</t>
  </si>
  <si>
    <t>118,64*1,05 'Přepočtené koeficientem množství</t>
  </si>
  <si>
    <t>784181111</t>
  </si>
  <si>
    <t>Základní silikátová jednonásobná bezbarvá penetrace podkladu v místnostech v do 3,80 m</t>
  </si>
  <si>
    <t>VRN</t>
  </si>
  <si>
    <t>Vedlejší rozpočtové náklady</t>
  </si>
  <si>
    <t>VRN2</t>
  </si>
  <si>
    <t>Příprava staveniště</t>
  </si>
  <si>
    <t>020001000</t>
  </si>
  <si>
    <t>Kč</t>
  </si>
  <si>
    <t>1024</t>
  </si>
  <si>
    <t>VRN3</t>
  </si>
  <si>
    <t>Zařízení staveniště</t>
  </si>
  <si>
    <t>030001000</t>
  </si>
  <si>
    <t>VRN4</t>
  </si>
  <si>
    <t>Inženýrská činnost</t>
  </si>
  <si>
    <t>045002000</t>
  </si>
  <si>
    <t>Kompletační a koordinační činnost</t>
  </si>
  <si>
    <t>VRN6</t>
  </si>
  <si>
    <t>Územní vlivy</t>
  </si>
  <si>
    <t>062002000</t>
  </si>
  <si>
    <t>Ztížené dopravní podmínky</t>
  </si>
  <si>
    <t>VRN7</t>
  </si>
  <si>
    <t>Provozní vlivy</t>
  </si>
  <si>
    <t>071002000</t>
  </si>
  <si>
    <t>Provoz investora, třetích osob</t>
  </si>
  <si>
    <t>023 - ÚT</t>
  </si>
  <si>
    <t>hod</t>
  </si>
  <si>
    <t xml:space="preserve">	MĚSTSKÉ MUZEUM MARIÁNSKÉ LÁZNĚ - STAVEBNÍ ÚPRAVY - EXPOZICE</t>
  </si>
  <si>
    <t>Ing. arch. Jan Albrecht, Závěrka 473/8 169 00 Praha 6</t>
  </si>
  <si>
    <t>CZ 8202013611</t>
  </si>
  <si>
    <t>011 - STAVEBNÍ ÚPRAVY</t>
  </si>
  <si>
    <t>vyzdění příček strojovny VZT</t>
  </si>
  <si>
    <t>342272245.XLA</t>
  </si>
  <si>
    <t>zadění otvoru po ventilátoru</t>
  </si>
  <si>
    <t>0,6*0,6</t>
  </si>
  <si>
    <t>311272211.XLA</t>
  </si>
  <si>
    <t>Zdivo z tvárnic Ytong Standard 300 tl zdiva 300 mm</t>
  </si>
  <si>
    <t>Příčka z tvárnic Ytong Klasik 150 na tenkovrstvou maltu tl 150 mm</t>
  </si>
  <si>
    <t>Vysekání kapes ve zdivu cihelném na MV nebo MVC pl do 0,10 m2 hl do 150 mm</t>
  </si>
  <si>
    <t>3,55*4</t>
  </si>
  <si>
    <t>973031324</t>
  </si>
  <si>
    <t>expozice</t>
  </si>
  <si>
    <t>3,5*(23+23+11,4+0,15+0,15+2,1+2,1+0,5+0,5)-(1,3*2,27)-(1,4*2,72)+(0,5*4*2,72+1,3*0,5*1,4*0,5)</t>
  </si>
  <si>
    <t>2,9*3,5</t>
  </si>
  <si>
    <t>dveře do expozice</t>
  </si>
  <si>
    <t>Povlakové krytiny</t>
  </si>
  <si>
    <t>Provedení údržby průniků povlakové krytiny vpustí, ventilací a komínů pásy přitavením NAIP</t>
  </si>
  <si>
    <t>712941963</t>
  </si>
  <si>
    <t>prostupy VZT</t>
  </si>
  <si>
    <t>62855005</t>
  </si>
  <si>
    <t>pás asfaltový natavitelný modifikovaný SBS s vložkou z polyesterové rohože a hrubozrnným břidličným posypem na horním povrchu tl 4,2mm</t>
  </si>
  <si>
    <t>23*11,4-(2,1*0,5)</t>
  </si>
  <si>
    <t>766660002</t>
  </si>
  <si>
    <t>strojovna VZT</t>
  </si>
  <si>
    <t>Montáž dveřních křídel otvíravých jednokřídlových š přes 0,8 m do ocelové zárubně</t>
  </si>
  <si>
    <t>5,45*3,55-(1,1*2,2)</t>
  </si>
  <si>
    <t>968072456</t>
  </si>
  <si>
    <t>1,3*2</t>
  </si>
  <si>
    <t>978011141</t>
  </si>
  <si>
    <t>Otlučení (osekání) vnitřní vápenné nebo vápenocementové omítky stropů v rozsahu přes 10 do 30 %</t>
  </si>
  <si>
    <t>55341201</t>
  </si>
  <si>
    <t>dveře jednokřídlé ocelové interiérové plné hladké s polodrážkou 1000x2100mm (zámek FAB)</t>
  </si>
  <si>
    <t>55331489</t>
  </si>
  <si>
    <t>767691823</t>
  </si>
  <si>
    <t>Vyvěšení nebo zavěšení kovových křídel dveří přes 2 m2</t>
  </si>
  <si>
    <t>642942111</t>
  </si>
  <si>
    <t>Osazování zárubní nebo rámů dveřních kovových do 2,5 m2 na MC</t>
  </si>
  <si>
    <t>635211121</t>
  </si>
  <si>
    <t>Násyp pod podlahy z keramzitu</t>
  </si>
  <si>
    <t>253,1*0,05</t>
  </si>
  <si>
    <t>9,81*0,05</t>
  </si>
  <si>
    <t>632481212</t>
  </si>
  <si>
    <t>Separační vrstva z asfaltovaného pásu</t>
  </si>
  <si>
    <t>28376556</t>
  </si>
  <si>
    <t>deska polystyrénová pro snížení kročejového hluku (max. zatížení 6,5 kN/m2) tl 20mm</t>
  </si>
  <si>
    <t>631311116</t>
  </si>
  <si>
    <t>Mazanina tl přes 50 do 80 mm z betonu prostého bez zvýšených nároků na prostředí tř. C 25/30</t>
  </si>
  <si>
    <t>253,1*0,04</t>
  </si>
  <si>
    <t>9,81*0,04</t>
  </si>
  <si>
    <t>631319204</t>
  </si>
  <si>
    <t>Příplatek k mazaninám za přidání ocelových vláken (drátkobeton) pro objemové vyztužení 30 kg/m3</t>
  </si>
  <si>
    <t>777521105</t>
  </si>
  <si>
    <t>Krycí polyuretanová stěrka tloušťky do 3 mm dekorativní lité podlahy</t>
  </si>
  <si>
    <t>3,4+3,4+11,1+2,2+2,2+1,1</t>
  </si>
  <si>
    <t>2,2+2,2+1,1</t>
  </si>
  <si>
    <t>3,4*11,1+2,2*1,1</t>
  </si>
  <si>
    <t>2,2*1,1</t>
  </si>
  <si>
    <t>784211101</t>
  </si>
  <si>
    <t>Dvojnásobné bílé malby ze směsí za mokra výborně oděruvzdorných v místnostech v do 3,80 m</t>
  </si>
  <si>
    <t>Překlad plochý Ytong PSF 150-1500 dl 1500 mm</t>
  </si>
  <si>
    <t>317141443.XLA</t>
  </si>
  <si>
    <t>317121101</t>
  </si>
  <si>
    <t>Montáž prefabrikovaných překladů délky do 1500 mm</t>
  </si>
  <si>
    <t>2*(0,8*0,915)+2*(0,15*3,14)</t>
  </si>
  <si>
    <t>2,406</t>
  </si>
  <si>
    <t>63148011</t>
  </si>
  <si>
    <t>deska tepelně izolační minerální univerzální λ=0,038-0,039 tl 200mm</t>
  </si>
  <si>
    <t>expozice, strojovna VZT</t>
  </si>
  <si>
    <t>23*11,4</t>
  </si>
  <si>
    <t>998713112</t>
  </si>
  <si>
    <t>Přesun hmot tonážní pro izolace tepelné s omezením mechanizace v objektech v přes 6 do 12 m</t>
  </si>
  <si>
    <t>721173722</t>
  </si>
  <si>
    <t>Zápachová uzávěrka nástěnná</t>
  </si>
  <si>
    <t>721226521</t>
  </si>
  <si>
    <t>998721102</t>
  </si>
  <si>
    <t>Přesun hmot tonážní pro vnitřní kanalizaci v objektech v přes 6 do 12 m</t>
  </si>
  <si>
    <t>42390526</t>
  </si>
  <si>
    <t>721R1</t>
  </si>
  <si>
    <t>Úpravy kanalizace (připojení potrubí, pomocné stavební práce)</t>
  </si>
  <si>
    <t>998763322</t>
  </si>
  <si>
    <t>998766112</t>
  </si>
  <si>
    <t>Přesun hmot tonážní pro kce truhlářské s omezením mechanizace v objektech v přes 6 do 12 m</t>
  </si>
  <si>
    <t>998767112</t>
  </si>
  <si>
    <t>43,31+10,1+0,92+13,83</t>
  </si>
  <si>
    <t>776421111</t>
  </si>
  <si>
    <t>Montáž obvodových lišt lepením</t>
  </si>
  <si>
    <t>Podlahy lité</t>
  </si>
  <si>
    <t>13814193</t>
  </si>
  <si>
    <t>lišta soklová plech hladký Pz 40x1mm</t>
  </si>
  <si>
    <t>81,56*0,04*1,02*0,008 'Přepočtené koeficientem množství</t>
  </si>
  <si>
    <t>998776112</t>
  </si>
  <si>
    <t>Přesun hmot tonážní pro podlahy povlakové s omezením mechanizace v objektech v přes 6 do 12 m</t>
  </si>
  <si>
    <t>998777112</t>
  </si>
  <si>
    <t>Přesun hmot tonážní pro podlahy lité s omezením mechanizace v objektech v přes 6 do 12 m</t>
  </si>
  <si>
    <t>783314101</t>
  </si>
  <si>
    <t>Základní jednonásobný syntetický nátěr zámečnických konstrukcí</t>
  </si>
  <si>
    <t>(43,31+10,1+0,92+13,83)*0,04</t>
  </si>
  <si>
    <t>13,4*0,04</t>
  </si>
  <si>
    <t>713111126</t>
  </si>
  <si>
    <t>Montáž izolace tepelné spodem stropů lepením bodově rohoží, pásů, dílců, desek</t>
  </si>
  <si>
    <t>28329338</t>
  </si>
  <si>
    <t>fólie PE nevyztužená pro parotěsnou vrstvu podlah, stěn, stropů a střech do 200g/m2</t>
  </si>
  <si>
    <t>Přesun hmot tonážní pro konstrukce montované z desek s omezením mechanizace v objektech v přes 6 do 12 m</t>
  </si>
  <si>
    <t>Obvodová dilatace pružnou těsnicí páskou mezi stěnou a mazaninou nebo potěrem v 80 mm</t>
  </si>
  <si>
    <t>634911123</t>
  </si>
  <si>
    <t>Řezání dilatačních spár š 10 mm hl přes 20 do 50 mm v čerstvé betonové mazanině</t>
  </si>
  <si>
    <t>5,445+10,05+11,04+11,4+11,4</t>
  </si>
  <si>
    <t>Demontáž stropních trámů z hraněného řeziva průřezové pl do 144 cm2</t>
  </si>
  <si>
    <t>762822810</t>
  </si>
  <si>
    <t>762822110</t>
  </si>
  <si>
    <t>Montáž stropního trámu z hraněného řeziva průřezové pl do 144 cm2 s výměnami</t>
  </si>
  <si>
    <t>60512127</t>
  </si>
  <si>
    <t>hranol stavební řezivo průřezu do 120cm2 přes dl 8m</t>
  </si>
  <si>
    <t>2,8331*20 'Přepočtené koeficientem množství</t>
  </si>
  <si>
    <t xml:space="preserve">    712 - Povlakové krytiny</t>
  </si>
  <si>
    <t xml:space="preserve">    777 - Podlahy lité</t>
  </si>
  <si>
    <t>751511806</t>
  </si>
  <si>
    <t>Demontáž potrubí plechového skupiny I čtyřhranného s přírubou nebo bez příruby tloušťky plechu 0,8 mm průřezu přes 0,28 do 0,50 m2</t>
  </si>
  <si>
    <t>Stavební úpravy</t>
  </si>
  <si>
    <t>VZT a chlazení</t>
  </si>
  <si>
    <t>022 - VZT a chlazení</t>
  </si>
  <si>
    <t>Ústřední vytápění</t>
  </si>
  <si>
    <t>731 - Ústřední vytápění</t>
  </si>
  <si>
    <t>Demontáž, zaslepení stávajícího potrubí</t>
  </si>
  <si>
    <t>Pol4.0.1</t>
  </si>
  <si>
    <t>Pol4.0.2</t>
  </si>
  <si>
    <t>Pol4.0.3</t>
  </si>
  <si>
    <t>Příprava prostupů, drážek, průrazů pro nové potrubí</t>
  </si>
  <si>
    <t>Ekologická likvidace materiálu</t>
  </si>
  <si>
    <t>Pol4.2.1</t>
  </si>
  <si>
    <t>Potrubí z mědi d15x1</t>
  </si>
  <si>
    <t>Pol4.2.2</t>
  </si>
  <si>
    <t>Potrubí z mědi d22x1</t>
  </si>
  <si>
    <t>Pol4.2.3</t>
  </si>
  <si>
    <t>Pol4.2.4</t>
  </si>
  <si>
    <t>Pol4.2.5</t>
  </si>
  <si>
    <t>Závěsný systém, např. Hilti, Mupro</t>
  </si>
  <si>
    <t>Montážní materiál</t>
  </si>
  <si>
    <t>Pol4.3.1</t>
  </si>
  <si>
    <t>RADIK KLASIK VK 3/18 - připojit na nové potrubí</t>
  </si>
  <si>
    <t>Pol4.3.2</t>
  </si>
  <si>
    <t>Otopné těleso - výška 900/10 článků</t>
  </si>
  <si>
    <t>Pol4.3.3</t>
  </si>
  <si>
    <t>Dvojité svěrné a uzavírací šroubení</t>
  </si>
  <si>
    <t>Pol4.3.4</t>
  </si>
  <si>
    <t>Termostatická hlavice</t>
  </si>
  <si>
    <t>Pol4.3.5</t>
  </si>
  <si>
    <t>Připojovací sada</t>
  </si>
  <si>
    <t>Pol4.4.1</t>
  </si>
  <si>
    <t>Izolace potrubí - Tubolit DG hr. 30mm; DN15</t>
  </si>
  <si>
    <t>Pol4.4.2</t>
  </si>
  <si>
    <t>Izolace potrubí - Tubolit DG hr. 30mm; DN20</t>
  </si>
  <si>
    <t>Pol4.5.1</t>
  </si>
  <si>
    <t>Celkové odzkoušení vytápěcího zařízení</t>
  </si>
  <si>
    <t>Pol4.5.2</t>
  </si>
  <si>
    <t>Pol4.5.3</t>
  </si>
  <si>
    <t>Pol4.5.4</t>
  </si>
  <si>
    <t>Pol4.5.5</t>
  </si>
  <si>
    <t>Tlakové zkoušky</t>
  </si>
  <si>
    <t>Zkouška zařízení</t>
  </si>
  <si>
    <t>Provozní dokumentace</t>
  </si>
  <si>
    <t>Provozní řád obsluhy</t>
  </si>
  <si>
    <t>Chráničky DN 32</t>
  </si>
  <si>
    <t>Vzduchotecnika a chlazení</t>
  </si>
  <si>
    <t>Pol1.1</t>
  </si>
  <si>
    <t>Pol1.2</t>
  </si>
  <si>
    <t>Pol1.3</t>
  </si>
  <si>
    <t>Pol1.4</t>
  </si>
  <si>
    <t>Pol1.5</t>
  </si>
  <si>
    <t>Pol1.6</t>
  </si>
  <si>
    <t>Pol1.7</t>
  </si>
  <si>
    <t>Pol1.8</t>
  </si>
  <si>
    <t>Pol1.9</t>
  </si>
  <si>
    <t>Pol1.10</t>
  </si>
  <si>
    <t>Pol1.11</t>
  </si>
  <si>
    <t>Pol1.13</t>
  </si>
  <si>
    <t>Pol1.14</t>
  </si>
  <si>
    <t>Pol1.15</t>
  </si>
  <si>
    <t>Pol1.12.1</t>
  </si>
  <si>
    <t>Pol1.12.2</t>
  </si>
  <si>
    <t>Pol1.12.3</t>
  </si>
  <si>
    <t>Pol1.12.4</t>
  </si>
  <si>
    <t>Pol1.12.5</t>
  </si>
  <si>
    <t>Pol1.12.6</t>
  </si>
  <si>
    <t>kg</t>
  </si>
  <si>
    <t>Pol1.16</t>
  </si>
  <si>
    <t>Pol1.17</t>
  </si>
  <si>
    <t>Zaregulování, provozní zkoušky, spuštění zařízení č. 1</t>
  </si>
  <si>
    <t>Doprava zařízení č. 1</t>
  </si>
  <si>
    <t>Pol2.1</t>
  </si>
  <si>
    <t>Pol2.1A</t>
  </si>
  <si>
    <t>Pol2.1B</t>
  </si>
  <si>
    <t>MPR - upínací čep M10/60</t>
  </si>
  <si>
    <t>Pol2.3</t>
  </si>
  <si>
    <t>Pol2.3A</t>
  </si>
  <si>
    <t>Pol2.4</t>
  </si>
  <si>
    <t>Pol2.5</t>
  </si>
  <si>
    <t>Pol2.6</t>
  </si>
  <si>
    <t>Pol2.7</t>
  </si>
  <si>
    <t>Doplnění náplně chladícího média R410A (mimo obsahu v kondenzační jednotce)</t>
  </si>
  <si>
    <t>Pol2.8</t>
  </si>
  <si>
    <t>Pol2.9</t>
  </si>
  <si>
    <t>Pol2.10</t>
  </si>
  <si>
    <t>Pol2.11</t>
  </si>
  <si>
    <t>Pol2.12</t>
  </si>
  <si>
    <t>Zaregulování, provozní zkoušky, spuštění zařízení č. 2</t>
  </si>
  <si>
    <t>Doprava zařízení č. 2</t>
  </si>
  <si>
    <t>025 - OSVĚTLENÍ</t>
  </si>
  <si>
    <t>Pol5.1</t>
  </si>
  <si>
    <t>D1 - stropní zapuštěné svítidlo, velmi široký rozptyl (extra wide flood), 98°, 230V/50Hz, 15,6W/2542lm, 3000K teplá bílá, IP20, II, bílé</t>
  </si>
  <si>
    <t>D2 - zakázkové závěsné nepřímé LED svítidlo ve tvaru mezikruží, 230V/50Hz,  d=1500mm, se světlomety 24x1W/130, S (17°), 4xDALI, stmívatelné, vč. závěsů a předřadníků, černá</t>
  </si>
  <si>
    <t>D3 - zakázkové závěsné nepřímé LED svítidlo ve tvaru mezikruží, 230V/50Hz,  d=1500mm, se světlomety 8x1W/130, S (17°), 4x1W/130, S (17°), 2xDALI, stmívatelné, vč. závěsů a předřadníků, bílá</t>
  </si>
  <si>
    <t>Pol5.2</t>
  </si>
  <si>
    <t>Pol5.3</t>
  </si>
  <si>
    <t>Pol5.4</t>
  </si>
  <si>
    <t>S4 - stropní zapuštěné bodové svítidlo, široký rozptyl (flood), 27°, 230V/50Hz, 9,3W/1004lm, 3000K teplá bílá, stmívatelné v rozsahu 0,1%-100%, CRI&gt;90, IP20, II, DALI, bílé</t>
  </si>
  <si>
    <t>F1 - lištový LED světlomet 230V/50Hz, 8,1W/956, 3000K teplá bílá, stmívatelné v rozsahu 0,1%-100%, CRI&gt;90, oval flood (14-63°), DALI, IP20,  směrování 360°/90°, aretace nasměrování, bílý</t>
  </si>
  <si>
    <t>S2 - lištový LED světlomet 230V/50Hz, 8,1W/956, 3000K teplá bílá, stmívatelné v rozsahu 0,1%-100%, CRI&gt;90, spot (16°), DALI, IP20,  směrování 360°/90°, aretace nasměrování, bílý</t>
  </si>
  <si>
    <t>Pol5.5</t>
  </si>
  <si>
    <t>Pol5.6</t>
  </si>
  <si>
    <t>S3 - lištový LED světlomet 230V/50Hz, 8,1W/956, 3000K teplá bílá, stmívatelné v rozsahu 0,1%-100%, CRI&gt;90, flood (29°), DALI, IP20,  směrování 360°/90°, aretace nasměrování, bílý</t>
  </si>
  <si>
    <t>Pol5.7</t>
  </si>
  <si>
    <t>W1 - lištový LED světlomet 230V/50Hz, 8,1W/956, 3000K teplá bílá, stmívatelné v rozsahu 0,1%-100%, CRI&gt;90, wallwash, DALI, IP20,  směrování 360°/90°, aretace nasměrování, bílý</t>
  </si>
  <si>
    <t>Pol5.8</t>
  </si>
  <si>
    <t>Pol5.9</t>
  </si>
  <si>
    <t>TA x.y – závěsná napájecí tříokruhová lišta 230V/50Hz, 16A, DALI, vč. příslušenství, bílá</t>
  </si>
  <si>
    <t>10</t>
  </si>
  <si>
    <t>741372073</t>
  </si>
  <si>
    <t>Montáž svítidlo LED interiérové závěsné hranaté nebo kruhové přes 0,09</t>
  </si>
  <si>
    <t>741372101</t>
  </si>
  <si>
    <t>Montáž svítidlo LED interiérové vestavné podhledové bodové se zapojením vodičů</t>
  </si>
  <si>
    <t>741375042</t>
  </si>
  <si>
    <t>Montáž modulový osvětlovací systém - předřadník</t>
  </si>
  <si>
    <t>741378006</t>
  </si>
  <si>
    <t>Zřízení upevňovacích bodů pro svítidlo s osazením závěsného háku v podhledu</t>
  </si>
  <si>
    <t>Montáž svítidlo LED interiérové přisazené nástěnné reflektorové lištový systém se zapojením vodičů</t>
  </si>
  <si>
    <t>741372014</t>
  </si>
  <si>
    <t>11</t>
  </si>
  <si>
    <t>13</t>
  </si>
  <si>
    <t>14</t>
  </si>
  <si>
    <t>Osvětlení</t>
  </si>
  <si>
    <t>025</t>
  </si>
  <si>
    <t>Celoplošné vyhlazení podkladu stěrkou v místnostech v do 3,80 m</t>
  </si>
  <si>
    <t>zárubeň jednokřídlá ocelová pro zdění tl stěny 110-150mm rozměru 1100/2100mm</t>
  </si>
  <si>
    <t>Potrubí kanalizační z PE připojovací DN 32, odvod kondenzátu</t>
  </si>
  <si>
    <t>objímka ocelová dvojdílná DN 32</t>
  </si>
  <si>
    <t>023 - SILNOPROUDÉ A SLABOPROUDÉ ELEKTROINSTALACE</t>
  </si>
  <si>
    <t>741 - Elektroinstalace</t>
  </si>
  <si>
    <t>Elektroinstalace</t>
  </si>
  <si>
    <t>741 - Ovětlení</t>
  </si>
  <si>
    <t>751 - Vzduchotechnika a chlazení</t>
  </si>
  <si>
    <t>17</t>
  </si>
  <si>
    <t>15</t>
  </si>
  <si>
    <t>18</t>
  </si>
  <si>
    <t>19</t>
  </si>
  <si>
    <t>26</t>
  </si>
  <si>
    <t>27</t>
  </si>
  <si>
    <t>28</t>
  </si>
  <si>
    <t>29</t>
  </si>
  <si>
    <t>30</t>
  </si>
  <si>
    <t>31</t>
  </si>
  <si>
    <t>34</t>
  </si>
  <si>
    <t>35</t>
  </si>
  <si>
    <t>36</t>
  </si>
  <si>
    <t>37</t>
  </si>
  <si>
    <t>38</t>
  </si>
  <si>
    <t>REX2 - rozvaděč expoziční části v 2.NP ve skříňovém oceloplechovém provedení
ŠxVxH 100x2000+400 mm, podstavec 100 mm, s výřezy pro průchod kabelů, 13x DIN, 624 modulů, IP40
včetně vybavení dle "Schéma zapojení rozvaděče REX2"</t>
  </si>
  <si>
    <t>Pol5.10</t>
  </si>
  <si>
    <t>Pol5.11</t>
  </si>
  <si>
    <t>Pol5.12</t>
  </si>
  <si>
    <t>Pol6.1</t>
  </si>
  <si>
    <t>Pol6.2</t>
  </si>
  <si>
    <t>Pol6.3</t>
  </si>
  <si>
    <t>Pol6.4</t>
  </si>
  <si>
    <t>Pol6.5</t>
  </si>
  <si>
    <t>Pol6.6</t>
  </si>
  <si>
    <t>Pol6.7</t>
  </si>
  <si>
    <t>Pol6.8</t>
  </si>
  <si>
    <t>kabel instalační bezhalogenový s funkční integritou 60 min. 1-CSKH-V180 P60-R 2x1,5-O B2cas1d1a1</t>
  </si>
  <si>
    <r>
      <t>kabel instalační bezhalogenový 1-CXKH-R 5x16-J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</si>
  <si>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5x6-J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s1d1a1, venkovní</t>
    </r>
  </si>
  <si>
    <r>
      <t>kabel instalační bezhalogenový 1-CXKH-R 5x4-J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</si>
  <si>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7x2,5-J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</si>
  <si>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5x2,5-J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</si>
  <si>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3x2,5-J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</si>
  <si>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5x1,5-J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</si>
  <si>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sdělovací bezhalogenový SHKFH-R 2x2x0,8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</si>
  <si>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t>kabel sdělovací FTP cat. 6</t>
  </si>
  <si>
    <t>34111168</t>
  </si>
  <si>
    <t>34111524</t>
  </si>
  <si>
    <t>34111166</t>
  </si>
  <si>
    <t>34111164</t>
  </si>
  <si>
    <t>34111178</t>
  </si>
  <si>
    <t>34111163</t>
  </si>
  <si>
    <t>34111124</t>
  </si>
  <si>
    <t>34111162</t>
  </si>
  <si>
    <t>34121146</t>
  </si>
  <si>
    <t>34121315</t>
  </si>
  <si>
    <t>BDIS22 - svítidlo nouzové se směrem úniku, napájení z CBS 24V DC, 2,2 W, dohled 22 m, IP40</t>
  </si>
  <si>
    <t>BPLU323 - svítidlo nouzové pro protipanické osvětlení, napájení z CBS 24V DC, 3,8W, diffused čočka, IP41</t>
  </si>
  <si>
    <t>BKUBM - svítidlo nouzové pro protipanické osvětlení, napájení z CBS 24V DC, 8,1W, včetně směrové šipky, IP40</t>
  </si>
  <si>
    <t>zásuvka jednonásobná s ochranným kolíkem a clonkami, barva bílá, IP40</t>
  </si>
  <si>
    <t>zásuvka jednonásobná s ochranným kolíkem a clonkami, s popisovým polem, barva bílá, IP40</t>
  </si>
  <si>
    <t>zásuvka datová dvojnásobná, 2x Modular Jack RJ 45-8 cat. 6, stíněná, barva bílá</t>
  </si>
  <si>
    <t>rámeček pro elektroinstalační přístroje jednonásobný, barva bílá</t>
  </si>
  <si>
    <t>rámeček pro elektroinstalační přístroje dvojnásobný, barva bílá</t>
  </si>
  <si>
    <t>rámeček pro elektroinstalační přístroje trojnásobný, barva bílá</t>
  </si>
  <si>
    <t>rámeček pro elektroinstalační přístroje čtyřnásobný, barva bílá</t>
  </si>
  <si>
    <t>rámeček pro elektroinstalační přístroje pětinásobný, barva bílá</t>
  </si>
  <si>
    <t>34555240</t>
  </si>
  <si>
    <t>34555004</t>
  </si>
  <si>
    <t>34539059</t>
  </si>
  <si>
    <t>34539060</t>
  </si>
  <si>
    <t>34539061</t>
  </si>
  <si>
    <t>34539062</t>
  </si>
  <si>
    <t>34539063</t>
  </si>
  <si>
    <t>sběrnicový ovladač 8násobný bez displeje s popisovým polem, rozměry VxŠxH 117,1x90,1x13,5 mm, barva studio bílá, IP20</t>
  </si>
  <si>
    <t>volně programovatelný sběrnicový dotykový panel s 10palcovým IPS displejem s rozlišením 1280x800,</t>
  </si>
  <si>
    <t>podlahová krabice pro modulární přístroje 45x45 mm, vybavení: 4x zásuvka 230V, 4x datová zásuvka, vysoká zatížitelnost, mokrá údržba, konečná specifikace včetně materiálu dle skutečného provedení a požadavku architekta</t>
  </si>
  <si>
    <t>krabice univerzální (přístrojová) bezhalogenová</t>
  </si>
  <si>
    <t>krabice univerzální (odbočná) s víčkem</t>
  </si>
  <si>
    <t>elektroinstalační požární krabice, odolnost min 60 minut, včetně svorkovnice</t>
  </si>
  <si>
    <t>ohebná bezhalogenová samozhášivá trubka, průměr 25 mm, s protahovacím drátem</t>
  </si>
  <si>
    <t>ohebná bezhalogenová samozhášivá trubka, průměr 32 mm, s protahovacím drátem</t>
  </si>
  <si>
    <t>ohebná bezhalogenová samozhášivá trubka, průměr 40 mm, s protahovacím drátem</t>
  </si>
  <si>
    <t>naprogramování, oživení a zaškolení obsluhy systému nouzového osvětlení</t>
  </si>
  <si>
    <t>bezšroubové svorky (typu WAGO)</t>
  </si>
  <si>
    <t>drobný materiál</t>
  </si>
  <si>
    <r>
      <t xml:space="preserve">montáž </t>
    </r>
    <r>
      <rPr>
        <vertAlign val="superscript"/>
        <sz val="10"/>
        <rFont val="Arial"/>
        <family val="2"/>
        <charset val="238"/>
      </rPr>
      <t>1) 2)</t>
    </r>
  </si>
  <si>
    <t>revize</t>
  </si>
  <si>
    <t>zákres dle skutečného stavu</t>
  </si>
  <si>
    <t>34571457</t>
  </si>
  <si>
    <t>34571450</t>
  </si>
  <si>
    <t>38491007</t>
  </si>
  <si>
    <t>34571073</t>
  </si>
  <si>
    <t>34571074</t>
  </si>
  <si>
    <t>34571075</t>
  </si>
  <si>
    <t xml:space="preserve">    767 - Konstrukce truhlářské</t>
  </si>
  <si>
    <t>024</t>
  </si>
  <si>
    <t>Silnoproudé a slaboproudé elektroinstalace</t>
  </si>
  <si>
    <t>612321141</t>
  </si>
  <si>
    <t>5,45*3,45*4-(2,15*1,1*2)</t>
  </si>
  <si>
    <t>Vápenocementová omítka štuková dvouvrstvá vnitřních stěn nanášená ručně s perlinkou</t>
  </si>
  <si>
    <t>Přívodní a odtahová kompaktní VZT jednotka
Typ: DUPLEX 1500 Multi-V
Provedení - vnitřní, vertikální - všechna hrdla s vývodem nahoru
Jednotka musí splňovat podmínky "Nařízení komise EU č. 1253/2014",
kterou se provádí směrnice Evropského parlamentu a Rady 2009/125/ES 
(Ekodesign větracích jednotek)
Množství přívodního vzduchu: Q = 1.165 m³/hod.
Při externí tlakové ztrátě: p = 250 Pa
Množství odváděného vzduchu: Q =  1.165 m³/hod.
Při externí tlakové ztrátě: p = 250 Pa
Motory - provedení EC (regulace 0-10V); U= 230 V
Elektrický příkon - přípojná hodnota motorů: PE = 2x 0,78 = 1,56 KW 
Rekuperace: Deskový křížový výměník - účinnost min. 94,3 %
Elektrický ohřev - elektrický výkon: PE = 1,98 KW; U= 3x400 V
Filtrace přiváděného vzduchu: F7
Filtrace odtahovaného vzduchu: M5</t>
  </si>
  <si>
    <t>Tlumič hluku jádrový 
typ: JTH  200 x 500 x 2000 (ŠxVxD), m = 21,1 kg</t>
  </si>
  <si>
    <t>Tlumič hluku jádrový 
typ: JTH  200 x 500 x 1500 (ŠxVxD), m = 16,7 kg</t>
  </si>
  <si>
    <t>Tlumič hluku jádrový 
typ: JTH  200 x 500 x 1000 (ŠxVxD), m = 12,3 kg</t>
  </si>
  <si>
    <t>Tlumič hluku do kruhového potrubí 
typ: MAA 125 / 900</t>
  </si>
  <si>
    <t>Ochranné síto pozinkované - čtyřhranné
Rozměr: 315 x 315 (velikost oka 10 x 10 mm)</t>
  </si>
  <si>
    <t>Vířivý anemostat s přestavitelnými lamelami 
typ: TDV - Silent AIR - R - Z - H - M / 300 ( přívodní )</t>
  </si>
  <si>
    <t>Vířivý anemostat 
typ: TDV - Silent AIR - R - A - H - M / 300 ( odtahový )</t>
  </si>
  <si>
    <t>Plastový talířový ventil univerzální 
typ: IT 100</t>
  </si>
  <si>
    <t>Poloohebná hadice hliníková zesílená
typ: Semiflex, tloušťka 0,12 mm - Ć 160 mm</t>
  </si>
  <si>
    <t>Čtyřhranné potrubí:
Čtyřhranné potrubí skupiny I. zhotovené z ocelového pozinkovaného plechu,
Spojovaného přírubami zhotovenými přírubovými lištami, rohovníky a C lištami.
Souhrnem:</t>
  </si>
  <si>
    <t>Kruhové potrubí - rovné potrubí č. 200
Kruhové potrubí Spiro zhotovené z ocelového pozinkovaného plechu.</t>
  </si>
  <si>
    <t>Kruhové potrubí - tvarovka č. 200
Kruhové potrubí Spiro zhotovené z ocelového pozinkovaného plechu.</t>
  </si>
  <si>
    <t>Kruhové potrubí - rovné potrubí č. 160
Kruhové potrubí Spiro zhotovené z ocelového pozinkovaného plechu.</t>
  </si>
  <si>
    <t>Kruhové potrubí - tvarovka č. 160
Kruhové potrubí Spiro zhotovené z ocelového pozinkovaného plechu.</t>
  </si>
  <si>
    <t>Kruhové potrubí - rovné potrubí č. 125
Kruhové potrubí Spiro zhotovené z ocelového pozinkovaného plechu.</t>
  </si>
  <si>
    <t>Kruhové potrubí - tvarovka č. 125
Kruhové potrubí Spiro zhotovené z ocelového pozinkovaného plechu.</t>
  </si>
  <si>
    <t xml:space="preserve">Izolace tepelné čtyřhranného a kruhového potrubí
Přívodní a odtahové potrubí ve vnitřním nevytápěném prostoru a ve strojovně VZT
Izolace - tloušťka 20 mm
Materiál - černý elastomer s povrchovou úpravou hliníkovou fólíí, samolepící
Včetně lepidla na spoje a krycí hliníkové pásky šířky 50 mm
Nahrazuje klasickou izolaci z minerální vlny o tloušťce 50-60 mm
Souhrnem včetně 20 % prořezu </t>
  </si>
  <si>
    <t xml:space="preserve">Izolace tepelné čtyřhranného a kruhového potrubí
Přívodní a odtahové potrubí ve vytápěném větraném prostoru
Izolace - tloušťka 12 mm
Materiál - černý elastomer s povrchovou úpravou hliníkovou fólíí, samolepící
Včetně lepidla na spoje a krycí hliníkové pásky šířky 50 mm
Nahrazuje klasickou izolaci z minerální vlny o tloušťce 30-40 mm
Souhrnem včetně 20 % prořezu </t>
  </si>
  <si>
    <t>Montážní materiál
Spojovací materiál - šrouby, matice, podložky, závěsy, závitové tyče,
ocelové hmoždinky, pomocné konstrukce, samolepící pásky, těsnící materiál.</t>
  </si>
  <si>
    <t>Venkovní kondenzační jednotka, typ: ARUN080LSS5
Jmenovitý chladící výkon: PCH = 22,4 KW
Jmenovitý topný výkon: PT = 22,4 KW
Chladící médium: R410A (GWP = 2088); předplněno chladivem: m = 3,5 kg
Průměr připojení chladiva Ø: 9,52/19,05 mm (kapalina/plyn)
Hladina akustického tlaku: LP = 57 dB(A)
Rozměry jednotky (ŠxHxV): 950 x 330 x 1.380 mm; hmotnost: m = 115 Kg 
El. příkon: P = 7,83 KW; U = 3x400 V (jištění 25 A)</t>
  </si>
  <si>
    <t>Montážní sokl
Typ: MPR - délka 1.000 mm</t>
  </si>
  <si>
    <t>Vnitřní kazetová jednotka, typ: ARNU15GTQB4
Jmenovitý chladící výkon: PCH = 4,5 KW
Jmenovitý topný výkon: PT = 5,0 KW
Elektrické napájení: PE= 0,03 KW; U= 230 V; I= 0,28 A
Rozměry jednotky (ŠxHxV): 570 x 570 x 245 mm; hmotnost: m = 15 Kg 
Hladina akustického tlaku ve vzdálenosti 1,0 m (N/V): LP = 32 / 36 dB(A)
Množství vzduchu (N/V): Q= 450 / 660 m 3/hod.</t>
  </si>
  <si>
    <t xml:space="preserve">Čelní dekorační panel pro kazetovou jednotku, typ: PT-QAGW0
Rozměry panelu (ŠxHxV): 620 x 620 x 35 mm; hmotnost: m = 3 Kg </t>
  </si>
  <si>
    <t>Vnitřní kazetová jednotka, typ: ARNU15GTQB4
Jmenovitý chladící výkon: PCH = 3,6 KW
Jmenovitý topný výkon: PT = 4,0 KW
Elektrické napájení: PE= 0,02 KW; U= 230 V; I= 0,23 A
Rozměry jednotky (ŠxHxV): 570 x 570 x 214 mm; hmotnost: m = 13,7 Kg 
Hladina akustického tlaku ve vzdálenosti 1,0 m (N/V): LP = 27 / 32 dB(A)
Množství vzduchu (N/V): Q= 420 / 522 m 3/hod.</t>
  </si>
  <si>
    <t>Dálkový Infra ovladač
typ: PWLSSB21H</t>
  </si>
  <si>
    <t>Cu rozbočka Multi V
typ: ARBLN01621</t>
  </si>
  <si>
    <t>Propojovací měděné potrubí vedení chladiva
Průměry potrubí chladiva:  6,35 mm	m.	18
Průměry potrubí chladiva:  9,52 mm	m.	11
Průměry potrubí chladiva:  12,7 mm	m.	18
Průměry potrubí chladiva:  15,88 mm	m.	9
Průměry potrubí chladiva:  19,05 mm	m.	2
vč. tepelné izolace, tloušťka stěny 19 mm	m.	116
vč. ovládacího vodiče - 2 žilový nepolarizovaný datový kabel	m.	58</t>
  </si>
  <si>
    <t>Venkovní ochrana tepelné izolace
Samolepící hliníková fólie, tloušťka min. 0,4 mm</t>
  </si>
  <si>
    <t>Celková revize chladícího zařízení dle ČSN-EN 378-3:2017 
Revizní kniha</t>
  </si>
  <si>
    <t>763131443.KNF</t>
  </si>
  <si>
    <t>SDK podhled D112 desky 2x RED PIANO (DF) 15 bez izolace dvouvrstvá spodní kce profil CD+UD, REI do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</si>
</sst>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1">
    <xf numFmtId="0" fontId="0" fillId="0" borderId="0" xfId="0"/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23" fillId="0" borderId="0" xfId="1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2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4" fontId="8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9" fontId="20" fillId="0" borderId="22" xfId="0" applyNumberFormat="1" applyFont="1" applyBorder="1" applyAlignment="1">
      <alignment horizontal="right" vertical="center" wrapText="1"/>
    </xf>
    <xf numFmtId="0" fontId="33" fillId="0" borderId="2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167" fontId="32" fillId="0" borderId="22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32" fillId="0" borderId="0" xfId="0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49" fontId="32" fillId="0" borderId="2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0" fillId="5" borderId="22" xfId="0" applyNumberFormat="1" applyFont="1" applyFill="1" applyBorder="1" applyAlignment="1" applyProtection="1">
      <alignment vertical="center"/>
      <protection locked="0"/>
    </xf>
    <xf numFmtId="167" fontId="20" fillId="5" borderId="22" xfId="0" applyNumberFormat="1" applyFont="1" applyFill="1" applyBorder="1" applyAlignment="1" applyProtection="1">
      <alignment vertical="center"/>
      <protection locked="0"/>
    </xf>
    <xf numFmtId="4" fontId="32" fillId="5" borderId="22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0" fillId="5" borderId="0" xfId="0" applyFill="1" applyProtection="1">
      <protection locked="0"/>
    </xf>
    <xf numFmtId="49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0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1"/>
  <sheetViews>
    <sheetView showGridLines="0" tabSelected="1" zoomScale="149" zoomScaleNormal="149" workbookViewId="0">
      <selection activeCell="A2" sqref="A2"/>
    </sheetView>
  </sheetViews>
  <sheetFormatPr baseColWidth="10" defaultColWidth="8.75" defaultRowHeight="11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hidden="1" customWidth="1"/>
  </cols>
  <sheetData>
    <row r="1" spans="1:57">
      <c r="A1" s="1" t="s">
        <v>0</v>
      </c>
      <c r="AZ1" s="1" t="s">
        <v>1</v>
      </c>
      <c r="BA1" s="1" t="s">
        <v>2</v>
      </c>
      <c r="BB1" s="1" t="s">
        <v>1</v>
      </c>
    </row>
    <row r="2" spans="1:57" ht="37" customHeight="1">
      <c r="AR2" s="208" t="s">
        <v>4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</row>
    <row r="3" spans="1:57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57" ht="25" customHeight="1">
      <c r="B4" s="4"/>
      <c r="D4" s="5" t="s">
        <v>7</v>
      </c>
      <c r="AR4" s="4"/>
      <c r="AS4" s="6" t="s">
        <v>8</v>
      </c>
    </row>
    <row r="5" spans="1:57" ht="12" customHeight="1">
      <c r="B5" s="4"/>
      <c r="D5" s="7" t="s">
        <v>9</v>
      </c>
      <c r="K5" s="187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4"/>
    </row>
    <row r="6" spans="1:57" ht="37" customHeight="1">
      <c r="B6" s="4"/>
      <c r="D6" s="9" t="s">
        <v>10</v>
      </c>
      <c r="K6" s="189" t="s">
        <v>240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4"/>
    </row>
    <row r="7" spans="1:57" ht="12" customHeight="1">
      <c r="B7" s="4"/>
      <c r="D7" s="10" t="s">
        <v>11</v>
      </c>
      <c r="K7" s="8" t="s">
        <v>1</v>
      </c>
      <c r="AK7" s="10" t="s">
        <v>12</v>
      </c>
      <c r="AN7" s="8" t="s">
        <v>1</v>
      </c>
      <c r="AR7" s="4"/>
    </row>
    <row r="8" spans="1:57" ht="12" customHeight="1">
      <c r="B8" s="4"/>
      <c r="D8" s="10" t="s">
        <v>13</v>
      </c>
      <c r="K8" s="8" t="s">
        <v>14</v>
      </c>
      <c r="AK8" s="10" t="s">
        <v>15</v>
      </c>
      <c r="AN8" s="11">
        <v>45736</v>
      </c>
      <c r="AR8" s="4"/>
    </row>
    <row r="9" spans="1:57" ht="14.5" customHeight="1">
      <c r="B9" s="4"/>
      <c r="AR9" s="4"/>
    </row>
    <row r="10" spans="1:57" ht="12" customHeight="1">
      <c r="B10" s="4"/>
      <c r="D10" s="10" t="s">
        <v>16</v>
      </c>
      <c r="AK10" s="10" t="s">
        <v>17</v>
      </c>
      <c r="AN10" s="8" t="s">
        <v>18</v>
      </c>
      <c r="AR10" s="4"/>
    </row>
    <row r="11" spans="1:57" ht="18.5" customHeight="1">
      <c r="B11" s="4"/>
      <c r="E11" s="8" t="s">
        <v>19</v>
      </c>
      <c r="AK11" s="10" t="s">
        <v>20</v>
      </c>
      <c r="AN11" s="8" t="s">
        <v>1</v>
      </c>
      <c r="AR11" s="4"/>
    </row>
    <row r="12" spans="1:57" ht="7" customHeight="1">
      <c r="B12" s="4"/>
      <c r="AR12" s="4"/>
    </row>
    <row r="13" spans="1:57" ht="12" customHeight="1">
      <c r="B13" s="4"/>
      <c r="D13" s="10" t="s">
        <v>21</v>
      </c>
      <c r="AK13" s="10" t="s">
        <v>17</v>
      </c>
      <c r="AN13" s="181" t="s">
        <v>1</v>
      </c>
      <c r="AR13" s="4"/>
    </row>
    <row r="14" spans="1:57" ht="13">
      <c r="B14" s="4"/>
      <c r="E14" s="181" t="s">
        <v>22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K14" s="10" t="s">
        <v>20</v>
      </c>
      <c r="AN14" s="181" t="s">
        <v>1</v>
      </c>
      <c r="AR14" s="4"/>
    </row>
    <row r="15" spans="1:57" ht="7" customHeight="1">
      <c r="B15" s="4"/>
      <c r="AR15" s="4"/>
    </row>
    <row r="16" spans="1:57" ht="12" customHeight="1">
      <c r="B16" s="4"/>
      <c r="D16" s="10" t="s">
        <v>23</v>
      </c>
      <c r="AK16" s="10" t="s">
        <v>17</v>
      </c>
      <c r="AN16" s="8">
        <v>1213067</v>
      </c>
      <c r="AR16" s="4"/>
    </row>
    <row r="17" spans="2:44" ht="18.5" customHeight="1">
      <c r="B17" s="4"/>
      <c r="E17" s="8" t="s">
        <v>241</v>
      </c>
      <c r="AK17" s="10" t="s">
        <v>20</v>
      </c>
      <c r="AN17" s="8" t="s">
        <v>242</v>
      </c>
      <c r="AR17" s="4"/>
    </row>
    <row r="18" spans="2:44" ht="7" customHeight="1">
      <c r="B18" s="4"/>
      <c r="AR18" s="4"/>
    </row>
    <row r="19" spans="2:44" ht="12" customHeight="1">
      <c r="B19" s="4"/>
      <c r="D19" s="10" t="s">
        <v>25</v>
      </c>
      <c r="AK19" s="10" t="s">
        <v>17</v>
      </c>
      <c r="AN19" s="8"/>
      <c r="AR19" s="4"/>
    </row>
    <row r="20" spans="2:44" ht="18.5" customHeight="1">
      <c r="B20" s="4"/>
      <c r="E20" s="8"/>
      <c r="AK20" s="10" t="s">
        <v>20</v>
      </c>
      <c r="AN20" s="8" t="s">
        <v>1</v>
      </c>
      <c r="AR20" s="4"/>
    </row>
    <row r="21" spans="2:44" ht="7" customHeight="1">
      <c r="B21" s="4"/>
      <c r="AR21" s="4"/>
    </row>
    <row r="22" spans="2:44" ht="12" customHeight="1">
      <c r="B22" s="4"/>
      <c r="D22" s="10" t="s">
        <v>26</v>
      </c>
      <c r="AR22" s="4"/>
    </row>
    <row r="23" spans="2:44" ht="16.5" customHeight="1">
      <c r="B23" s="4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4"/>
    </row>
    <row r="24" spans="2:44" ht="7" customHeight="1">
      <c r="B24" s="4"/>
      <c r="AR24" s="4"/>
    </row>
    <row r="25" spans="2:44" ht="7" customHeight="1">
      <c r="B25" s="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R25" s="4"/>
    </row>
    <row r="26" spans="2:44" s="15" customFormat="1" ht="26" customHeight="1">
      <c r="B26" s="14"/>
      <c r="D26" s="16" t="s">
        <v>27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91">
        <f>ROUND(AG94,2)</f>
        <v>0</v>
      </c>
      <c r="AL26" s="192"/>
      <c r="AM26" s="192"/>
      <c r="AN26" s="192"/>
      <c r="AO26" s="192"/>
      <c r="AR26" s="14"/>
    </row>
    <row r="27" spans="2:44" s="15" customFormat="1" ht="7" customHeight="1">
      <c r="B27" s="14"/>
      <c r="AR27" s="14"/>
    </row>
    <row r="28" spans="2:44" s="15" customFormat="1" ht="13">
      <c r="B28" s="14"/>
      <c r="L28" s="193" t="s">
        <v>28</v>
      </c>
      <c r="M28" s="193"/>
      <c r="N28" s="193"/>
      <c r="O28" s="193"/>
      <c r="P28" s="193"/>
      <c r="W28" s="193" t="s">
        <v>29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30</v>
      </c>
      <c r="AL28" s="193"/>
      <c r="AM28" s="193"/>
      <c r="AN28" s="193"/>
      <c r="AO28" s="193"/>
      <c r="AR28" s="14"/>
    </row>
    <row r="29" spans="2:44" s="20" customFormat="1" ht="14.5" customHeight="1">
      <c r="B29" s="19"/>
      <c r="D29" s="10" t="s">
        <v>31</v>
      </c>
      <c r="F29" s="10" t="s">
        <v>32</v>
      </c>
      <c r="L29" s="196">
        <v>0.21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19"/>
    </row>
    <row r="30" spans="2:44" s="20" customFormat="1" ht="14.5" customHeight="1">
      <c r="B30" s="19"/>
      <c r="F30" s="10" t="s">
        <v>33</v>
      </c>
      <c r="L30" s="196">
        <v>0.12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19"/>
    </row>
    <row r="31" spans="2:44" s="20" customFormat="1" ht="14.5" hidden="1" customHeight="1">
      <c r="B31" s="19"/>
      <c r="F31" s="10" t="s">
        <v>34</v>
      </c>
      <c r="L31" s="196">
        <v>0.21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19"/>
    </row>
    <row r="32" spans="2:44" s="20" customFormat="1" ht="14.5" hidden="1" customHeight="1">
      <c r="B32" s="19"/>
      <c r="F32" s="10" t="s">
        <v>35</v>
      </c>
      <c r="L32" s="196">
        <v>0.12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19"/>
    </row>
    <row r="33" spans="2:44" s="20" customFormat="1" ht="14.5" hidden="1" customHeight="1">
      <c r="B33" s="19"/>
      <c r="F33" s="10" t="s">
        <v>36</v>
      </c>
      <c r="L33" s="19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19"/>
    </row>
    <row r="34" spans="2:44" s="15" customFormat="1" ht="7" customHeight="1">
      <c r="B34" s="14"/>
      <c r="AR34" s="14"/>
    </row>
    <row r="35" spans="2:44" s="15" customFormat="1" ht="26" customHeight="1">
      <c r="B35" s="14"/>
      <c r="C35" s="21"/>
      <c r="D35" s="22" t="s">
        <v>37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 t="s">
        <v>38</v>
      </c>
      <c r="U35" s="23"/>
      <c r="V35" s="23"/>
      <c r="W35" s="23"/>
      <c r="X35" s="202" t="s">
        <v>39</v>
      </c>
      <c r="Y35" s="203"/>
      <c r="Z35" s="203"/>
      <c r="AA35" s="203"/>
      <c r="AB35" s="203"/>
      <c r="AC35" s="23"/>
      <c r="AD35" s="23"/>
      <c r="AE35" s="23"/>
      <c r="AF35" s="23"/>
      <c r="AG35" s="23"/>
      <c r="AH35" s="23"/>
      <c r="AI35" s="23"/>
      <c r="AJ35" s="23"/>
      <c r="AK35" s="204">
        <f>SUM(AK26:AK33)</f>
        <v>0</v>
      </c>
      <c r="AL35" s="203"/>
      <c r="AM35" s="203"/>
      <c r="AN35" s="203"/>
      <c r="AO35" s="205"/>
      <c r="AP35" s="21"/>
      <c r="AQ35" s="21"/>
      <c r="AR35" s="14"/>
    </row>
    <row r="36" spans="2:44" s="15" customFormat="1" ht="7" customHeight="1">
      <c r="B36" s="14"/>
      <c r="AR36" s="14"/>
    </row>
    <row r="37" spans="2:44" s="15" customFormat="1" ht="14.5" customHeight="1">
      <c r="B37" s="14"/>
      <c r="AR37" s="14"/>
    </row>
    <row r="38" spans="2:44" ht="14.5" customHeight="1">
      <c r="B38" s="4"/>
      <c r="AR38" s="4"/>
    </row>
    <row r="39" spans="2:44" ht="14.5" customHeight="1">
      <c r="B39" s="4"/>
      <c r="AR39" s="4"/>
    </row>
    <row r="40" spans="2:44" ht="14.5" customHeight="1">
      <c r="B40" s="4"/>
      <c r="AR40" s="4"/>
    </row>
    <row r="41" spans="2:44" ht="14.5" customHeight="1">
      <c r="B41" s="4"/>
      <c r="AR41" s="4"/>
    </row>
    <row r="42" spans="2:44" ht="14.5" customHeight="1">
      <c r="B42" s="4"/>
      <c r="AR42" s="4"/>
    </row>
    <row r="43" spans="2:44" ht="14.5" customHeight="1">
      <c r="B43" s="4"/>
      <c r="AR43" s="4"/>
    </row>
    <row r="44" spans="2:44" ht="14.5" customHeight="1">
      <c r="B44" s="4"/>
      <c r="AR44" s="4"/>
    </row>
    <row r="45" spans="2:44" ht="14.5" customHeight="1">
      <c r="B45" s="4"/>
      <c r="AR45" s="4"/>
    </row>
    <row r="46" spans="2:44" ht="14.5" customHeight="1">
      <c r="B46" s="4"/>
      <c r="AR46" s="4"/>
    </row>
    <row r="47" spans="2:44" ht="14.5" customHeight="1">
      <c r="B47" s="4"/>
      <c r="AR47" s="4"/>
    </row>
    <row r="48" spans="2:44" ht="14.5" customHeight="1">
      <c r="B48" s="4"/>
      <c r="AR48" s="4"/>
    </row>
    <row r="49" spans="2:44" s="15" customFormat="1" ht="14.5" customHeight="1">
      <c r="B49" s="14"/>
      <c r="D49" s="25" t="s">
        <v>40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5" t="s">
        <v>41</v>
      </c>
      <c r="AI49" s="26"/>
      <c r="AJ49" s="26"/>
      <c r="AK49" s="26"/>
      <c r="AL49" s="26"/>
      <c r="AM49" s="26"/>
      <c r="AN49" s="26"/>
      <c r="AO49" s="26"/>
      <c r="AR49" s="14"/>
    </row>
    <row r="50" spans="2:44">
      <c r="B50" s="4"/>
      <c r="AR50" s="4"/>
    </row>
    <row r="51" spans="2:44">
      <c r="B51" s="4"/>
      <c r="AR51" s="4"/>
    </row>
    <row r="52" spans="2:44">
      <c r="B52" s="4"/>
      <c r="AR52" s="4"/>
    </row>
    <row r="53" spans="2:44">
      <c r="B53" s="4"/>
      <c r="AR53" s="4"/>
    </row>
    <row r="54" spans="2:44">
      <c r="B54" s="4"/>
      <c r="AR54" s="4"/>
    </row>
    <row r="55" spans="2:44">
      <c r="B55" s="4"/>
      <c r="AR55" s="4"/>
    </row>
    <row r="56" spans="2:44">
      <c r="B56" s="4"/>
      <c r="AR56" s="4"/>
    </row>
    <row r="57" spans="2:44">
      <c r="B57" s="4"/>
      <c r="AR57" s="4"/>
    </row>
    <row r="58" spans="2:44">
      <c r="B58" s="4"/>
      <c r="AR58" s="4"/>
    </row>
    <row r="59" spans="2:44">
      <c r="B59" s="4"/>
      <c r="AR59" s="4"/>
    </row>
    <row r="60" spans="2:44" s="15" customFormat="1" ht="13">
      <c r="B60" s="14"/>
      <c r="D60" s="27" t="s">
        <v>42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7" t="s">
        <v>43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7" t="s">
        <v>42</v>
      </c>
      <c r="AI60" s="17"/>
      <c r="AJ60" s="17"/>
      <c r="AK60" s="17"/>
      <c r="AL60" s="17"/>
      <c r="AM60" s="27" t="s">
        <v>43</v>
      </c>
      <c r="AN60" s="17"/>
      <c r="AO60" s="17"/>
      <c r="AR60" s="14"/>
    </row>
    <row r="61" spans="2:44">
      <c r="B61" s="4"/>
      <c r="AR61" s="4"/>
    </row>
    <row r="62" spans="2:44">
      <c r="B62" s="4"/>
      <c r="AR62" s="4"/>
    </row>
    <row r="63" spans="2:44">
      <c r="B63" s="4"/>
      <c r="AR63" s="4"/>
    </row>
    <row r="64" spans="2:44" s="15" customFormat="1" ht="13">
      <c r="B64" s="14"/>
      <c r="D64" s="25" t="s">
        <v>44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5" t="s">
        <v>45</v>
      </c>
      <c r="AI64" s="26"/>
      <c r="AJ64" s="26"/>
      <c r="AK64" s="26"/>
      <c r="AL64" s="26"/>
      <c r="AM64" s="26"/>
      <c r="AN64" s="26"/>
      <c r="AO64" s="26"/>
      <c r="AR64" s="14"/>
    </row>
    <row r="65" spans="2:44">
      <c r="B65" s="4"/>
      <c r="AR65" s="4"/>
    </row>
    <row r="66" spans="2:44">
      <c r="B66" s="4"/>
      <c r="AR66" s="4"/>
    </row>
    <row r="67" spans="2:44">
      <c r="B67" s="4"/>
      <c r="AR67" s="4"/>
    </row>
    <row r="68" spans="2:44">
      <c r="B68" s="4"/>
      <c r="AR68" s="4"/>
    </row>
    <row r="69" spans="2:44">
      <c r="B69" s="4"/>
      <c r="AR69" s="4"/>
    </row>
    <row r="70" spans="2:44">
      <c r="B70" s="4"/>
      <c r="AR70" s="4"/>
    </row>
    <row r="71" spans="2:44">
      <c r="B71" s="4"/>
      <c r="AR71" s="4"/>
    </row>
    <row r="72" spans="2:44">
      <c r="B72" s="4"/>
      <c r="AR72" s="4"/>
    </row>
    <row r="73" spans="2:44">
      <c r="B73" s="4"/>
      <c r="AR73" s="4"/>
    </row>
    <row r="74" spans="2:44">
      <c r="B74" s="4"/>
      <c r="AR74" s="4"/>
    </row>
    <row r="75" spans="2:44" s="15" customFormat="1" ht="13">
      <c r="B75" s="14"/>
      <c r="D75" s="27" t="s">
        <v>42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7" t="s">
        <v>43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27" t="s">
        <v>42</v>
      </c>
      <c r="AI75" s="17"/>
      <c r="AJ75" s="17"/>
      <c r="AK75" s="17"/>
      <c r="AL75" s="17"/>
      <c r="AM75" s="27" t="s">
        <v>43</v>
      </c>
      <c r="AN75" s="17"/>
      <c r="AO75" s="17"/>
      <c r="AR75" s="14"/>
    </row>
    <row r="76" spans="2:44" s="15" customFormat="1">
      <c r="B76" s="14"/>
      <c r="AR76" s="14"/>
    </row>
    <row r="77" spans="2:44" s="15" customFormat="1" ht="7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14"/>
    </row>
    <row r="81" spans="1:56" s="15" customFormat="1" ht="7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14"/>
    </row>
    <row r="82" spans="1:56" s="15" customFormat="1" ht="25" customHeight="1">
      <c r="B82" s="14"/>
      <c r="C82" s="5" t="s">
        <v>46</v>
      </c>
      <c r="AR82" s="14"/>
    </row>
    <row r="83" spans="1:56" s="15" customFormat="1" ht="7" customHeight="1">
      <c r="B83" s="14"/>
      <c r="AR83" s="14"/>
    </row>
    <row r="84" spans="1:56" s="32" customFormat="1" ht="12" customHeight="1">
      <c r="B84" s="33"/>
      <c r="C84" s="10" t="s">
        <v>9</v>
      </c>
      <c r="L84" s="32">
        <f>K5</f>
        <v>0</v>
      </c>
      <c r="AR84" s="33"/>
    </row>
    <row r="85" spans="1:56" s="34" customFormat="1" ht="37" customHeight="1">
      <c r="B85" s="35"/>
      <c r="C85" s="36" t="s">
        <v>10</v>
      </c>
      <c r="L85" s="209" t="str">
        <f>K6</f>
        <v xml:space="preserve">	MĚSTSKÉ MUZEUM MARIÁNSKÉ LÁZNĚ - STAVEBNÍ ÚPRAVY - EXPOZICE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R85" s="35"/>
    </row>
    <row r="86" spans="1:56" s="15" customFormat="1" ht="7" customHeight="1">
      <c r="B86" s="14"/>
      <c r="AR86" s="14"/>
    </row>
    <row r="87" spans="1:56" s="15" customFormat="1" ht="12" customHeight="1">
      <c r="B87" s="14"/>
      <c r="C87" s="10" t="s">
        <v>13</v>
      </c>
      <c r="L87" s="37" t="str">
        <f>IF(K8="","",K8)</f>
        <v>Mariánské Lázně</v>
      </c>
      <c r="AI87" s="10" t="s">
        <v>15</v>
      </c>
      <c r="AM87" s="211">
        <f>IF(AN8= "","",AN8)</f>
        <v>45736</v>
      </c>
      <c r="AN87" s="211"/>
      <c r="AR87" s="14"/>
    </row>
    <row r="88" spans="1:56" s="15" customFormat="1" ht="7" customHeight="1">
      <c r="B88" s="14"/>
      <c r="AR88" s="14"/>
    </row>
    <row r="89" spans="1:56" s="15" customFormat="1" ht="25.75" customHeight="1">
      <c r="B89" s="14"/>
      <c r="C89" s="10" t="s">
        <v>16</v>
      </c>
      <c r="L89" s="32" t="str">
        <f>IF(E11= "","",E11)</f>
        <v>Město Mariánské Lázně, Ruská 155, 353 01 M. Lázně</v>
      </c>
      <c r="AI89" s="10" t="s">
        <v>23</v>
      </c>
      <c r="AM89" s="212" t="str">
        <f>IF(E17="","",E17)</f>
        <v>Ing. arch. Jan Albrecht, Závěrka 473/8 169 00 Praha 6</v>
      </c>
      <c r="AN89" s="213"/>
      <c r="AO89" s="213"/>
      <c r="AP89" s="213"/>
      <c r="AR89" s="14"/>
      <c r="AS89" s="214" t="s">
        <v>47</v>
      </c>
      <c r="AT89" s="215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56" s="15" customFormat="1" ht="15.25" customHeight="1">
      <c r="B90" s="14"/>
      <c r="C90" s="10" t="s">
        <v>21</v>
      </c>
      <c r="L90" s="32" t="str">
        <f>IF(E14="","",E14)</f>
        <v xml:space="preserve"> </v>
      </c>
      <c r="AI90" s="10" t="s">
        <v>25</v>
      </c>
      <c r="AM90" s="212" t="str">
        <f>IF(E20="","",E20)</f>
        <v/>
      </c>
      <c r="AN90" s="213"/>
      <c r="AO90" s="213"/>
      <c r="AP90" s="213"/>
      <c r="AR90" s="14"/>
      <c r="AS90" s="216"/>
      <c r="AT90" s="217"/>
      <c r="BD90" s="42"/>
    </row>
    <row r="91" spans="1:56" s="15" customFormat="1" ht="11" customHeight="1">
      <c r="B91" s="14"/>
      <c r="AR91" s="14"/>
      <c r="AS91" s="216"/>
      <c r="AT91" s="217"/>
      <c r="BD91" s="42"/>
    </row>
    <row r="92" spans="1:56" s="15" customFormat="1" ht="29.25" customHeight="1">
      <c r="B92" s="14"/>
      <c r="C92" s="197" t="s">
        <v>48</v>
      </c>
      <c r="D92" s="198"/>
      <c r="E92" s="198"/>
      <c r="F92" s="198"/>
      <c r="G92" s="198"/>
      <c r="H92" s="43"/>
      <c r="I92" s="199" t="s">
        <v>49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200" t="s">
        <v>50</v>
      </c>
      <c r="AH92" s="198"/>
      <c r="AI92" s="198"/>
      <c r="AJ92" s="198"/>
      <c r="AK92" s="198"/>
      <c r="AL92" s="198"/>
      <c r="AM92" s="198"/>
      <c r="AN92" s="199" t="s">
        <v>51</v>
      </c>
      <c r="AO92" s="198"/>
      <c r="AP92" s="206"/>
      <c r="AQ92" s="44" t="s">
        <v>52</v>
      </c>
      <c r="AR92" s="14"/>
      <c r="AS92" s="45" t="s">
        <v>53</v>
      </c>
      <c r="AT92" s="46" t="s">
        <v>54</v>
      </c>
      <c r="AU92" s="46" t="s">
        <v>55</v>
      </c>
      <c r="AV92" s="46" t="s">
        <v>56</v>
      </c>
      <c r="AW92" s="46" t="s">
        <v>57</v>
      </c>
      <c r="AX92" s="46" t="s">
        <v>58</v>
      </c>
      <c r="AY92" s="46" t="s">
        <v>59</v>
      </c>
      <c r="AZ92" s="46" t="s">
        <v>60</v>
      </c>
      <c r="BA92" s="46" t="s">
        <v>61</v>
      </c>
      <c r="BB92" s="46" t="s">
        <v>62</v>
      </c>
      <c r="BC92" s="46" t="s">
        <v>63</v>
      </c>
      <c r="BD92" s="47" t="s">
        <v>64</v>
      </c>
    </row>
    <row r="93" spans="1:56" s="15" customFormat="1" ht="11" customHeight="1">
      <c r="B93" s="14"/>
      <c r="AR93" s="14"/>
      <c r="AS93" s="48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56" s="49" customFormat="1" ht="32.5" customHeight="1">
      <c r="B94" s="50"/>
      <c r="C94" s="51" t="s">
        <v>65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201">
        <f>ROUND(SUM(AG95:AG99),2)</f>
        <v>0</v>
      </c>
      <c r="AH94" s="201"/>
      <c r="AI94" s="201"/>
      <c r="AJ94" s="201"/>
      <c r="AK94" s="201"/>
      <c r="AL94" s="201"/>
      <c r="AM94" s="201"/>
      <c r="AN94" s="207">
        <f t="shared" ref="AN94:AN99" si="0">SUM(AG94,AT94)</f>
        <v>0</v>
      </c>
      <c r="AO94" s="207"/>
      <c r="AP94" s="207"/>
      <c r="AQ94" s="54" t="s">
        <v>1</v>
      </c>
      <c r="AR94" s="50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1482.95661</v>
      </c>
      <c r="AV94" s="56">
        <f>ROUND(AZ94*L29,2)</f>
        <v>0</v>
      </c>
      <c r="AW94" s="56">
        <f>ROUND(BA94*L30,2)</f>
        <v>0</v>
      </c>
      <c r="AX94" s="56">
        <f>ROUND(BB94*L29,2)</f>
        <v>0</v>
      </c>
      <c r="AY94" s="56">
        <f>ROUND(BC94*L30,2)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</row>
    <row r="95" spans="1:56" s="68" customFormat="1" ht="16.5" customHeight="1">
      <c r="A95" s="59"/>
      <c r="B95" s="60"/>
      <c r="C95" s="61"/>
      <c r="D95" s="184" t="s">
        <v>68</v>
      </c>
      <c r="E95" s="184"/>
      <c r="F95" s="184"/>
      <c r="G95" s="184"/>
      <c r="H95" s="184"/>
      <c r="I95" s="62"/>
      <c r="J95" s="184" t="s">
        <v>361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5">
        <f>'011 - STAVEBNÍ ÚPRAVY'!J30</f>
        <v>0</v>
      </c>
      <c r="AH95" s="186"/>
      <c r="AI95" s="186"/>
      <c r="AJ95" s="186"/>
      <c r="AK95" s="186"/>
      <c r="AL95" s="186"/>
      <c r="AM95" s="186"/>
      <c r="AN95" s="185">
        <f t="shared" si="0"/>
        <v>0</v>
      </c>
      <c r="AO95" s="186"/>
      <c r="AP95" s="186"/>
      <c r="AQ95" s="63" t="s">
        <v>69</v>
      </c>
      <c r="AR95" s="60"/>
      <c r="AS95" s="64">
        <v>0</v>
      </c>
      <c r="AT95" s="65">
        <f t="shared" si="1"/>
        <v>0</v>
      </c>
      <c r="AU95" s="66">
        <f>'011 - STAVEBNÍ ÚPRAVY'!P139</f>
        <v>1482.9566105700001</v>
      </c>
      <c r="AV95" s="65">
        <f>'011 - STAVEBNÍ ÚPRAVY'!J33</f>
        <v>0</v>
      </c>
      <c r="AW95" s="65">
        <f>'011 - STAVEBNÍ ÚPRAVY'!J34</f>
        <v>0</v>
      </c>
      <c r="AX95" s="65">
        <f>'011 - STAVEBNÍ ÚPRAVY'!J35</f>
        <v>0</v>
      </c>
      <c r="AY95" s="65">
        <f>'011 - STAVEBNÍ ÚPRAVY'!J36</f>
        <v>0</v>
      </c>
      <c r="AZ95" s="65">
        <f>'011 - STAVEBNÍ ÚPRAVY'!F33</f>
        <v>0</v>
      </c>
      <c r="BA95" s="65">
        <f>'011 - STAVEBNÍ ÚPRAVY'!F34</f>
        <v>0</v>
      </c>
      <c r="BB95" s="65">
        <f>'011 - STAVEBNÍ ÚPRAVY'!F35</f>
        <v>0</v>
      </c>
      <c r="BC95" s="65">
        <f>'011 - STAVEBNÍ ÚPRAVY'!F36</f>
        <v>0</v>
      </c>
      <c r="BD95" s="67">
        <f>'011 - STAVEBNÍ ÚPRAVY'!F37</f>
        <v>0</v>
      </c>
    </row>
    <row r="96" spans="1:56" s="68" customFormat="1" ht="16.5" customHeight="1">
      <c r="A96" s="59"/>
      <c r="B96" s="60"/>
      <c r="C96" s="61"/>
      <c r="D96" s="184" t="s">
        <v>72</v>
      </c>
      <c r="E96" s="184"/>
      <c r="F96" s="184"/>
      <c r="G96" s="184"/>
      <c r="H96" s="184"/>
      <c r="I96" s="62"/>
      <c r="J96" s="184" t="s">
        <v>362</v>
      </c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5">
        <f>'022 - VZT a chlazení'!J30</f>
        <v>0</v>
      </c>
      <c r="AH96" s="186"/>
      <c r="AI96" s="186"/>
      <c r="AJ96" s="186"/>
      <c r="AK96" s="186"/>
      <c r="AL96" s="186"/>
      <c r="AM96" s="186"/>
      <c r="AN96" s="185">
        <f t="shared" si="0"/>
        <v>0</v>
      </c>
      <c r="AO96" s="186"/>
      <c r="AP96" s="186"/>
      <c r="AQ96" s="63" t="s">
        <v>69</v>
      </c>
      <c r="AR96" s="60"/>
      <c r="AS96" s="64">
        <v>0</v>
      </c>
      <c r="AT96" s="65">
        <f t="shared" si="1"/>
        <v>0</v>
      </c>
      <c r="AU96" s="66">
        <f>'022 - VZT a chlazení'!P117</f>
        <v>0</v>
      </c>
      <c r="AV96" s="65">
        <f>'022 - VZT a chlazení'!J33</f>
        <v>0</v>
      </c>
      <c r="AW96" s="65">
        <f>'022 - VZT a chlazení'!J34</f>
        <v>0</v>
      </c>
      <c r="AX96" s="65">
        <f>'022 - VZT a chlazení'!J35</f>
        <v>0</v>
      </c>
      <c r="AY96" s="65">
        <f>'022 - VZT a chlazení'!J36</f>
        <v>0</v>
      </c>
      <c r="AZ96" s="65">
        <f>'022 - VZT a chlazení'!F33</f>
        <v>0</v>
      </c>
      <c r="BA96" s="65">
        <f>'022 - VZT a chlazení'!F34</f>
        <v>0</v>
      </c>
      <c r="BB96" s="65">
        <f>'022 - VZT a chlazení'!F35</f>
        <v>0</v>
      </c>
      <c r="BC96" s="65">
        <f>'022 - VZT a chlazení'!F36</f>
        <v>0</v>
      </c>
      <c r="BD96" s="67">
        <f>'022 - VZT a chlazení'!F37</f>
        <v>0</v>
      </c>
    </row>
    <row r="97" spans="1:56" s="68" customFormat="1" ht="16.5" customHeight="1">
      <c r="A97" s="59"/>
      <c r="B97" s="60"/>
      <c r="C97" s="61"/>
      <c r="D97" s="184" t="s">
        <v>74</v>
      </c>
      <c r="E97" s="184"/>
      <c r="F97" s="184"/>
      <c r="G97" s="184"/>
      <c r="H97" s="184"/>
      <c r="I97" s="62"/>
      <c r="J97" s="184" t="s">
        <v>75</v>
      </c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5">
        <f>'023 - ÚT'!J30</f>
        <v>0</v>
      </c>
      <c r="AH97" s="186"/>
      <c r="AI97" s="186"/>
      <c r="AJ97" s="186"/>
      <c r="AK97" s="186"/>
      <c r="AL97" s="186"/>
      <c r="AM97" s="186"/>
      <c r="AN97" s="185">
        <f t="shared" si="0"/>
        <v>0</v>
      </c>
      <c r="AO97" s="186"/>
      <c r="AP97" s="186"/>
      <c r="AQ97" s="63" t="s">
        <v>69</v>
      </c>
      <c r="AR97" s="60"/>
      <c r="AS97" s="64">
        <v>0</v>
      </c>
      <c r="AT97" s="65">
        <f t="shared" si="1"/>
        <v>0</v>
      </c>
      <c r="AU97" s="66">
        <f>'023 - ÚT'!P118</f>
        <v>0</v>
      </c>
      <c r="AV97" s="65">
        <f>'023 - ÚT'!J33</f>
        <v>0</v>
      </c>
      <c r="AW97" s="65">
        <f>'023 - ÚT'!J34</f>
        <v>0</v>
      </c>
      <c r="AX97" s="65">
        <f>'023 - ÚT'!J35</f>
        <v>0</v>
      </c>
      <c r="AY97" s="65">
        <f>'023 - ÚT'!J36</f>
        <v>0</v>
      </c>
      <c r="AZ97" s="65">
        <f>'023 - ÚT'!F33</f>
        <v>0</v>
      </c>
      <c r="BA97" s="65">
        <f>'023 - ÚT'!F34</f>
        <v>0</v>
      </c>
      <c r="BB97" s="65">
        <f>'023 - ÚT'!F35</f>
        <v>0</v>
      </c>
      <c r="BC97" s="65">
        <f>'023 - ÚT'!F36</f>
        <v>0</v>
      </c>
      <c r="BD97" s="67">
        <f>'023 - ÚT'!F37</f>
        <v>0</v>
      </c>
    </row>
    <row r="98" spans="1:56" s="68" customFormat="1" ht="16.5" customHeight="1">
      <c r="A98" s="59"/>
      <c r="B98" s="60"/>
      <c r="C98" s="61"/>
      <c r="D98" s="183" t="s">
        <v>581</v>
      </c>
      <c r="E98" s="183"/>
      <c r="F98" s="183"/>
      <c r="G98" s="183"/>
      <c r="H98" s="183"/>
      <c r="I98" s="62"/>
      <c r="J98" s="184" t="s">
        <v>582</v>
      </c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5">
        <f>'024 - ELEKTROINSTALACE'!J30</f>
        <v>0</v>
      </c>
      <c r="AH98" s="186"/>
      <c r="AI98" s="186"/>
      <c r="AJ98" s="186"/>
      <c r="AK98" s="186"/>
      <c r="AL98" s="186"/>
      <c r="AM98" s="186"/>
      <c r="AN98" s="185">
        <f t="shared" si="0"/>
        <v>0</v>
      </c>
      <c r="AO98" s="186"/>
      <c r="AP98" s="186"/>
      <c r="AQ98" s="63" t="s">
        <v>69</v>
      </c>
      <c r="AR98" s="60"/>
      <c r="AS98" s="64">
        <v>0</v>
      </c>
      <c r="AT98" s="65">
        <f t="shared" si="1"/>
        <v>0</v>
      </c>
      <c r="AU98" s="66">
        <f>'023 - ÚT'!P119</f>
        <v>0</v>
      </c>
      <c r="AV98" s="65">
        <f>'024 - ELEKTROINSTALACE'!J33</f>
        <v>0</v>
      </c>
      <c r="AW98" s="65">
        <f>'023 - ÚT'!J35</f>
        <v>0</v>
      </c>
      <c r="AX98" s="65">
        <f>'023 - ÚT'!J36</f>
        <v>0</v>
      </c>
      <c r="AY98" s="65">
        <f>'023 - ÚT'!J37</f>
        <v>0</v>
      </c>
      <c r="AZ98" s="65">
        <f>'024 - ELEKTROINSTALACE'!F33</f>
        <v>0</v>
      </c>
      <c r="BA98" s="65">
        <f>'023 - ÚT'!F35</f>
        <v>0</v>
      </c>
      <c r="BB98" s="65">
        <f>'023 - ÚT'!F36</f>
        <v>0</v>
      </c>
      <c r="BC98" s="65">
        <f>'023 - ÚT'!F37</f>
        <v>0</v>
      </c>
      <c r="BD98" s="67">
        <f>'023 - ÚT'!F38</f>
        <v>0</v>
      </c>
    </row>
    <row r="99" spans="1:56" s="68" customFormat="1" ht="16.5" customHeight="1">
      <c r="A99" s="59"/>
      <c r="B99" s="60"/>
      <c r="C99" s="61"/>
      <c r="D99" s="183" t="s">
        <v>484</v>
      </c>
      <c r="E99" s="183"/>
      <c r="F99" s="183"/>
      <c r="G99" s="183"/>
      <c r="H99" s="183"/>
      <c r="I99" s="62"/>
      <c r="J99" s="184" t="s">
        <v>483</v>
      </c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5">
        <f>'025 - OSVĚTLENÍ'!J30</f>
        <v>0</v>
      </c>
      <c r="AH99" s="186"/>
      <c r="AI99" s="186"/>
      <c r="AJ99" s="186"/>
      <c r="AK99" s="186"/>
      <c r="AL99" s="186"/>
      <c r="AM99" s="186"/>
      <c r="AN99" s="185">
        <f t="shared" si="0"/>
        <v>0</v>
      </c>
      <c r="AO99" s="186"/>
      <c r="AP99" s="186"/>
      <c r="AQ99" s="63" t="s">
        <v>69</v>
      </c>
      <c r="AR99" s="60"/>
      <c r="AS99" s="69">
        <v>0</v>
      </c>
      <c r="AT99" s="70">
        <f t="shared" si="1"/>
        <v>0</v>
      </c>
      <c r="AU99" s="71">
        <f>'025 - OSVĚTLENÍ'!P118</f>
        <v>0</v>
      </c>
      <c r="AV99" s="70">
        <f>'025 - OSVĚTLENÍ'!J33</f>
        <v>0</v>
      </c>
      <c r="AW99" s="70">
        <f>'025 - OSVĚTLENÍ'!J34</f>
        <v>0</v>
      </c>
      <c r="AX99" s="70">
        <f>'023 - ÚT'!J36</f>
        <v>0</v>
      </c>
      <c r="AY99" s="70">
        <f>'025 - OSVĚTLENÍ'!J36</f>
        <v>0</v>
      </c>
      <c r="AZ99" s="70">
        <f>'025 - OSVĚTLENÍ'!F33</f>
        <v>0</v>
      </c>
      <c r="BA99" s="70">
        <f>'025 - OSVĚTLENÍ'!F34</f>
        <v>0</v>
      </c>
      <c r="BB99" s="70">
        <f>'025 - OSVĚTLENÍ'!F35</f>
        <v>0</v>
      </c>
      <c r="BC99" s="70">
        <f>'025 - OSVĚTLENÍ'!F36</f>
        <v>0</v>
      </c>
      <c r="BD99" s="72">
        <f>'025 - OSVĚTLENÍ'!F37</f>
        <v>0</v>
      </c>
    </row>
    <row r="100" spans="1:56" s="15" customFormat="1" ht="30" customHeight="1">
      <c r="B100" s="14"/>
      <c r="AR100" s="14"/>
    </row>
    <row r="101" spans="1:56" s="15" customFormat="1" ht="7" customHeight="1"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14"/>
    </row>
  </sheetData>
  <sheetProtection algorithmName="SHA-512" hashValue="yNQc5raaGxaJ/h/grfFqFObV1eyKxLEovtM0LcLHsNAFOl3zipn5COR7V2ZxYmhyS8rdAkhROnINay3CQAOhMw==" saltValue="AUpwezR0kBKOy7u8TqHC4w==" spinCount="100000" sheet="1" objects="1" scenarios="1"/>
  <mergeCells count="56">
    <mergeCell ref="D99:H99"/>
    <mergeCell ref="J99:AF99"/>
    <mergeCell ref="AG99:AM99"/>
    <mergeCell ref="AN99:AP99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AK35:AO35"/>
    <mergeCell ref="W31:AE31"/>
    <mergeCell ref="AN97:AP97"/>
    <mergeCell ref="AG97:AM97"/>
    <mergeCell ref="AN92:AP92"/>
    <mergeCell ref="AN95:AP95"/>
    <mergeCell ref="AN94:AP94"/>
    <mergeCell ref="AK31:AO31"/>
    <mergeCell ref="W32:AE32"/>
    <mergeCell ref="AK32:AO32"/>
    <mergeCell ref="AG92:AM92"/>
    <mergeCell ref="AG95:AM95"/>
    <mergeCell ref="D95:H95"/>
    <mergeCell ref="J95:AF95"/>
    <mergeCell ref="AG94:AM94"/>
    <mergeCell ref="L30:P30"/>
    <mergeCell ref="D97:H97"/>
    <mergeCell ref="J97:AF97"/>
    <mergeCell ref="C92:G92"/>
    <mergeCell ref="I92:AF92"/>
    <mergeCell ref="L33:P33"/>
    <mergeCell ref="X35:AB35"/>
    <mergeCell ref="L31:P31"/>
    <mergeCell ref="L32:P32"/>
    <mergeCell ref="D98:H98"/>
    <mergeCell ref="J98:AF98"/>
    <mergeCell ref="AG98:AM98"/>
    <mergeCell ref="AN98:AP98"/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94"/>
  <sheetViews>
    <sheetView showGridLines="0" topLeftCell="A196" zoomScale="136" zoomScaleNormal="136" workbookViewId="0">
      <selection activeCell="F215" sqref="F215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7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 customWidth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32" max="43" width="8.75" customWidth="1"/>
    <col min="44" max="55" width="9.25" hidden="1" customWidth="1"/>
    <col min="56" max="56" width="11.5" hidden="1" customWidth="1"/>
    <col min="57" max="61" width="9.25" hidden="1" customWidth="1"/>
    <col min="62" max="62" width="13.25" hidden="1" customWidth="1"/>
    <col min="63" max="63" width="9.25" hidden="1" customWidth="1"/>
    <col min="64" max="65" width="8.75" hidden="1" customWidth="1"/>
  </cols>
  <sheetData>
    <row r="2" spans="2:45" ht="37" customHeight="1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S2" s="74"/>
    </row>
    <row r="3" spans="2:45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S3" s="74"/>
    </row>
    <row r="4" spans="2:45" ht="25" customHeight="1">
      <c r="B4" s="4"/>
      <c r="D4" s="5" t="s">
        <v>77</v>
      </c>
      <c r="L4" s="4"/>
      <c r="M4" s="75" t="s">
        <v>8</v>
      </c>
      <c r="AS4" s="74"/>
    </row>
    <row r="5" spans="2:45" ht="7" customHeight="1">
      <c r="B5" s="4"/>
      <c r="L5" s="4"/>
    </row>
    <row r="6" spans="2:45" ht="12" customHeight="1">
      <c r="B6" s="4"/>
      <c r="D6" s="10" t="s">
        <v>10</v>
      </c>
      <c r="L6" s="4"/>
    </row>
    <row r="7" spans="2:45" ht="26.25" customHeight="1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5" s="15" customFormat="1" ht="12" customHeight="1">
      <c r="B8" s="14"/>
      <c r="D8" s="10" t="s">
        <v>78</v>
      </c>
      <c r="L8" s="14"/>
    </row>
    <row r="9" spans="2:45" s="15" customFormat="1" ht="16.5" customHeight="1">
      <c r="B9" s="14"/>
      <c r="E9" s="209" t="s">
        <v>243</v>
      </c>
      <c r="F9" s="220"/>
      <c r="G9" s="220"/>
      <c r="H9" s="220"/>
      <c r="L9" s="14"/>
    </row>
    <row r="10" spans="2:45" s="15" customFormat="1">
      <c r="B10" s="14"/>
      <c r="L10" s="14"/>
    </row>
    <row r="11" spans="2:45" s="15" customFormat="1" ht="12" customHeight="1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5" s="15" customFormat="1" ht="12" customHeight="1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5" s="15" customFormat="1" ht="11" customHeight="1">
      <c r="B13" s="14"/>
      <c r="L13" s="14"/>
    </row>
    <row r="14" spans="2:45" s="15" customFormat="1" ht="12" customHeight="1">
      <c r="B14" s="14"/>
      <c r="D14" s="10" t="s">
        <v>16</v>
      </c>
      <c r="I14" s="10" t="s">
        <v>17</v>
      </c>
      <c r="J14" s="8" t="s">
        <v>18</v>
      </c>
      <c r="L14" s="14"/>
    </row>
    <row r="15" spans="2:45" s="15" customFormat="1" ht="18" customHeight="1">
      <c r="B15" s="14"/>
      <c r="E15" s="8" t="s">
        <v>19</v>
      </c>
      <c r="I15" s="10" t="s">
        <v>20</v>
      </c>
      <c r="J15" s="8" t="s">
        <v>1</v>
      </c>
      <c r="L15" s="14"/>
    </row>
    <row r="16" spans="2:45" s="15" customFormat="1" ht="7" customHeight="1">
      <c r="B16" s="14"/>
      <c r="L16" s="14"/>
    </row>
    <row r="17" spans="2:12" s="15" customFormat="1" ht="12" customHeight="1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" customHeight="1">
      <c r="B19" s="14"/>
      <c r="L19" s="14"/>
    </row>
    <row r="20" spans="2:12" s="15" customFormat="1" ht="12" customHeight="1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" customHeight="1">
      <c r="B22" s="14"/>
      <c r="L22" s="14"/>
    </row>
    <row r="23" spans="2:12" s="15" customFormat="1" ht="12" customHeight="1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>
      <c r="B24" s="14"/>
      <c r="E24" s="8"/>
      <c r="I24" s="10" t="s">
        <v>20</v>
      </c>
      <c r="J24" s="8" t="s">
        <v>1</v>
      </c>
      <c r="L24" s="14"/>
    </row>
    <row r="25" spans="2:12" s="15" customFormat="1" ht="7" customHeight="1">
      <c r="B25" s="14"/>
      <c r="L25" s="14"/>
    </row>
    <row r="26" spans="2:12" s="15" customFormat="1" ht="12" customHeight="1">
      <c r="B26" s="14"/>
      <c r="D26" s="10" t="s">
        <v>26</v>
      </c>
      <c r="L26" s="14"/>
    </row>
    <row r="27" spans="2:12" s="77" customFormat="1" ht="16.5" customHeight="1">
      <c r="B27" s="76"/>
      <c r="E27" s="190" t="s">
        <v>1</v>
      </c>
      <c r="F27" s="190"/>
      <c r="G27" s="190"/>
      <c r="H27" s="190"/>
      <c r="L27" s="76"/>
    </row>
    <row r="28" spans="2:12" s="15" customFormat="1" ht="7" customHeight="1">
      <c r="B28" s="14"/>
      <c r="L28" s="14"/>
    </row>
    <row r="29" spans="2:12" s="15" customFormat="1" ht="7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5" customHeight="1">
      <c r="B30" s="14"/>
      <c r="D30" s="78" t="s">
        <v>27</v>
      </c>
      <c r="J30" s="53">
        <f>ROUND(J139, 2)</f>
        <v>0</v>
      </c>
      <c r="L30" s="14"/>
    </row>
    <row r="31" spans="2:12" s="15" customFormat="1" ht="7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" customHeight="1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" customHeight="1">
      <c r="B33" s="14"/>
      <c r="D33" s="41" t="s">
        <v>31</v>
      </c>
      <c r="E33" s="10" t="s">
        <v>32</v>
      </c>
      <c r="F33" s="79">
        <f>ROUND((SUM(BD139:BD393)),  2)</f>
        <v>0</v>
      </c>
      <c r="I33" s="80">
        <v>0.21</v>
      </c>
      <c r="J33" s="79">
        <f>ROUND(((SUM(BD139:BD393))*I33),  2)</f>
        <v>0</v>
      </c>
      <c r="L33" s="14"/>
    </row>
    <row r="34" spans="2:12" s="15" customFormat="1" ht="14.5" customHeight="1">
      <c r="B34" s="14"/>
      <c r="E34" s="10" t="s">
        <v>33</v>
      </c>
      <c r="F34" s="79">
        <f>ROUND((SUM(BE139:BE393)),  2)</f>
        <v>0</v>
      </c>
      <c r="I34" s="80">
        <v>0.12</v>
      </c>
      <c r="J34" s="79">
        <f>ROUND(((SUM(BE139:BE393))*I34),  2)</f>
        <v>0</v>
      </c>
      <c r="L34" s="14"/>
    </row>
    <row r="35" spans="2:12" s="15" customFormat="1" ht="14.5" hidden="1" customHeight="1">
      <c r="B35" s="14"/>
      <c r="E35" s="10" t="s">
        <v>34</v>
      </c>
      <c r="F35" s="79">
        <f>ROUND((SUM(BF139:BF393)),  2)</f>
        <v>0</v>
      </c>
      <c r="I35" s="80">
        <v>0.21</v>
      </c>
      <c r="J35" s="79">
        <f>0</f>
        <v>0</v>
      </c>
      <c r="L35" s="14"/>
    </row>
    <row r="36" spans="2:12" s="15" customFormat="1" ht="14.5" hidden="1" customHeight="1">
      <c r="B36" s="14"/>
      <c r="E36" s="10" t="s">
        <v>35</v>
      </c>
      <c r="F36" s="79">
        <f>ROUND((SUM(BG139:BG393)),  2)</f>
        <v>0</v>
      </c>
      <c r="I36" s="80">
        <v>0.12</v>
      </c>
      <c r="J36" s="79">
        <f>0</f>
        <v>0</v>
      </c>
      <c r="L36" s="14"/>
    </row>
    <row r="37" spans="2:12" s="15" customFormat="1" ht="14.5" hidden="1" customHeight="1">
      <c r="B37" s="14"/>
      <c r="E37" s="10" t="s">
        <v>36</v>
      </c>
      <c r="F37" s="79">
        <f>ROUND((SUM(BH139:BH393)),  2)</f>
        <v>0</v>
      </c>
      <c r="I37" s="80">
        <v>0</v>
      </c>
      <c r="J37" s="79">
        <f>0</f>
        <v>0</v>
      </c>
      <c r="L37" s="14"/>
    </row>
    <row r="38" spans="2:12" s="15" customFormat="1" ht="7" customHeight="1">
      <c r="B38" s="14"/>
      <c r="L38" s="14"/>
    </row>
    <row r="39" spans="2:12" s="15" customFormat="1" ht="25.25" customHeight="1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" customHeight="1">
      <c r="B40" s="14"/>
      <c r="L40" s="14"/>
    </row>
    <row r="41" spans="2:12" ht="14.5" customHeight="1">
      <c r="B41" s="4"/>
      <c r="L41" s="4"/>
    </row>
    <row r="42" spans="2:12" ht="14.5" customHeight="1">
      <c r="B42" s="4"/>
      <c r="L42" s="4"/>
    </row>
    <row r="43" spans="2:12" ht="14.5" customHeight="1">
      <c r="B43" s="4"/>
      <c r="L43" s="4"/>
    </row>
    <row r="44" spans="2:12" ht="14.5" customHeight="1">
      <c r="B44" s="4"/>
      <c r="L44" s="4"/>
    </row>
    <row r="45" spans="2:12" ht="14.5" customHeight="1">
      <c r="B45" s="4"/>
      <c r="L45" s="4"/>
    </row>
    <row r="46" spans="2:12" ht="14.5" customHeight="1">
      <c r="B46" s="4"/>
      <c r="L46" s="4"/>
    </row>
    <row r="47" spans="2:12" ht="14.5" customHeight="1">
      <c r="B47" s="4"/>
      <c r="L47" s="4"/>
    </row>
    <row r="48" spans="2:12" ht="14.5" customHeight="1">
      <c r="B48" s="4"/>
      <c r="L48" s="4"/>
    </row>
    <row r="49" spans="2:12" ht="14.5" customHeight="1">
      <c r="B49" s="4"/>
      <c r="L49" s="4"/>
    </row>
    <row r="50" spans="2:12" s="15" customFormat="1" ht="14.5" customHeight="1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>
      <c r="B51" s="4"/>
      <c r="L51" s="4"/>
    </row>
    <row r="52" spans="2:12">
      <c r="B52" s="4"/>
      <c r="L52" s="4"/>
    </row>
    <row r="53" spans="2:12">
      <c r="B53" s="4"/>
      <c r="L53" s="4"/>
    </row>
    <row r="54" spans="2:12">
      <c r="B54" s="4"/>
      <c r="L54" s="4"/>
    </row>
    <row r="55" spans="2:12">
      <c r="B55" s="4"/>
      <c r="L55" s="4"/>
    </row>
    <row r="56" spans="2:12">
      <c r="B56" s="4"/>
      <c r="L56" s="4"/>
    </row>
    <row r="57" spans="2:12">
      <c r="B57" s="4"/>
      <c r="L57" s="4"/>
    </row>
    <row r="58" spans="2:12">
      <c r="B58" s="4"/>
      <c r="L58" s="4"/>
    </row>
    <row r="59" spans="2:12">
      <c r="B59" s="4"/>
      <c r="L59" s="4"/>
    </row>
    <row r="60" spans="2:12">
      <c r="B60" s="4"/>
      <c r="L60" s="4"/>
    </row>
    <row r="61" spans="2:12" s="15" customFormat="1" ht="13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>
      <c r="B62" s="4"/>
      <c r="L62" s="4"/>
    </row>
    <row r="63" spans="2:12">
      <c r="B63" s="4"/>
      <c r="L63" s="4"/>
    </row>
    <row r="64" spans="2:12">
      <c r="B64" s="4"/>
      <c r="L64" s="4"/>
    </row>
    <row r="65" spans="2:12" s="15" customFormat="1" ht="13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>
      <c r="B66" s="4"/>
      <c r="L66" s="4"/>
    </row>
    <row r="67" spans="2:12">
      <c r="B67" s="4"/>
      <c r="L67" s="4"/>
    </row>
    <row r="68" spans="2:12">
      <c r="B68" s="4"/>
      <c r="L68" s="4"/>
    </row>
    <row r="69" spans="2:12">
      <c r="B69" s="4"/>
      <c r="L69" s="4"/>
    </row>
    <row r="70" spans="2:12">
      <c r="B70" s="4"/>
      <c r="L70" s="4"/>
    </row>
    <row r="71" spans="2:12">
      <c r="B71" s="4"/>
      <c r="L71" s="4"/>
    </row>
    <row r="72" spans="2:12">
      <c r="B72" s="4"/>
      <c r="L72" s="4"/>
    </row>
    <row r="73" spans="2:12">
      <c r="B73" s="4"/>
      <c r="L73" s="4"/>
    </row>
    <row r="74" spans="2:12">
      <c r="B74" s="4"/>
      <c r="L74" s="4"/>
    </row>
    <row r="75" spans="2:12">
      <c r="B75" s="4"/>
      <c r="L75" s="4"/>
    </row>
    <row r="76" spans="2:12" s="15" customFormat="1" ht="13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6" s="15" customFormat="1" ht="7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6" s="15" customFormat="1" ht="25" customHeight="1">
      <c r="B82" s="14"/>
      <c r="C82" s="5" t="s">
        <v>79</v>
      </c>
      <c r="L82" s="14"/>
    </row>
    <row r="83" spans="2:46" s="15" customFormat="1" ht="7" customHeight="1">
      <c r="B83" s="14"/>
      <c r="L83" s="14"/>
    </row>
    <row r="84" spans="2:46" s="15" customFormat="1" ht="12" customHeight="1">
      <c r="B84" s="14"/>
      <c r="C84" s="10" t="s">
        <v>10</v>
      </c>
      <c r="L84" s="14"/>
    </row>
    <row r="85" spans="2:46" s="15" customFormat="1" ht="26.25" customHeight="1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6" s="15" customFormat="1" ht="12" customHeight="1">
      <c r="B86" s="14"/>
      <c r="C86" s="10" t="s">
        <v>78</v>
      </c>
      <c r="L86" s="14"/>
    </row>
    <row r="87" spans="2:46" s="15" customFormat="1" ht="16.5" customHeight="1">
      <c r="B87" s="14"/>
      <c r="E87" s="209" t="str">
        <f>E9</f>
        <v>011 - STAVEBNÍ ÚPRAVY</v>
      </c>
      <c r="F87" s="220"/>
      <c r="G87" s="220"/>
      <c r="H87" s="220"/>
      <c r="L87" s="14"/>
    </row>
    <row r="88" spans="2:46" s="15" customFormat="1" ht="7" customHeight="1">
      <c r="B88" s="14"/>
      <c r="L88" s="14"/>
    </row>
    <row r="89" spans="2:46" s="15" customFormat="1" ht="12" customHeight="1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6" s="15" customFormat="1" ht="7" customHeight="1">
      <c r="B90" s="14"/>
      <c r="L90" s="14"/>
    </row>
    <row r="91" spans="2:46" s="15" customFormat="1" ht="40.25" customHeight="1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6" s="15" customFormat="1" ht="15.25" customHeight="1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6" s="15" customFormat="1" ht="10.25" customHeight="1">
      <c r="B93" s="14"/>
      <c r="L93" s="14"/>
    </row>
    <row r="94" spans="2:46" s="15" customFormat="1" ht="29.25" customHeight="1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6" s="15" customFormat="1" ht="10.25" customHeight="1">
      <c r="B95" s="14"/>
      <c r="L95" s="14"/>
    </row>
    <row r="96" spans="2:46" s="15" customFormat="1" ht="23" customHeight="1">
      <c r="B96" s="14"/>
      <c r="C96" s="91" t="s">
        <v>82</v>
      </c>
      <c r="J96" s="53">
        <f>J139</f>
        <v>0</v>
      </c>
      <c r="L96" s="14"/>
      <c r="AT96" s="74" t="s">
        <v>83</v>
      </c>
    </row>
    <row r="97" spans="2:23" s="93" customFormat="1" ht="25" customHeight="1">
      <c r="B97" s="92"/>
      <c r="D97" s="94" t="s">
        <v>84</v>
      </c>
      <c r="E97" s="95"/>
      <c r="F97" s="95"/>
      <c r="G97" s="95"/>
      <c r="H97" s="95"/>
      <c r="I97" s="95"/>
      <c r="J97" s="96">
        <f>J140</f>
        <v>0</v>
      </c>
      <c r="L97" s="92"/>
    </row>
    <row r="98" spans="2:23" s="98" customFormat="1" ht="20" customHeight="1">
      <c r="B98" s="97"/>
      <c r="D98" s="99" t="s">
        <v>85</v>
      </c>
      <c r="E98" s="100"/>
      <c r="F98" s="100"/>
      <c r="G98" s="100"/>
      <c r="H98" s="100"/>
      <c r="I98" s="100"/>
      <c r="J98" s="101">
        <f>J141</f>
        <v>0</v>
      </c>
      <c r="L98" s="97"/>
    </row>
    <row r="99" spans="2:23" s="98" customFormat="1" ht="20" customHeight="1">
      <c r="B99" s="97"/>
      <c r="D99" s="99" t="s">
        <v>86</v>
      </c>
      <c r="E99" s="100"/>
      <c r="F99" s="100"/>
      <c r="G99" s="100"/>
      <c r="H99" s="100"/>
      <c r="I99" s="100"/>
      <c r="J99" s="101">
        <f>J150</f>
        <v>0</v>
      </c>
      <c r="L99" s="97"/>
    </row>
    <row r="100" spans="2:23" s="98" customFormat="1" ht="20" customHeight="1">
      <c r="B100" s="97"/>
      <c r="D100" s="99" t="s">
        <v>87</v>
      </c>
      <c r="E100" s="100"/>
      <c r="F100" s="100"/>
      <c r="G100" s="100"/>
      <c r="H100" s="100"/>
      <c r="I100" s="100"/>
      <c r="J100" s="101">
        <f>J154</f>
        <v>0</v>
      </c>
      <c r="L100" s="97"/>
    </row>
    <row r="101" spans="2:23" s="98" customFormat="1" ht="20" customHeight="1">
      <c r="B101" s="97"/>
      <c r="D101" s="99" t="s">
        <v>88</v>
      </c>
      <c r="E101" s="100"/>
      <c r="F101" s="100"/>
      <c r="G101" s="100"/>
      <c r="H101" s="100"/>
      <c r="I101" s="100"/>
      <c r="J101" s="101">
        <f>J164</f>
        <v>0</v>
      </c>
      <c r="L101" s="97"/>
    </row>
    <row r="102" spans="2:23" s="98" customFormat="1" ht="20" customHeight="1">
      <c r="B102" s="97"/>
      <c r="D102" s="99" t="s">
        <v>89</v>
      </c>
      <c r="E102" s="100"/>
      <c r="F102" s="100"/>
      <c r="G102" s="100"/>
      <c r="H102" s="100"/>
      <c r="I102" s="100"/>
      <c r="J102" s="101">
        <f>J178</f>
        <v>0</v>
      </c>
      <c r="L102" s="97"/>
    </row>
    <row r="103" spans="2:23" s="98" customFormat="1" ht="20" customHeight="1">
      <c r="B103" s="97"/>
      <c r="D103" s="99" t="s">
        <v>90</v>
      </c>
      <c r="E103" s="100"/>
      <c r="F103" s="100"/>
      <c r="G103" s="100"/>
      <c r="H103" s="100"/>
      <c r="I103" s="100"/>
      <c r="J103" s="101">
        <f>J184</f>
        <v>0</v>
      </c>
      <c r="L103" s="97"/>
      <c r="W103" s="102"/>
    </row>
    <row r="104" spans="2:23" s="93" customFormat="1" ht="25" customHeight="1">
      <c r="B104" s="92"/>
      <c r="D104" s="94" t="s">
        <v>91</v>
      </c>
      <c r="E104" s="95"/>
      <c r="F104" s="95"/>
      <c r="G104" s="95"/>
      <c r="H104" s="95"/>
      <c r="I104" s="95"/>
      <c r="J104" s="96">
        <f>J186</f>
        <v>0</v>
      </c>
      <c r="L104" s="92"/>
    </row>
    <row r="105" spans="2:23" s="98" customFormat="1" ht="20" customHeight="1">
      <c r="B105" s="97"/>
      <c r="D105" s="99" t="s">
        <v>357</v>
      </c>
      <c r="E105" s="100"/>
      <c r="F105" s="100"/>
      <c r="G105" s="100"/>
      <c r="H105" s="100"/>
      <c r="I105" s="100"/>
      <c r="J105" s="101">
        <f>J187</f>
        <v>0</v>
      </c>
      <c r="L105" s="97"/>
      <c r="W105" s="102"/>
    </row>
    <row r="106" spans="2:23" s="98" customFormat="1" ht="20" customHeight="1">
      <c r="B106" s="97"/>
      <c r="D106" s="99" t="s">
        <v>92</v>
      </c>
      <c r="E106" s="100"/>
      <c r="F106" s="100"/>
      <c r="G106" s="100"/>
      <c r="H106" s="100"/>
      <c r="I106" s="100"/>
      <c r="J106" s="101">
        <f>J194</f>
        <v>0</v>
      </c>
      <c r="L106" s="97"/>
    </row>
    <row r="107" spans="2:23" s="98" customFormat="1" ht="20" customHeight="1">
      <c r="B107" s="97"/>
      <c r="D107" s="99" t="s">
        <v>93</v>
      </c>
      <c r="E107" s="100"/>
      <c r="F107" s="100"/>
      <c r="G107" s="100"/>
      <c r="H107" s="100"/>
      <c r="I107" s="100"/>
      <c r="J107" s="101">
        <f>J202</f>
        <v>0</v>
      </c>
      <c r="L107" s="97"/>
    </row>
    <row r="108" spans="2:23" s="98" customFormat="1" ht="20" customHeight="1">
      <c r="B108" s="97"/>
      <c r="D108" s="99" t="s">
        <v>94</v>
      </c>
      <c r="E108" s="100"/>
      <c r="F108" s="100"/>
      <c r="G108" s="100"/>
      <c r="H108" s="100"/>
      <c r="I108" s="100"/>
      <c r="J108" s="101">
        <f>J208</f>
        <v>0</v>
      </c>
      <c r="L108" s="97"/>
    </row>
    <row r="109" spans="2:23" s="98" customFormat="1" ht="20" customHeight="1">
      <c r="B109" s="97"/>
      <c r="D109" s="99" t="s">
        <v>580</v>
      </c>
      <c r="E109" s="100"/>
      <c r="F109" s="100"/>
      <c r="G109" s="100"/>
      <c r="H109" s="100"/>
      <c r="I109" s="100"/>
      <c r="J109" s="101">
        <f>J216</f>
        <v>0</v>
      </c>
      <c r="L109" s="97"/>
    </row>
    <row r="110" spans="2:23" s="98" customFormat="1" ht="20" customHeight="1">
      <c r="B110" s="97"/>
      <c r="D110" s="99" t="s">
        <v>95</v>
      </c>
      <c r="E110" s="100"/>
      <c r="F110" s="100"/>
      <c r="G110" s="100"/>
      <c r="H110" s="100"/>
      <c r="I110" s="100"/>
      <c r="J110" s="101">
        <f>J219</f>
        <v>0</v>
      </c>
      <c r="L110" s="97"/>
    </row>
    <row r="111" spans="2:23" s="98" customFormat="1" ht="20" customHeight="1">
      <c r="B111" s="97"/>
      <c r="D111" s="99" t="s">
        <v>96</v>
      </c>
      <c r="E111" s="100"/>
      <c r="F111" s="100"/>
      <c r="G111" s="100"/>
      <c r="H111" s="100"/>
      <c r="I111" s="100"/>
      <c r="J111" s="101">
        <f>J234</f>
        <v>0</v>
      </c>
      <c r="L111" s="97"/>
    </row>
    <row r="112" spans="2:23" s="98" customFormat="1" ht="20" customHeight="1">
      <c r="B112" s="97"/>
      <c r="D112" s="99" t="s">
        <v>358</v>
      </c>
      <c r="E112" s="100"/>
      <c r="G112" s="100"/>
      <c r="H112" s="100"/>
      <c r="I112" s="100"/>
      <c r="J112" s="101">
        <f>J299</f>
        <v>0</v>
      </c>
      <c r="L112" s="97"/>
    </row>
    <row r="113" spans="2:12" s="98" customFormat="1" ht="20" customHeight="1">
      <c r="B113" s="97"/>
      <c r="D113" s="99" t="s">
        <v>97</v>
      </c>
      <c r="E113" s="100"/>
      <c r="G113" s="100"/>
      <c r="H113" s="100"/>
      <c r="I113" s="100"/>
      <c r="J113" s="101">
        <f>J321</f>
        <v>0</v>
      </c>
      <c r="L113" s="97"/>
    </row>
    <row r="114" spans="2:12" s="93" customFormat="1" ht="25" customHeight="1">
      <c r="B114" s="92"/>
      <c r="D114" s="94" t="s">
        <v>98</v>
      </c>
      <c r="E114" s="95"/>
      <c r="F114" s="95"/>
      <c r="G114" s="95"/>
      <c r="H114" s="95"/>
      <c r="I114" s="95"/>
      <c r="J114" s="96">
        <f>J383</f>
        <v>0</v>
      </c>
      <c r="L114" s="92"/>
    </row>
    <row r="115" spans="2:12" s="98" customFormat="1" ht="20" customHeight="1">
      <c r="B115" s="97"/>
      <c r="D115" s="99" t="s">
        <v>99</v>
      </c>
      <c r="E115" s="100"/>
      <c r="F115" s="100"/>
      <c r="G115" s="100"/>
      <c r="H115" s="100"/>
      <c r="I115" s="100"/>
      <c r="J115" s="101">
        <f>J384</f>
        <v>0</v>
      </c>
      <c r="L115" s="97"/>
    </row>
    <row r="116" spans="2:12" s="98" customFormat="1" ht="20" customHeight="1">
      <c r="B116" s="97"/>
      <c r="D116" s="99" t="s">
        <v>100</v>
      </c>
      <c r="E116" s="100"/>
      <c r="F116" s="100"/>
      <c r="G116" s="100"/>
      <c r="H116" s="100"/>
      <c r="I116" s="100"/>
      <c r="J116" s="101">
        <f>J386</f>
        <v>0</v>
      </c>
      <c r="L116" s="97"/>
    </row>
    <row r="117" spans="2:12" s="98" customFormat="1" ht="20" customHeight="1">
      <c r="B117" s="97"/>
      <c r="D117" s="99" t="s">
        <v>101</v>
      </c>
      <c r="E117" s="100"/>
      <c r="F117" s="100"/>
      <c r="G117" s="100"/>
      <c r="H117" s="100"/>
      <c r="I117" s="100"/>
      <c r="J117" s="101">
        <f>J388</f>
        <v>0</v>
      </c>
      <c r="L117" s="97"/>
    </row>
    <row r="118" spans="2:12" s="98" customFormat="1" ht="20" customHeight="1">
      <c r="B118" s="97"/>
      <c r="D118" s="99" t="s">
        <v>102</v>
      </c>
      <c r="E118" s="100"/>
      <c r="F118" s="100"/>
      <c r="G118" s="100"/>
      <c r="H118" s="100"/>
      <c r="I118" s="100"/>
      <c r="J118" s="101">
        <f>J390</f>
        <v>0</v>
      </c>
      <c r="L118" s="97"/>
    </row>
    <row r="119" spans="2:12" s="98" customFormat="1" ht="20" customHeight="1">
      <c r="B119" s="97"/>
      <c r="D119" s="99" t="s">
        <v>103</v>
      </c>
      <c r="E119" s="100"/>
      <c r="F119" s="100"/>
      <c r="G119" s="100"/>
      <c r="H119" s="100"/>
      <c r="I119" s="100"/>
      <c r="J119" s="101">
        <f>J392</f>
        <v>0</v>
      </c>
      <c r="L119" s="97"/>
    </row>
    <row r="120" spans="2:12" s="15" customFormat="1" ht="21.75" customHeight="1">
      <c r="B120" s="14"/>
      <c r="L120" s="14"/>
    </row>
    <row r="121" spans="2:12" s="15" customFormat="1" ht="7" customHeight="1"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14"/>
    </row>
    <row r="125" spans="2:12" s="15" customFormat="1" ht="7" customHeight="1">
      <c r="B125" s="30"/>
      <c r="C125" s="31"/>
      <c r="D125" s="31"/>
      <c r="E125" s="31"/>
      <c r="F125" s="31"/>
      <c r="G125" s="31"/>
      <c r="H125" s="31"/>
      <c r="I125" s="31"/>
      <c r="J125" s="31"/>
      <c r="K125" s="31"/>
      <c r="L125" s="14"/>
    </row>
    <row r="126" spans="2:12" s="15" customFormat="1" ht="25" customHeight="1">
      <c r="B126" s="14"/>
      <c r="C126" s="5" t="s">
        <v>104</v>
      </c>
      <c r="L126" s="14"/>
    </row>
    <row r="127" spans="2:12" s="15" customFormat="1" ht="7" customHeight="1">
      <c r="B127" s="14"/>
      <c r="L127" s="14"/>
    </row>
    <row r="128" spans="2:12" s="15" customFormat="1" ht="12" customHeight="1">
      <c r="B128" s="14"/>
      <c r="C128" s="10" t="s">
        <v>10</v>
      </c>
      <c r="L128" s="14"/>
    </row>
    <row r="129" spans="2:63" s="15" customFormat="1" ht="26.25" customHeight="1">
      <c r="B129" s="14"/>
      <c r="E129" s="218" t="str">
        <f>E7</f>
        <v xml:space="preserve">	MĚSTSKÉ MUZEUM MARIÁNSKÉ LÁZNĚ - STAVEBNÍ ÚPRAVY - EXPOZICE</v>
      </c>
      <c r="F129" s="219"/>
      <c r="G129" s="219"/>
      <c r="H129" s="219"/>
      <c r="L129" s="14"/>
    </row>
    <row r="130" spans="2:63" s="15" customFormat="1" ht="12" customHeight="1">
      <c r="B130" s="14"/>
      <c r="C130" s="10" t="s">
        <v>78</v>
      </c>
      <c r="L130" s="14"/>
    </row>
    <row r="131" spans="2:63" s="15" customFormat="1" ht="16.5" customHeight="1">
      <c r="B131" s="14"/>
      <c r="E131" s="209" t="str">
        <f>E9</f>
        <v>011 - STAVEBNÍ ÚPRAVY</v>
      </c>
      <c r="F131" s="220"/>
      <c r="G131" s="220"/>
      <c r="H131" s="220"/>
      <c r="L131" s="14"/>
    </row>
    <row r="132" spans="2:63" s="15" customFormat="1" ht="7" customHeight="1">
      <c r="B132" s="14"/>
      <c r="L132" s="14"/>
    </row>
    <row r="133" spans="2:63" s="15" customFormat="1" ht="12" customHeight="1">
      <c r="B133" s="14"/>
      <c r="C133" s="10" t="s">
        <v>13</v>
      </c>
      <c r="F133" s="8" t="str">
        <f>F12</f>
        <v>Mariánské Lázně</v>
      </c>
      <c r="I133" s="10" t="s">
        <v>15</v>
      </c>
      <c r="J133" s="38">
        <f>IF(J12="","",J12)</f>
        <v>45736</v>
      </c>
      <c r="L133" s="14"/>
    </row>
    <row r="134" spans="2:63" s="15" customFormat="1" ht="7" customHeight="1">
      <c r="B134" s="14"/>
      <c r="L134" s="14"/>
    </row>
    <row r="135" spans="2:63" s="15" customFormat="1" ht="40.25" customHeight="1">
      <c r="B135" s="14"/>
      <c r="C135" s="10" t="s">
        <v>16</v>
      </c>
      <c r="F135" s="8" t="str">
        <f>E15</f>
        <v>Město Mariánské Lázně, Ruská 155, 353 01 M. Lázně</v>
      </c>
      <c r="I135" s="10" t="s">
        <v>23</v>
      </c>
      <c r="J135" s="12" t="str">
        <f>E21</f>
        <v>Ing. arch. Jan Albrecht, Závěrka 473/8 169 00 Praha 6</v>
      </c>
      <c r="L135" s="14"/>
    </row>
    <row r="136" spans="2:63" s="15" customFormat="1" ht="15.25" customHeight="1">
      <c r="B136" s="14"/>
      <c r="C136" s="10" t="s">
        <v>21</v>
      </c>
      <c r="F136" s="8" t="str">
        <f>IF(E18="","",E18)</f>
        <v xml:space="preserve"> </v>
      </c>
      <c r="I136" s="10" t="s">
        <v>25</v>
      </c>
      <c r="J136" s="12">
        <f>E24</f>
        <v>0</v>
      </c>
      <c r="L136" s="14"/>
    </row>
    <row r="137" spans="2:63" s="15" customFormat="1" ht="10.25" customHeight="1">
      <c r="B137" s="14"/>
      <c r="L137" s="14"/>
    </row>
    <row r="138" spans="2:63" s="108" customFormat="1" ht="29.25" customHeight="1">
      <c r="B138" s="103"/>
      <c r="C138" s="104" t="s">
        <v>105</v>
      </c>
      <c r="D138" s="105" t="s">
        <v>52</v>
      </c>
      <c r="E138" s="105" t="s">
        <v>48</v>
      </c>
      <c r="F138" s="105" t="s">
        <v>49</v>
      </c>
      <c r="G138" s="105" t="s">
        <v>106</v>
      </c>
      <c r="H138" s="105" t="s">
        <v>107</v>
      </c>
      <c r="I138" s="105" t="s">
        <v>108</v>
      </c>
      <c r="J138" s="106" t="s">
        <v>81</v>
      </c>
      <c r="K138" s="107" t="s">
        <v>109</v>
      </c>
      <c r="L138" s="103"/>
      <c r="M138" s="45" t="s">
        <v>1</v>
      </c>
      <c r="N138" s="46" t="s">
        <v>31</v>
      </c>
      <c r="O138" s="46" t="s">
        <v>110</v>
      </c>
      <c r="P138" s="46" t="s">
        <v>111</v>
      </c>
      <c r="Q138" s="46" t="s">
        <v>112</v>
      </c>
      <c r="R138" s="46" t="s">
        <v>113</v>
      </c>
      <c r="S138" s="46" t="s">
        <v>114</v>
      </c>
      <c r="T138" s="47" t="s">
        <v>115</v>
      </c>
    </row>
    <row r="139" spans="2:63" s="15" customFormat="1" ht="23" customHeight="1">
      <c r="B139" s="14"/>
      <c r="C139" s="51" t="s">
        <v>116</v>
      </c>
      <c r="J139" s="109">
        <f>BJ139</f>
        <v>0</v>
      </c>
      <c r="L139" s="14"/>
      <c r="M139" s="48"/>
      <c r="N139" s="39"/>
      <c r="O139" s="39"/>
      <c r="P139" s="110">
        <f>P140+P186+P383</f>
        <v>1482.9566105700001</v>
      </c>
      <c r="Q139" s="39"/>
      <c r="R139" s="110">
        <f>R140+R186+R383</f>
        <v>51.889625853999995</v>
      </c>
      <c r="S139" s="39"/>
      <c r="T139" s="111">
        <f>T140+T186+T383</f>
        <v>2.8331000860000004</v>
      </c>
      <c r="AS139" s="74" t="s">
        <v>66</v>
      </c>
      <c r="AT139" s="74" t="s">
        <v>83</v>
      </c>
      <c r="BJ139" s="112">
        <f>BJ140+BJ186+BJ383</f>
        <v>0</v>
      </c>
    </row>
    <row r="140" spans="2:63" s="114" customFormat="1" ht="26" customHeight="1">
      <c r="B140" s="113"/>
      <c r="D140" s="115" t="s">
        <v>66</v>
      </c>
      <c r="E140" s="116" t="s">
        <v>117</v>
      </c>
      <c r="F140" s="116" t="s">
        <v>118</v>
      </c>
      <c r="J140" s="117">
        <f>BJ140</f>
        <v>0</v>
      </c>
      <c r="L140" s="113"/>
      <c r="M140" s="118"/>
      <c r="P140" s="119">
        <f>P141+P150+P154+P164+P178+P184</f>
        <v>307.19275049999999</v>
      </c>
      <c r="R140" s="119">
        <f>R141+R150+R154+R164+R178+R184</f>
        <v>6.1357134999999996</v>
      </c>
      <c r="T140" s="120">
        <f>T141+T150+T154+T164+T178+T184</f>
        <v>2.7351600000000005</v>
      </c>
      <c r="W140" s="121"/>
      <c r="AS140" s="122" t="s">
        <v>66</v>
      </c>
      <c r="AT140" s="122" t="s">
        <v>67</v>
      </c>
      <c r="AX140" s="115" t="s">
        <v>119</v>
      </c>
      <c r="BJ140" s="123">
        <f>BJ141+BJ150+BJ154+BJ164+BJ178+BJ184</f>
        <v>0</v>
      </c>
    </row>
    <row r="141" spans="2:63" s="114" customFormat="1" ht="23" customHeight="1">
      <c r="B141" s="113"/>
      <c r="D141" s="115" t="s">
        <v>66</v>
      </c>
      <c r="E141" s="124" t="s">
        <v>126</v>
      </c>
      <c r="F141" s="124" t="s">
        <v>127</v>
      </c>
      <c r="J141" s="125">
        <f>BJ141</f>
        <v>0</v>
      </c>
      <c r="L141" s="113"/>
      <c r="M141" s="118"/>
      <c r="P141" s="119">
        <f>SUM(P142:P149)</f>
        <v>9.9354549999999975</v>
      </c>
      <c r="R141" s="119">
        <f>SUM(R142:R149)</f>
        <v>1.4358398999999999</v>
      </c>
      <c r="T141" s="120">
        <f>SUM(T142:T149)</f>
        <v>0</v>
      </c>
      <c r="AS141" s="122" t="s">
        <v>66</v>
      </c>
      <c r="AT141" s="122" t="s">
        <v>70</v>
      </c>
      <c r="AX141" s="115" t="s">
        <v>119</v>
      </c>
      <c r="BJ141" s="123">
        <f>SUM(BJ142:BJ149)</f>
        <v>0</v>
      </c>
    </row>
    <row r="142" spans="2:63" s="15" customFormat="1" ht="24.25" customHeight="1">
      <c r="B142" s="14"/>
      <c r="C142" s="73">
        <v>1</v>
      </c>
      <c r="D142" s="73" t="s">
        <v>120</v>
      </c>
      <c r="E142" s="126" t="s">
        <v>245</v>
      </c>
      <c r="F142" s="127" t="s">
        <v>250</v>
      </c>
      <c r="G142" s="128" t="s">
        <v>124</v>
      </c>
      <c r="H142" s="129">
        <v>16.927499999999998</v>
      </c>
      <c r="I142" s="178">
        <v>0</v>
      </c>
      <c r="J142" s="130">
        <f>ROUND(I142*H142,2)</f>
        <v>0</v>
      </c>
      <c r="K142" s="131"/>
      <c r="L142" s="14"/>
      <c r="M142" s="132" t="s">
        <v>1</v>
      </c>
      <c r="N142" s="133" t="s">
        <v>32</v>
      </c>
      <c r="O142" s="134">
        <v>0.54600000000000004</v>
      </c>
      <c r="P142" s="134">
        <f>O142*H142</f>
        <v>9.2424149999999994</v>
      </c>
      <c r="Q142" s="134">
        <v>7.9240000000000005E-2</v>
      </c>
      <c r="R142" s="134">
        <f>Q142*H142</f>
        <v>1.3413351</v>
      </c>
      <c r="S142" s="134">
        <v>0</v>
      </c>
      <c r="T142" s="135">
        <f>S142*H142</f>
        <v>0</v>
      </c>
      <c r="AS142" s="136" t="s">
        <v>120</v>
      </c>
      <c r="AT142" s="136" t="s">
        <v>71</v>
      </c>
      <c r="AX142" s="74" t="s">
        <v>119</v>
      </c>
      <c r="BD142" s="137">
        <f>IF(N142="základní",J142,0)</f>
        <v>0</v>
      </c>
      <c r="BE142" s="137">
        <f>IF(N142="snížená",J142,0)</f>
        <v>0</v>
      </c>
      <c r="BF142" s="137">
        <f>IF(N142="zákl. přenesená",J142,0)</f>
        <v>0</v>
      </c>
      <c r="BG142" s="137">
        <f>IF(N142="sníž. přenesená",J142,0)</f>
        <v>0</v>
      </c>
      <c r="BH142" s="137">
        <f>IF(N142="nulová",J142,0)</f>
        <v>0</v>
      </c>
      <c r="BI142" s="74" t="s">
        <v>70</v>
      </c>
      <c r="BJ142" s="137">
        <f>ROUND(I142*H142,2)</f>
        <v>0</v>
      </c>
      <c r="BK142" s="74" t="s">
        <v>122</v>
      </c>
    </row>
    <row r="143" spans="2:63" s="139" customFormat="1" ht="12">
      <c r="B143" s="138"/>
      <c r="D143" s="140" t="s">
        <v>123</v>
      </c>
      <c r="E143" s="141" t="s">
        <v>1</v>
      </c>
      <c r="F143" s="142" t="s">
        <v>244</v>
      </c>
      <c r="H143" s="141" t="s">
        <v>1</v>
      </c>
      <c r="L143" s="138"/>
      <c r="M143" s="143"/>
      <c r="T143" s="144"/>
      <c r="AS143" s="141" t="s">
        <v>123</v>
      </c>
      <c r="AT143" s="141" t="s">
        <v>71</v>
      </c>
      <c r="AU143" s="139" t="s">
        <v>70</v>
      </c>
      <c r="AV143" s="139" t="s">
        <v>24</v>
      </c>
      <c r="AW143" s="139" t="s">
        <v>67</v>
      </c>
      <c r="AX143" s="141" t="s">
        <v>119</v>
      </c>
    </row>
    <row r="144" spans="2:63" s="146" customFormat="1" ht="12">
      <c r="B144" s="145"/>
      <c r="D144" s="140" t="s">
        <v>123</v>
      </c>
      <c r="E144" s="147" t="s">
        <v>1</v>
      </c>
      <c r="F144" s="148" t="s">
        <v>268</v>
      </c>
      <c r="H144" s="149">
        <v>16.927499999999998</v>
      </c>
      <c r="L144" s="145"/>
      <c r="M144" s="150"/>
      <c r="T144" s="151"/>
      <c r="AS144" s="147" t="s">
        <v>123</v>
      </c>
      <c r="AT144" s="147" t="s">
        <v>71</v>
      </c>
      <c r="AU144" s="146" t="s">
        <v>71</v>
      </c>
      <c r="AV144" s="146" t="s">
        <v>24</v>
      </c>
      <c r="AW144" s="146" t="s">
        <v>70</v>
      </c>
      <c r="AX144" s="147" t="s">
        <v>119</v>
      </c>
    </row>
    <row r="145" spans="2:63" s="15" customFormat="1" ht="21.75" customHeight="1">
      <c r="B145" s="14"/>
      <c r="C145" s="73">
        <v>2</v>
      </c>
      <c r="D145" s="73" t="s">
        <v>120</v>
      </c>
      <c r="E145" s="126" t="s">
        <v>248</v>
      </c>
      <c r="F145" s="127" t="s">
        <v>249</v>
      </c>
      <c r="G145" s="128" t="s">
        <v>124</v>
      </c>
      <c r="H145" s="129">
        <v>0.36</v>
      </c>
      <c r="I145" s="178">
        <v>0</v>
      </c>
      <c r="J145" s="130">
        <f>ROUND(I145*H145,2)</f>
        <v>0</v>
      </c>
      <c r="K145" s="131"/>
      <c r="L145" s="14"/>
      <c r="M145" s="132" t="s">
        <v>1</v>
      </c>
      <c r="N145" s="133" t="s">
        <v>32</v>
      </c>
      <c r="O145" s="134">
        <v>0.68899999999999995</v>
      </c>
      <c r="P145" s="134">
        <f>O145*H145</f>
        <v>0.24803999999999998</v>
      </c>
      <c r="Q145" s="134">
        <v>0.17743</v>
      </c>
      <c r="R145" s="134">
        <f>Q145*H145</f>
        <v>6.3874799999999995E-2</v>
      </c>
      <c r="S145" s="134">
        <v>0</v>
      </c>
      <c r="T145" s="135">
        <f>S145*H145</f>
        <v>0</v>
      </c>
      <c r="AS145" s="136" t="s">
        <v>120</v>
      </c>
      <c r="AT145" s="136" t="s">
        <v>71</v>
      </c>
      <c r="AX145" s="74" t="s">
        <v>119</v>
      </c>
      <c r="BD145" s="137">
        <f>IF(N145="základní",J145,0)</f>
        <v>0</v>
      </c>
      <c r="BE145" s="137">
        <f>IF(N145="snížená",J145,0)</f>
        <v>0</v>
      </c>
      <c r="BF145" s="137">
        <f>IF(N145="zákl. přenesená",J145,0)</f>
        <v>0</v>
      </c>
      <c r="BG145" s="137">
        <f>IF(N145="sníž. přenesená",J145,0)</f>
        <v>0</v>
      </c>
      <c r="BH145" s="137">
        <f>IF(N145="nulová",J145,0)</f>
        <v>0</v>
      </c>
      <c r="BI145" s="74" t="s">
        <v>70</v>
      </c>
      <c r="BJ145" s="137">
        <f>ROUND(I145*H145,2)</f>
        <v>0</v>
      </c>
      <c r="BK145" s="74" t="s">
        <v>122</v>
      </c>
    </row>
    <row r="146" spans="2:63" s="139" customFormat="1" ht="12">
      <c r="B146" s="138"/>
      <c r="D146" s="140" t="s">
        <v>123</v>
      </c>
      <c r="E146" s="141" t="s">
        <v>1</v>
      </c>
      <c r="F146" s="142" t="s">
        <v>246</v>
      </c>
      <c r="H146" s="141" t="s">
        <v>1</v>
      </c>
      <c r="L146" s="138"/>
      <c r="M146" s="143"/>
      <c r="T146" s="144"/>
      <c r="AS146" s="141" t="s">
        <v>123</v>
      </c>
      <c r="AT146" s="141" t="s">
        <v>71</v>
      </c>
      <c r="AU146" s="139" t="s">
        <v>70</v>
      </c>
      <c r="AV146" s="139" t="s">
        <v>24</v>
      </c>
      <c r="AW146" s="139" t="s">
        <v>67</v>
      </c>
      <c r="AX146" s="141" t="s">
        <v>119</v>
      </c>
    </row>
    <row r="147" spans="2:63" s="146" customFormat="1" ht="12">
      <c r="B147" s="145"/>
      <c r="D147" s="140" t="s">
        <v>123</v>
      </c>
      <c r="E147" s="147" t="s">
        <v>1</v>
      </c>
      <c r="F147" s="148" t="s">
        <v>247</v>
      </c>
      <c r="H147" s="149">
        <v>0.36</v>
      </c>
      <c r="L147" s="145"/>
      <c r="M147" s="150"/>
      <c r="T147" s="151"/>
      <c r="AS147" s="147" t="s">
        <v>123</v>
      </c>
      <c r="AT147" s="147" t="s">
        <v>71</v>
      </c>
      <c r="AU147" s="146" t="s">
        <v>71</v>
      </c>
      <c r="AV147" s="146" t="s">
        <v>24</v>
      </c>
      <c r="AW147" s="146" t="s">
        <v>70</v>
      </c>
      <c r="AX147" s="147" t="s">
        <v>119</v>
      </c>
    </row>
    <row r="148" spans="2:63" s="15" customFormat="1" ht="21.75" customHeight="1">
      <c r="B148" s="14"/>
      <c r="C148" s="73">
        <v>3</v>
      </c>
      <c r="D148" s="73" t="s">
        <v>120</v>
      </c>
      <c r="E148" s="126" t="s">
        <v>303</v>
      </c>
      <c r="F148" s="127" t="s">
        <v>302</v>
      </c>
      <c r="G148" s="128" t="s">
        <v>169</v>
      </c>
      <c r="H148" s="129">
        <v>1</v>
      </c>
      <c r="I148" s="178">
        <v>0</v>
      </c>
      <c r="J148" s="130">
        <f>ROUND(I148*H148,2)</f>
        <v>0</v>
      </c>
      <c r="K148" s="131"/>
      <c r="L148" s="14"/>
      <c r="M148" s="132" t="s">
        <v>1</v>
      </c>
      <c r="N148" s="133" t="s">
        <v>32</v>
      </c>
      <c r="O148" s="134">
        <v>0.20300000000000001</v>
      </c>
      <c r="P148" s="134">
        <f>O148*H148</f>
        <v>0.20300000000000001</v>
      </c>
      <c r="Q148" s="134">
        <v>2.375E-2</v>
      </c>
      <c r="R148" s="134">
        <f>Q148*H148</f>
        <v>2.375E-2</v>
      </c>
      <c r="S148" s="134">
        <v>0</v>
      </c>
      <c r="T148" s="135">
        <f>S148*H148</f>
        <v>0</v>
      </c>
      <c r="AS148" s="136" t="s">
        <v>120</v>
      </c>
      <c r="AT148" s="136" t="s">
        <v>71</v>
      </c>
      <c r="AX148" s="74" t="s">
        <v>119</v>
      </c>
      <c r="BD148" s="137">
        <f>IF(N148="základní",J148,0)</f>
        <v>0</v>
      </c>
      <c r="BE148" s="137">
        <f>IF(N148="snížená",J148,0)</f>
        <v>0</v>
      </c>
      <c r="BF148" s="137">
        <f>IF(N148="zákl. přenesená",J148,0)</f>
        <v>0</v>
      </c>
      <c r="BG148" s="137">
        <f>IF(N148="sníž. přenesená",J148,0)</f>
        <v>0</v>
      </c>
      <c r="BH148" s="137">
        <f>IF(N148="nulová",J148,0)</f>
        <v>0</v>
      </c>
      <c r="BI148" s="74" t="s">
        <v>70</v>
      </c>
      <c r="BJ148" s="137">
        <f>ROUND(I148*H148,2)</f>
        <v>0</v>
      </c>
      <c r="BK148" s="74" t="s">
        <v>122</v>
      </c>
    </row>
    <row r="149" spans="2:63" s="15" customFormat="1" ht="21.75" customHeight="1">
      <c r="B149" s="14"/>
      <c r="C149" s="73">
        <v>4</v>
      </c>
      <c r="D149" s="73" t="s">
        <v>120</v>
      </c>
      <c r="E149" s="126" t="s">
        <v>304</v>
      </c>
      <c r="F149" s="127" t="s">
        <v>305</v>
      </c>
      <c r="G149" s="128" t="s">
        <v>169</v>
      </c>
      <c r="H149" s="129">
        <v>1</v>
      </c>
      <c r="I149" s="178">
        <v>0</v>
      </c>
      <c r="J149" s="130">
        <f>ROUND(I149*H149,2)</f>
        <v>0</v>
      </c>
      <c r="K149" s="131"/>
      <c r="L149" s="14"/>
      <c r="M149" s="132" t="s">
        <v>1</v>
      </c>
      <c r="N149" s="133" t="s">
        <v>32</v>
      </c>
      <c r="O149" s="134">
        <v>0.24199999999999999</v>
      </c>
      <c r="P149" s="134">
        <f>O149*H149</f>
        <v>0.24199999999999999</v>
      </c>
      <c r="Q149" s="134">
        <v>6.8799999999999998E-3</v>
      </c>
      <c r="R149" s="134">
        <f>Q149*H149</f>
        <v>6.8799999999999998E-3</v>
      </c>
      <c r="S149" s="134">
        <v>0</v>
      </c>
      <c r="T149" s="135">
        <f>S149*H149</f>
        <v>0</v>
      </c>
      <c r="V149" s="137"/>
      <c r="AS149" s="136" t="s">
        <v>120</v>
      </c>
      <c r="AT149" s="136" t="s">
        <v>71</v>
      </c>
      <c r="AX149" s="74" t="s">
        <v>119</v>
      </c>
      <c r="BD149" s="137">
        <f>IF(N149="základní",J149,0)</f>
        <v>0</v>
      </c>
      <c r="BE149" s="137">
        <f>IF(N149="snížená",J149,0)</f>
        <v>0</v>
      </c>
      <c r="BF149" s="137">
        <f>IF(N149="zákl. přenesená",J149,0)</f>
        <v>0</v>
      </c>
      <c r="BG149" s="137">
        <f>IF(N149="sníž. přenesená",J149,0)</f>
        <v>0</v>
      </c>
      <c r="BH149" s="137">
        <f>IF(N149="nulová",J149,0)</f>
        <v>0</v>
      </c>
      <c r="BI149" s="74" t="s">
        <v>70</v>
      </c>
      <c r="BJ149" s="137">
        <f>ROUND(I149*H149,2)</f>
        <v>0</v>
      </c>
      <c r="BK149" s="74" t="s">
        <v>122</v>
      </c>
    </row>
    <row r="150" spans="2:63" s="114" customFormat="1" ht="23" customHeight="1">
      <c r="B150" s="113"/>
      <c r="D150" s="115" t="s">
        <v>66</v>
      </c>
      <c r="E150" s="124" t="s">
        <v>122</v>
      </c>
      <c r="F150" s="124" t="s">
        <v>131</v>
      </c>
      <c r="J150" s="125">
        <f>BJ150</f>
        <v>0</v>
      </c>
      <c r="L150" s="113"/>
      <c r="M150" s="118"/>
      <c r="P150" s="119">
        <f>SUM(P151:P153)</f>
        <v>7.6964000000000006</v>
      </c>
      <c r="R150" s="119">
        <f>SUM(R151:R153)</f>
        <v>0</v>
      </c>
      <c r="T150" s="120">
        <f>SUM(T151:T153)</f>
        <v>0.21299999999999999</v>
      </c>
      <c r="AS150" s="122" t="s">
        <v>66</v>
      </c>
      <c r="AT150" s="122" t="s">
        <v>70</v>
      </c>
      <c r="AX150" s="115" t="s">
        <v>119</v>
      </c>
      <c r="BJ150" s="123">
        <f>SUM(BJ151:BJ153)</f>
        <v>0</v>
      </c>
    </row>
    <row r="151" spans="2:63" s="15" customFormat="1" ht="24.25" customHeight="1">
      <c r="B151" s="14"/>
      <c r="C151" s="73">
        <v>5</v>
      </c>
      <c r="D151" s="73" t="s">
        <v>120</v>
      </c>
      <c r="E151" s="126" t="s">
        <v>253</v>
      </c>
      <c r="F151" s="127" t="s">
        <v>251</v>
      </c>
      <c r="G151" s="128" t="s">
        <v>134</v>
      </c>
      <c r="H151" s="129">
        <v>14.2</v>
      </c>
      <c r="I151" s="178">
        <v>0</v>
      </c>
      <c r="J151" s="130">
        <f>ROUND(I151*H151,2)</f>
        <v>0</v>
      </c>
      <c r="K151" s="131"/>
      <c r="L151" s="14"/>
      <c r="M151" s="132" t="s">
        <v>1</v>
      </c>
      <c r="N151" s="133" t="s">
        <v>32</v>
      </c>
      <c r="O151" s="134">
        <v>0.54200000000000004</v>
      </c>
      <c r="P151" s="134">
        <f>O151*H151</f>
        <v>7.6964000000000006</v>
      </c>
      <c r="Q151" s="134">
        <v>0</v>
      </c>
      <c r="R151" s="134">
        <f>Q151*H151</f>
        <v>0</v>
      </c>
      <c r="S151" s="134">
        <v>1.4999999999999999E-2</v>
      </c>
      <c r="T151" s="135">
        <f>S151*H151</f>
        <v>0.21299999999999999</v>
      </c>
      <c r="AS151" s="136" t="s">
        <v>120</v>
      </c>
      <c r="AT151" s="136" t="s">
        <v>71</v>
      </c>
      <c r="AX151" s="74" t="s">
        <v>119</v>
      </c>
      <c r="BD151" s="137">
        <f>IF(N151="základní",J151,0)</f>
        <v>0</v>
      </c>
      <c r="BE151" s="137">
        <f>IF(N151="snížená",J151,0)</f>
        <v>0</v>
      </c>
      <c r="BF151" s="137">
        <f>IF(N151="zákl. přenesená",J151,0)</f>
        <v>0</v>
      </c>
      <c r="BG151" s="137">
        <f>IF(N151="sníž. přenesená",J151,0)</f>
        <v>0</v>
      </c>
      <c r="BH151" s="137">
        <f>IF(N151="nulová",J151,0)</f>
        <v>0</v>
      </c>
      <c r="BI151" s="74" t="s">
        <v>70</v>
      </c>
      <c r="BJ151" s="137">
        <f>ROUND(I151*H151,2)</f>
        <v>0</v>
      </c>
      <c r="BK151" s="74" t="s">
        <v>122</v>
      </c>
    </row>
    <row r="152" spans="2:63" s="139" customFormat="1" ht="12">
      <c r="B152" s="138"/>
      <c r="D152" s="140" t="s">
        <v>123</v>
      </c>
      <c r="E152" s="141" t="s">
        <v>1</v>
      </c>
      <c r="F152" s="142" t="s">
        <v>135</v>
      </c>
      <c r="H152" s="141" t="s">
        <v>1</v>
      </c>
      <c r="L152" s="138"/>
      <c r="M152" s="143"/>
      <c r="T152" s="144"/>
      <c r="AS152" s="141" t="s">
        <v>123</v>
      </c>
      <c r="AT152" s="141" t="s">
        <v>71</v>
      </c>
      <c r="AU152" s="139" t="s">
        <v>70</v>
      </c>
      <c r="AV152" s="139" t="s">
        <v>24</v>
      </c>
      <c r="AW152" s="139" t="s">
        <v>67</v>
      </c>
      <c r="AX152" s="141" t="s">
        <v>119</v>
      </c>
    </row>
    <row r="153" spans="2:63" s="146" customFormat="1" ht="12">
      <c r="B153" s="145"/>
      <c r="D153" s="140" t="s">
        <v>123</v>
      </c>
      <c r="E153" s="147" t="s">
        <v>1</v>
      </c>
      <c r="F153" s="148" t="s">
        <v>252</v>
      </c>
      <c r="H153" s="149">
        <v>14.2</v>
      </c>
      <c r="L153" s="145"/>
      <c r="M153" s="150"/>
      <c r="T153" s="151"/>
      <c r="AS153" s="147" t="s">
        <v>123</v>
      </c>
      <c r="AT153" s="147" t="s">
        <v>71</v>
      </c>
      <c r="AU153" s="146" t="s">
        <v>71</v>
      </c>
      <c r="AV153" s="146" t="s">
        <v>24</v>
      </c>
      <c r="AW153" s="146" t="s">
        <v>70</v>
      </c>
      <c r="AX153" s="147" t="s">
        <v>119</v>
      </c>
    </row>
    <row r="154" spans="2:63" s="114" customFormat="1" ht="23" customHeight="1">
      <c r="B154" s="113"/>
      <c r="D154" s="115" t="s">
        <v>66</v>
      </c>
      <c r="E154" s="124" t="s">
        <v>136</v>
      </c>
      <c r="F154" s="124" t="s">
        <v>137</v>
      </c>
      <c r="J154" s="125">
        <f>BJ154</f>
        <v>0</v>
      </c>
      <c r="L154" s="113"/>
      <c r="M154" s="118"/>
      <c r="P154" s="119">
        <f>SUM(P155:P160)</f>
        <v>78.925984</v>
      </c>
      <c r="R154" s="119">
        <f>SUM(R155:R160)</f>
        <v>4.0380736000000006</v>
      </c>
      <c r="T154" s="120">
        <f>SUM(T155:T160)</f>
        <v>0</v>
      </c>
      <c r="AS154" s="122" t="s">
        <v>66</v>
      </c>
      <c r="AT154" s="122" t="s">
        <v>70</v>
      </c>
      <c r="AX154" s="115" t="s">
        <v>119</v>
      </c>
      <c r="BJ154" s="123">
        <f>SUM(BJ155:BJ163)</f>
        <v>0</v>
      </c>
    </row>
    <row r="155" spans="2:63" s="15" customFormat="1" ht="38" customHeight="1">
      <c r="B155" s="14"/>
      <c r="C155" s="73">
        <v>6</v>
      </c>
      <c r="D155" s="73" t="s">
        <v>120</v>
      </c>
      <c r="E155" s="126" t="s">
        <v>138</v>
      </c>
      <c r="F155" s="127" t="s">
        <v>139</v>
      </c>
      <c r="G155" s="128" t="s">
        <v>124</v>
      </c>
      <c r="H155" s="129">
        <v>229.43600000000001</v>
      </c>
      <c r="I155" s="178">
        <v>0</v>
      </c>
      <c r="J155" s="130">
        <f>ROUND(I155*H155,2)</f>
        <v>0</v>
      </c>
      <c r="K155" s="131"/>
      <c r="L155" s="14"/>
      <c r="M155" s="132" t="s">
        <v>1</v>
      </c>
      <c r="N155" s="133" t="s">
        <v>32</v>
      </c>
      <c r="O155" s="134">
        <v>0.34399999999999997</v>
      </c>
      <c r="P155" s="134">
        <f>O155*H155</f>
        <v>78.925984</v>
      </c>
      <c r="Q155" s="134">
        <v>1.7600000000000001E-2</v>
      </c>
      <c r="R155" s="134">
        <f>Q155*H155</f>
        <v>4.0380736000000006</v>
      </c>
      <c r="S155" s="134">
        <v>0</v>
      </c>
      <c r="T155" s="135">
        <f>S155*H155</f>
        <v>0</v>
      </c>
      <c r="AS155" s="136" t="s">
        <v>120</v>
      </c>
      <c r="AT155" s="136" t="s">
        <v>71</v>
      </c>
      <c r="AX155" s="74" t="s">
        <v>119</v>
      </c>
      <c r="BD155" s="137">
        <f>IF(N155="základní",J155,0)</f>
        <v>0</v>
      </c>
      <c r="BE155" s="137">
        <f>IF(N155="snížená",J155,0)</f>
        <v>0</v>
      </c>
      <c r="BF155" s="137">
        <f>IF(N155="zákl. přenesená",J155,0)</f>
        <v>0</v>
      </c>
      <c r="BG155" s="137">
        <f>IF(N155="sníž. přenesená",J155,0)</f>
        <v>0</v>
      </c>
      <c r="BH155" s="137">
        <f>IF(N155="nulová",J155,0)</f>
        <v>0</v>
      </c>
      <c r="BI155" s="74" t="s">
        <v>70</v>
      </c>
      <c r="BJ155" s="137">
        <f>ROUND(I155*H155,2)</f>
        <v>0</v>
      </c>
      <c r="BK155" s="74" t="s">
        <v>122</v>
      </c>
    </row>
    <row r="156" spans="2:63" s="139" customFormat="1" ht="12">
      <c r="B156" s="138"/>
      <c r="D156" s="140" t="s">
        <v>123</v>
      </c>
      <c r="E156" s="141" t="s">
        <v>1</v>
      </c>
      <c r="F156" s="142" t="s">
        <v>254</v>
      </c>
      <c r="H156" s="141" t="s">
        <v>1</v>
      </c>
      <c r="L156" s="138"/>
      <c r="M156" s="143"/>
      <c r="T156" s="144"/>
      <c r="AS156" s="141" t="s">
        <v>123</v>
      </c>
      <c r="AT156" s="141" t="s">
        <v>71</v>
      </c>
      <c r="AU156" s="139" t="s">
        <v>70</v>
      </c>
      <c r="AV156" s="139" t="s">
        <v>24</v>
      </c>
      <c r="AW156" s="139" t="s">
        <v>67</v>
      </c>
      <c r="AX156" s="141" t="s">
        <v>119</v>
      </c>
    </row>
    <row r="157" spans="2:63" s="146" customFormat="1" ht="24">
      <c r="B157" s="145"/>
      <c r="D157" s="140" t="s">
        <v>123</v>
      </c>
      <c r="E157" s="147" t="s">
        <v>1</v>
      </c>
      <c r="F157" s="148" t="s">
        <v>255</v>
      </c>
      <c r="H157" s="149">
        <v>219.286</v>
      </c>
      <c r="L157" s="145"/>
      <c r="M157" s="150"/>
      <c r="T157" s="151"/>
      <c r="AS157" s="147" t="s">
        <v>123</v>
      </c>
      <c r="AT157" s="147" t="s">
        <v>71</v>
      </c>
      <c r="AU157" s="146" t="s">
        <v>71</v>
      </c>
      <c r="AV157" s="146" t="s">
        <v>24</v>
      </c>
      <c r="AW157" s="146" t="s">
        <v>67</v>
      </c>
      <c r="AX157" s="147" t="s">
        <v>119</v>
      </c>
    </row>
    <row r="158" spans="2:63" s="139" customFormat="1" ht="12">
      <c r="B158" s="138"/>
      <c r="D158" s="140" t="s">
        <v>123</v>
      </c>
      <c r="E158" s="141" t="s">
        <v>1</v>
      </c>
      <c r="F158" s="142" t="s">
        <v>132</v>
      </c>
      <c r="H158" s="141" t="s">
        <v>1</v>
      </c>
      <c r="L158" s="138"/>
      <c r="M158" s="143"/>
      <c r="T158" s="144"/>
      <c r="AS158" s="141" t="s">
        <v>123</v>
      </c>
      <c r="AT158" s="141" t="s">
        <v>71</v>
      </c>
      <c r="AU158" s="139" t="s">
        <v>70</v>
      </c>
      <c r="AV158" s="139" t="s">
        <v>24</v>
      </c>
      <c r="AW158" s="139" t="s">
        <v>67</v>
      </c>
      <c r="AX158" s="141" t="s">
        <v>119</v>
      </c>
    </row>
    <row r="159" spans="2:63" s="146" customFormat="1" ht="12">
      <c r="B159" s="145"/>
      <c r="D159" s="140" t="s">
        <v>123</v>
      </c>
      <c r="E159" s="147" t="s">
        <v>1</v>
      </c>
      <c r="F159" s="148" t="s">
        <v>256</v>
      </c>
      <c r="H159" s="149">
        <v>10.15</v>
      </c>
      <c r="L159" s="145"/>
      <c r="M159" s="150"/>
      <c r="T159" s="151"/>
      <c r="AS159" s="147" t="s">
        <v>123</v>
      </c>
      <c r="AT159" s="147" t="s">
        <v>71</v>
      </c>
      <c r="AU159" s="146" t="s">
        <v>71</v>
      </c>
      <c r="AV159" s="146" t="s">
        <v>24</v>
      </c>
      <c r="AW159" s="146" t="s">
        <v>67</v>
      </c>
      <c r="AX159" s="147" t="s">
        <v>119</v>
      </c>
    </row>
    <row r="160" spans="2:63" s="153" customFormat="1" ht="12">
      <c r="B160" s="152"/>
      <c r="D160" s="140" t="s">
        <v>123</v>
      </c>
      <c r="E160" s="154" t="s">
        <v>1</v>
      </c>
      <c r="F160" s="155" t="s">
        <v>128</v>
      </c>
      <c r="H160" s="156">
        <v>229.43600000000001</v>
      </c>
      <c r="L160" s="152"/>
      <c r="M160" s="157"/>
      <c r="T160" s="158"/>
      <c r="AS160" s="154" t="s">
        <v>123</v>
      </c>
      <c r="AT160" s="154" t="s">
        <v>71</v>
      </c>
      <c r="AU160" s="153" t="s">
        <v>122</v>
      </c>
      <c r="AV160" s="153" t="s">
        <v>24</v>
      </c>
      <c r="AW160" s="153" t="s">
        <v>70</v>
      </c>
      <c r="AX160" s="154" t="s">
        <v>119</v>
      </c>
    </row>
    <row r="161" spans="2:63" s="15" customFormat="1" ht="38" customHeight="1">
      <c r="B161" s="14"/>
      <c r="C161" s="73">
        <v>7</v>
      </c>
      <c r="D161" s="73" t="s">
        <v>120</v>
      </c>
      <c r="E161" s="126" t="s">
        <v>583</v>
      </c>
      <c r="F161" s="127" t="s">
        <v>585</v>
      </c>
      <c r="G161" s="128" t="s">
        <v>124</v>
      </c>
      <c r="H161" s="129">
        <v>70.48</v>
      </c>
      <c r="I161" s="178">
        <v>0</v>
      </c>
      <c r="J161" s="130">
        <f>ROUND(I161*H161,2)</f>
        <v>0</v>
      </c>
      <c r="K161" s="131"/>
      <c r="L161" s="14"/>
      <c r="M161" s="132" t="s">
        <v>1</v>
      </c>
      <c r="N161" s="133" t="s">
        <v>32</v>
      </c>
      <c r="O161" s="134">
        <v>0.47</v>
      </c>
      <c r="P161" s="134">
        <f>O161*H161</f>
        <v>33.125599999999999</v>
      </c>
      <c r="Q161" s="134">
        <v>1.8380000000000001E-2</v>
      </c>
      <c r="R161" s="134">
        <f>Q161*H161</f>
        <v>1.2954224000000001</v>
      </c>
      <c r="S161" s="134">
        <v>0</v>
      </c>
      <c r="T161" s="135">
        <f>S161*H161</f>
        <v>0</v>
      </c>
      <c r="AS161" s="136" t="s">
        <v>120</v>
      </c>
      <c r="AT161" s="136" t="s">
        <v>71</v>
      </c>
      <c r="AX161" s="74" t="s">
        <v>119</v>
      </c>
      <c r="BD161" s="137">
        <f>IF(N161="základní",J161,0)</f>
        <v>0</v>
      </c>
      <c r="BE161" s="137">
        <f>IF(N161="snížená",J161,0)</f>
        <v>0</v>
      </c>
      <c r="BF161" s="137">
        <f>IF(N161="zákl. přenesená",J161,0)</f>
        <v>0</v>
      </c>
      <c r="BG161" s="137">
        <f>IF(N161="sníž. přenesená",J161,0)</f>
        <v>0</v>
      </c>
      <c r="BH161" s="137">
        <f>IF(N161="nulová",J161,0)</f>
        <v>0</v>
      </c>
      <c r="BI161" s="74" t="s">
        <v>70</v>
      </c>
      <c r="BJ161" s="137">
        <f>ROUND(I161*H161,2)</f>
        <v>0</v>
      </c>
      <c r="BK161" s="74" t="s">
        <v>122</v>
      </c>
    </row>
    <row r="162" spans="2:63" s="139" customFormat="1" ht="12">
      <c r="B162" s="138"/>
      <c r="D162" s="140" t="s">
        <v>123</v>
      </c>
      <c r="E162" s="141" t="s">
        <v>1</v>
      </c>
      <c r="F162" s="142" t="s">
        <v>266</v>
      </c>
      <c r="H162" s="141" t="s">
        <v>1</v>
      </c>
      <c r="L162" s="138"/>
      <c r="M162" s="143"/>
      <c r="T162" s="144"/>
      <c r="AS162" s="141" t="s">
        <v>123</v>
      </c>
      <c r="AT162" s="141" t="s">
        <v>71</v>
      </c>
      <c r="AU162" s="139" t="s">
        <v>70</v>
      </c>
      <c r="AV162" s="139" t="s">
        <v>24</v>
      </c>
      <c r="AW162" s="139" t="s">
        <v>67</v>
      </c>
      <c r="AX162" s="141" t="s">
        <v>119</v>
      </c>
    </row>
    <row r="163" spans="2:63" s="146" customFormat="1" ht="12">
      <c r="B163" s="145"/>
      <c r="D163" s="140" t="s">
        <v>123</v>
      </c>
      <c r="E163" s="147" t="s">
        <v>1</v>
      </c>
      <c r="F163" s="148" t="s">
        <v>584</v>
      </c>
      <c r="H163" s="149">
        <v>70.48</v>
      </c>
      <c r="L163" s="145"/>
      <c r="M163" s="150"/>
      <c r="T163" s="151"/>
      <c r="AS163" s="147" t="s">
        <v>123</v>
      </c>
      <c r="AT163" s="147" t="s">
        <v>71</v>
      </c>
      <c r="AU163" s="146" t="s">
        <v>71</v>
      </c>
      <c r="AV163" s="146" t="s">
        <v>24</v>
      </c>
      <c r="AW163" s="146" t="s">
        <v>67</v>
      </c>
      <c r="AX163" s="147" t="s">
        <v>119</v>
      </c>
    </row>
    <row r="164" spans="2:63" s="114" customFormat="1" ht="23" customHeight="1">
      <c r="B164" s="113"/>
      <c r="D164" s="115" t="s">
        <v>66</v>
      </c>
      <c r="E164" s="124" t="s">
        <v>140</v>
      </c>
      <c r="F164" s="124" t="s">
        <v>141</v>
      </c>
      <c r="J164" s="125">
        <f>BJ164</f>
        <v>0</v>
      </c>
      <c r="L164" s="113"/>
      <c r="M164" s="118"/>
      <c r="P164" s="119">
        <f>SUM(P165:P177)</f>
        <v>44.852400000000003</v>
      </c>
      <c r="R164" s="119">
        <f>SUM(R165:R177)</f>
        <v>0.66179999999999994</v>
      </c>
      <c r="T164" s="120">
        <f>SUM(T165:T177)</f>
        <v>2.5221600000000004</v>
      </c>
      <c r="AS164" s="122" t="s">
        <v>66</v>
      </c>
      <c r="AT164" s="122" t="s">
        <v>70</v>
      </c>
      <c r="AX164" s="115" t="s">
        <v>119</v>
      </c>
      <c r="BJ164" s="123">
        <f>SUM(BJ165:BJ177)</f>
        <v>0</v>
      </c>
    </row>
    <row r="165" spans="2:63" s="15" customFormat="1" ht="21.75" customHeight="1">
      <c r="B165" s="14"/>
      <c r="C165" s="73">
        <v>8</v>
      </c>
      <c r="D165" s="73" t="s">
        <v>120</v>
      </c>
      <c r="E165" s="126" t="s">
        <v>269</v>
      </c>
      <c r="F165" s="127" t="s">
        <v>142</v>
      </c>
      <c r="G165" s="128" t="s">
        <v>124</v>
      </c>
      <c r="H165" s="129">
        <v>2.6</v>
      </c>
      <c r="I165" s="178">
        <v>0</v>
      </c>
      <c r="J165" s="130">
        <f>ROUND(I165*H165,2)</f>
        <v>0</v>
      </c>
      <c r="K165" s="131"/>
      <c r="L165" s="14"/>
      <c r="M165" s="132" t="s">
        <v>1</v>
      </c>
      <c r="N165" s="133" t="s">
        <v>32</v>
      </c>
      <c r="O165" s="134">
        <v>0.71799999999999997</v>
      </c>
      <c r="P165" s="134">
        <f>O165*H165</f>
        <v>1.8668</v>
      </c>
      <c r="Q165" s="134">
        <v>0</v>
      </c>
      <c r="R165" s="134">
        <f>Q165*H165</f>
        <v>0</v>
      </c>
      <c r="S165" s="134">
        <v>6.3E-2</v>
      </c>
      <c r="T165" s="135">
        <f>S165*H165</f>
        <v>0.1638</v>
      </c>
      <c r="AS165" s="136" t="s">
        <v>120</v>
      </c>
      <c r="AT165" s="136" t="s">
        <v>71</v>
      </c>
      <c r="AX165" s="74" t="s">
        <v>119</v>
      </c>
      <c r="BD165" s="137">
        <f>IF(N165="základní",J165,0)</f>
        <v>0</v>
      </c>
      <c r="BE165" s="137">
        <f>IF(N165="snížená",J165,0)</f>
        <v>0</v>
      </c>
      <c r="BF165" s="137">
        <f>IF(N165="zákl. přenesená",J165,0)</f>
        <v>0</v>
      </c>
      <c r="BG165" s="137">
        <f>IF(N165="sníž. přenesená",J165,0)</f>
        <v>0</v>
      </c>
      <c r="BH165" s="137">
        <f>IF(N165="nulová",J165,0)</f>
        <v>0</v>
      </c>
      <c r="BI165" s="74" t="s">
        <v>70</v>
      </c>
      <c r="BJ165" s="137">
        <f>ROUND(I165*H165,2)</f>
        <v>0</v>
      </c>
      <c r="BK165" s="74" t="s">
        <v>122</v>
      </c>
    </row>
    <row r="166" spans="2:63" s="139" customFormat="1" ht="12">
      <c r="B166" s="138"/>
      <c r="D166" s="140" t="s">
        <v>123</v>
      </c>
      <c r="E166" s="141" t="s">
        <v>1</v>
      </c>
      <c r="F166" s="142" t="s">
        <v>257</v>
      </c>
      <c r="H166" s="141" t="s">
        <v>1</v>
      </c>
      <c r="L166" s="138"/>
      <c r="M166" s="143"/>
      <c r="T166" s="144"/>
      <c r="AS166" s="141" t="s">
        <v>123</v>
      </c>
      <c r="AT166" s="141" t="s">
        <v>71</v>
      </c>
      <c r="AU166" s="139" t="s">
        <v>70</v>
      </c>
      <c r="AV166" s="139" t="s">
        <v>24</v>
      </c>
      <c r="AW166" s="139" t="s">
        <v>67</v>
      </c>
      <c r="AX166" s="141" t="s">
        <v>119</v>
      </c>
    </row>
    <row r="167" spans="2:63" s="146" customFormat="1" ht="12">
      <c r="B167" s="145"/>
      <c r="D167" s="140" t="s">
        <v>123</v>
      </c>
      <c r="E167" s="147" t="s">
        <v>1</v>
      </c>
      <c r="F167" s="148" t="s">
        <v>270</v>
      </c>
      <c r="H167" s="149">
        <v>2.6</v>
      </c>
      <c r="L167" s="145"/>
      <c r="M167" s="150"/>
      <c r="T167" s="151"/>
      <c r="AS167" s="147" t="s">
        <v>123</v>
      </c>
      <c r="AT167" s="147" t="s">
        <v>71</v>
      </c>
      <c r="AU167" s="146" t="s">
        <v>71</v>
      </c>
      <c r="AV167" s="146" t="s">
        <v>24</v>
      </c>
      <c r="AW167" s="146" t="s">
        <v>70</v>
      </c>
      <c r="AX167" s="147" t="s">
        <v>119</v>
      </c>
    </row>
    <row r="168" spans="2:63" s="15" customFormat="1" ht="21.75" customHeight="1">
      <c r="B168" s="14"/>
      <c r="C168" s="73">
        <v>9</v>
      </c>
      <c r="D168" s="73" t="s">
        <v>120</v>
      </c>
      <c r="E168" s="126" t="s">
        <v>351</v>
      </c>
      <c r="F168" s="127" t="s">
        <v>350</v>
      </c>
      <c r="G168" s="128" t="s">
        <v>134</v>
      </c>
      <c r="H168" s="129">
        <v>8</v>
      </c>
      <c r="I168" s="178">
        <v>0</v>
      </c>
      <c r="J168" s="130">
        <f>ROUND(I168*H168,2)</f>
        <v>0</v>
      </c>
      <c r="K168" s="131"/>
      <c r="L168" s="14"/>
      <c r="M168" s="132" t="s">
        <v>1</v>
      </c>
      <c r="N168" s="133" t="s">
        <v>32</v>
      </c>
      <c r="O168" s="134">
        <v>8.5999999999999993E-2</v>
      </c>
      <c r="P168" s="134">
        <f>O168*H168</f>
        <v>0.68799999999999994</v>
      </c>
      <c r="Q168" s="134">
        <v>0</v>
      </c>
      <c r="R168" s="134">
        <f>Q168*H168</f>
        <v>0</v>
      </c>
      <c r="S168" s="134">
        <v>8.0000000000000002E-3</v>
      </c>
      <c r="T168" s="135">
        <f>S168*H168</f>
        <v>6.4000000000000001E-2</v>
      </c>
      <c r="AS168" s="136" t="s">
        <v>120</v>
      </c>
      <c r="AT168" s="136" t="s">
        <v>71</v>
      </c>
      <c r="AX168" s="74" t="s">
        <v>119</v>
      </c>
      <c r="BD168" s="137">
        <f>IF(N168="základní",J168,0)</f>
        <v>0</v>
      </c>
      <c r="BE168" s="137">
        <f>IF(N168="snížená",J168,0)</f>
        <v>0</v>
      </c>
      <c r="BF168" s="137">
        <f>IF(N168="zákl. přenesená",J168,0)</f>
        <v>0</v>
      </c>
      <c r="BG168" s="137">
        <f>IF(N168="sníž. přenesená",J168,0)</f>
        <v>0</v>
      </c>
      <c r="BH168" s="137">
        <f>IF(N168="nulová",J168,0)</f>
        <v>0</v>
      </c>
      <c r="BI168" s="74" t="s">
        <v>70</v>
      </c>
      <c r="BJ168" s="137">
        <f>ROUND(I168*H168,2)</f>
        <v>0</v>
      </c>
      <c r="BK168" s="74" t="s">
        <v>122</v>
      </c>
    </row>
    <row r="169" spans="2:63" s="15" customFormat="1" ht="21.75" customHeight="1">
      <c r="B169" s="14"/>
      <c r="C169" s="73">
        <v>10</v>
      </c>
      <c r="D169" s="73" t="s">
        <v>120</v>
      </c>
      <c r="E169" s="126" t="s">
        <v>352</v>
      </c>
      <c r="F169" s="127" t="s">
        <v>353</v>
      </c>
      <c r="G169" s="128" t="s">
        <v>134</v>
      </c>
      <c r="H169" s="129">
        <v>8</v>
      </c>
      <c r="I169" s="178">
        <v>0</v>
      </c>
      <c r="J169" s="130">
        <f>ROUND(I169*H169,2)</f>
        <v>0</v>
      </c>
      <c r="K169" s="131"/>
      <c r="L169" s="14"/>
      <c r="M169" s="132" t="s">
        <v>1</v>
      </c>
      <c r="N169" s="133" t="s">
        <v>32</v>
      </c>
      <c r="O169" s="134">
        <v>0.11799999999999999</v>
      </c>
      <c r="P169" s="134">
        <f>O169*H169</f>
        <v>0.94399999999999995</v>
      </c>
      <c r="Q169" s="134">
        <v>0</v>
      </c>
      <c r="R169" s="134">
        <f>Q169*H169</f>
        <v>0</v>
      </c>
      <c r="S169" s="134">
        <v>0</v>
      </c>
      <c r="T169" s="135">
        <f>S169*H169</f>
        <v>0</v>
      </c>
      <c r="AS169" s="136" t="s">
        <v>120</v>
      </c>
      <c r="AT169" s="136" t="s">
        <v>71</v>
      </c>
      <c r="AX169" s="74" t="s">
        <v>119</v>
      </c>
      <c r="BD169" s="137">
        <f>IF(N169="základní",J169,0)</f>
        <v>0</v>
      </c>
      <c r="BE169" s="137">
        <f>IF(N169="snížená",J169,0)</f>
        <v>0</v>
      </c>
      <c r="BF169" s="137">
        <f>IF(N169="zákl. přenesená",J169,0)</f>
        <v>0</v>
      </c>
      <c r="BG169" s="137">
        <f>IF(N169="sníž. přenesená",J169,0)</f>
        <v>0</v>
      </c>
      <c r="BH169" s="137">
        <f>IF(N169="nulová",J169,0)</f>
        <v>0</v>
      </c>
      <c r="BI169" s="74" t="s">
        <v>70</v>
      </c>
      <c r="BJ169" s="137">
        <f>ROUND(I169*H169,2)</f>
        <v>0</v>
      </c>
      <c r="BK169" s="74" t="s">
        <v>122</v>
      </c>
    </row>
    <row r="170" spans="2:63" s="15" customFormat="1" ht="21.75" customHeight="1">
      <c r="B170" s="14"/>
      <c r="C170" s="73">
        <v>11</v>
      </c>
      <c r="D170" s="73" t="s">
        <v>129</v>
      </c>
      <c r="E170" s="126" t="s">
        <v>354</v>
      </c>
      <c r="F170" s="127" t="s">
        <v>355</v>
      </c>
      <c r="G170" s="128" t="s">
        <v>125</v>
      </c>
      <c r="H170" s="129">
        <v>9.6000000000000002E-2</v>
      </c>
      <c r="I170" s="178">
        <v>0</v>
      </c>
      <c r="J170" s="130">
        <f>ROUND(I170*H170,2)</f>
        <v>0</v>
      </c>
      <c r="K170" s="131"/>
      <c r="L170" s="14"/>
      <c r="M170" s="132" t="s">
        <v>1</v>
      </c>
      <c r="N170" s="133" t="s">
        <v>32</v>
      </c>
      <c r="O170" s="134">
        <v>0</v>
      </c>
      <c r="P170" s="134">
        <f>O170*H170</f>
        <v>0</v>
      </c>
      <c r="Q170" s="134">
        <v>0.55000000000000004</v>
      </c>
      <c r="R170" s="134">
        <f>Q170*H170</f>
        <v>5.2800000000000007E-2</v>
      </c>
      <c r="S170" s="134">
        <v>0</v>
      </c>
      <c r="T170" s="135">
        <f>S170*H170</f>
        <v>0</v>
      </c>
      <c r="AS170" s="136" t="s">
        <v>120</v>
      </c>
      <c r="AT170" s="136" t="s">
        <v>71</v>
      </c>
      <c r="AX170" s="74" t="s">
        <v>119</v>
      </c>
      <c r="BD170" s="137">
        <f>IF(N170="základní",J170,0)</f>
        <v>0</v>
      </c>
      <c r="BE170" s="137">
        <f>IF(N170="snížená",J170,0)</f>
        <v>0</v>
      </c>
      <c r="BF170" s="137">
        <f>IF(N170="zákl. přenesená",J170,0)</f>
        <v>0</v>
      </c>
      <c r="BG170" s="137">
        <f>IF(N170="sníž. přenesená",J170,0)</f>
        <v>0</v>
      </c>
      <c r="BH170" s="137">
        <f>IF(N170="nulová",J170,0)</f>
        <v>0</v>
      </c>
      <c r="BI170" s="74" t="s">
        <v>70</v>
      </c>
      <c r="BJ170" s="137">
        <f>ROUND(I170*H170,2)</f>
        <v>0</v>
      </c>
      <c r="BK170" s="74" t="s">
        <v>122</v>
      </c>
    </row>
    <row r="171" spans="2:63" s="15" customFormat="1" ht="52">
      <c r="B171" s="14"/>
      <c r="C171" s="73">
        <v>12</v>
      </c>
      <c r="D171" s="73" t="s">
        <v>129</v>
      </c>
      <c r="E171" s="126" t="s">
        <v>359</v>
      </c>
      <c r="F171" s="127" t="s">
        <v>360</v>
      </c>
      <c r="G171" s="128" t="s">
        <v>134</v>
      </c>
      <c r="H171" s="129">
        <v>35</v>
      </c>
      <c r="I171" s="178">
        <v>0</v>
      </c>
      <c r="J171" s="130">
        <f>ROUND(I171*H171,2)</f>
        <v>0</v>
      </c>
      <c r="K171" s="131"/>
      <c r="L171" s="14"/>
      <c r="M171" s="132" t="s">
        <v>1</v>
      </c>
      <c r="N171" s="133" t="s">
        <v>32</v>
      </c>
      <c r="O171" s="134">
        <v>0.52600000000000002</v>
      </c>
      <c r="P171" s="134">
        <f>O171*H171</f>
        <v>18.41</v>
      </c>
      <c r="Q171" s="134">
        <v>1.7399999999999999E-2</v>
      </c>
      <c r="R171" s="134">
        <f>Q171*H171</f>
        <v>0.60899999999999999</v>
      </c>
      <c r="S171" s="134">
        <v>0</v>
      </c>
      <c r="T171" s="135">
        <f>S171*H171</f>
        <v>0</v>
      </c>
      <c r="AS171" s="136" t="s">
        <v>120</v>
      </c>
      <c r="AT171" s="136" t="s">
        <v>71</v>
      </c>
      <c r="AX171" s="74" t="s">
        <v>119</v>
      </c>
      <c r="BD171" s="137">
        <f>IF(N171="základní",J171,0)</f>
        <v>0</v>
      </c>
      <c r="BE171" s="137">
        <f>IF(N171="snížená",J171,0)</f>
        <v>0</v>
      </c>
      <c r="BF171" s="137">
        <f>IF(N171="zákl. přenesená",J171,0)</f>
        <v>0</v>
      </c>
      <c r="BG171" s="137">
        <f>IF(N171="sníž. přenesená",J171,0)</f>
        <v>0</v>
      </c>
      <c r="BH171" s="137">
        <f>IF(N171="nulová",J171,0)</f>
        <v>0</v>
      </c>
      <c r="BI171" s="74" t="s">
        <v>70</v>
      </c>
      <c r="BJ171" s="137">
        <f>ROUND(I171*H171,2)</f>
        <v>0</v>
      </c>
      <c r="BK171" s="74" t="s">
        <v>122</v>
      </c>
    </row>
    <row r="172" spans="2:63" s="15" customFormat="1" ht="38" customHeight="1">
      <c r="B172" s="14"/>
      <c r="C172" s="73">
        <v>13</v>
      </c>
      <c r="D172" s="73" t="s">
        <v>120</v>
      </c>
      <c r="E172" s="126" t="s">
        <v>271</v>
      </c>
      <c r="F172" s="127" t="s">
        <v>272</v>
      </c>
      <c r="G172" s="128" t="s">
        <v>124</v>
      </c>
      <c r="H172" s="129">
        <v>229.43600000000001</v>
      </c>
      <c r="I172" s="178">
        <v>0</v>
      </c>
      <c r="J172" s="130">
        <f>ROUND(I172*H172,2)</f>
        <v>0</v>
      </c>
      <c r="K172" s="131"/>
      <c r="L172" s="14"/>
      <c r="M172" s="132" t="s">
        <v>1</v>
      </c>
      <c r="N172" s="133" t="s">
        <v>32</v>
      </c>
      <c r="O172" s="134">
        <v>0.1</v>
      </c>
      <c r="P172" s="134">
        <f>O172*H172</f>
        <v>22.943600000000004</v>
      </c>
      <c r="Q172" s="134">
        <v>0</v>
      </c>
      <c r="R172" s="134">
        <f>Q172*H172</f>
        <v>0</v>
      </c>
      <c r="S172" s="134">
        <v>0.01</v>
      </c>
      <c r="T172" s="135">
        <f>S172*H172</f>
        <v>2.2943600000000002</v>
      </c>
      <c r="V172" s="137"/>
      <c r="AS172" s="136" t="s">
        <v>120</v>
      </c>
      <c r="AT172" s="136" t="s">
        <v>71</v>
      </c>
      <c r="AX172" s="74" t="s">
        <v>119</v>
      </c>
      <c r="BD172" s="137">
        <f>IF(N172="základní",J172,0)</f>
        <v>0</v>
      </c>
      <c r="BE172" s="137">
        <f>IF(N172="snížená",J172,0)</f>
        <v>0</v>
      </c>
      <c r="BF172" s="137">
        <f>IF(N172="zákl. přenesená",J172,0)</f>
        <v>0</v>
      </c>
      <c r="BG172" s="137">
        <f>IF(N172="sníž. přenesená",J172,0)</f>
        <v>0</v>
      </c>
      <c r="BH172" s="137">
        <f>IF(N172="nulová",J172,0)</f>
        <v>0</v>
      </c>
      <c r="BI172" s="74" t="s">
        <v>70</v>
      </c>
      <c r="BJ172" s="137">
        <f>ROUND(I172*H172,2)</f>
        <v>0</v>
      </c>
      <c r="BK172" s="74" t="s">
        <v>122</v>
      </c>
    </row>
    <row r="173" spans="2:63" s="139" customFormat="1" ht="12">
      <c r="B173" s="138"/>
      <c r="D173" s="140" t="s">
        <v>123</v>
      </c>
      <c r="E173" s="141" t="s">
        <v>1</v>
      </c>
      <c r="F173" s="142" t="s">
        <v>254</v>
      </c>
      <c r="H173" s="141" t="s">
        <v>1</v>
      </c>
      <c r="L173" s="138"/>
      <c r="M173" s="143"/>
      <c r="T173" s="144"/>
      <c r="AS173" s="141" t="s">
        <v>123</v>
      </c>
      <c r="AT173" s="141" t="s">
        <v>71</v>
      </c>
      <c r="AU173" s="139" t="s">
        <v>70</v>
      </c>
      <c r="AV173" s="139" t="s">
        <v>24</v>
      </c>
      <c r="AW173" s="139" t="s">
        <v>67</v>
      </c>
      <c r="AX173" s="141" t="s">
        <v>119</v>
      </c>
    </row>
    <row r="174" spans="2:63" s="146" customFormat="1" ht="24">
      <c r="B174" s="145"/>
      <c r="D174" s="140" t="s">
        <v>123</v>
      </c>
      <c r="E174" s="147" t="s">
        <v>1</v>
      </c>
      <c r="F174" s="148" t="s">
        <v>255</v>
      </c>
      <c r="H174" s="149">
        <v>219.286</v>
      </c>
      <c r="L174" s="145"/>
      <c r="M174" s="150"/>
      <c r="T174" s="151"/>
      <c r="AS174" s="147" t="s">
        <v>123</v>
      </c>
      <c r="AT174" s="147" t="s">
        <v>71</v>
      </c>
      <c r="AU174" s="146" t="s">
        <v>71</v>
      </c>
      <c r="AV174" s="146" t="s">
        <v>24</v>
      </c>
      <c r="AW174" s="146" t="s">
        <v>67</v>
      </c>
      <c r="AX174" s="147" t="s">
        <v>119</v>
      </c>
    </row>
    <row r="175" spans="2:63" s="139" customFormat="1" ht="12">
      <c r="B175" s="138"/>
      <c r="D175" s="140" t="s">
        <v>123</v>
      </c>
      <c r="E175" s="141" t="s">
        <v>1</v>
      </c>
      <c r="F175" s="142" t="s">
        <v>132</v>
      </c>
      <c r="H175" s="141" t="s">
        <v>1</v>
      </c>
      <c r="L175" s="138"/>
      <c r="M175" s="143"/>
      <c r="T175" s="144"/>
      <c r="AS175" s="141" t="s">
        <v>123</v>
      </c>
      <c r="AT175" s="141" t="s">
        <v>71</v>
      </c>
      <c r="AU175" s="139" t="s">
        <v>70</v>
      </c>
      <c r="AV175" s="139" t="s">
        <v>24</v>
      </c>
      <c r="AW175" s="139" t="s">
        <v>67</v>
      </c>
      <c r="AX175" s="141" t="s">
        <v>119</v>
      </c>
    </row>
    <row r="176" spans="2:63" s="146" customFormat="1" ht="12">
      <c r="B176" s="145"/>
      <c r="D176" s="140" t="s">
        <v>123</v>
      </c>
      <c r="E176" s="147" t="s">
        <v>1</v>
      </c>
      <c r="F176" s="148" t="s">
        <v>256</v>
      </c>
      <c r="H176" s="149">
        <v>10.15</v>
      </c>
      <c r="L176" s="145"/>
      <c r="M176" s="150"/>
      <c r="T176" s="151"/>
      <c r="AS176" s="147" t="s">
        <v>123</v>
      </c>
      <c r="AT176" s="147" t="s">
        <v>71</v>
      </c>
      <c r="AU176" s="146" t="s">
        <v>71</v>
      </c>
      <c r="AV176" s="146" t="s">
        <v>24</v>
      </c>
      <c r="AW176" s="146" t="s">
        <v>67</v>
      </c>
      <c r="AX176" s="147" t="s">
        <v>119</v>
      </c>
    </row>
    <row r="177" spans="2:63" s="153" customFormat="1" ht="12">
      <c r="B177" s="152"/>
      <c r="D177" s="140" t="s">
        <v>123</v>
      </c>
      <c r="E177" s="154" t="s">
        <v>1</v>
      </c>
      <c r="F177" s="155" t="s">
        <v>128</v>
      </c>
      <c r="H177" s="156">
        <v>229.43600000000001</v>
      </c>
      <c r="L177" s="152"/>
      <c r="M177" s="157"/>
      <c r="T177" s="158"/>
      <c r="AS177" s="154" t="s">
        <v>123</v>
      </c>
      <c r="AT177" s="154" t="s">
        <v>71</v>
      </c>
      <c r="AU177" s="153" t="s">
        <v>122</v>
      </c>
      <c r="AV177" s="153" t="s">
        <v>24</v>
      </c>
      <c r="AW177" s="153" t="s">
        <v>70</v>
      </c>
      <c r="AX177" s="154" t="s">
        <v>119</v>
      </c>
    </row>
    <row r="178" spans="2:63" s="114" customFormat="1" ht="23" customHeight="1">
      <c r="B178" s="113"/>
      <c r="D178" s="115" t="s">
        <v>66</v>
      </c>
      <c r="E178" s="124" t="s">
        <v>143</v>
      </c>
      <c r="F178" s="124" t="s">
        <v>144</v>
      </c>
      <c r="J178" s="125">
        <f>BJ178</f>
        <v>0</v>
      </c>
      <c r="L178" s="113"/>
      <c r="M178" s="118"/>
      <c r="P178" s="119">
        <f>SUM(P179:P183)</f>
        <v>6.0203375000000001</v>
      </c>
      <c r="R178" s="119">
        <f>SUM(R179:R183)</f>
        <v>0</v>
      </c>
      <c r="T178" s="120">
        <f>SUM(T179:T183)</f>
        <v>0</v>
      </c>
      <c r="AS178" s="122" t="s">
        <v>66</v>
      </c>
      <c r="AT178" s="122" t="s">
        <v>70</v>
      </c>
      <c r="AX178" s="115" t="s">
        <v>119</v>
      </c>
      <c r="BJ178" s="123">
        <f>SUM(BJ179:BJ183)</f>
        <v>0</v>
      </c>
    </row>
    <row r="179" spans="2:63" s="15" customFormat="1" ht="33" customHeight="1">
      <c r="B179" s="14"/>
      <c r="C179" s="73">
        <v>14</v>
      </c>
      <c r="D179" s="73" t="s">
        <v>120</v>
      </c>
      <c r="E179" s="126" t="s">
        <v>145</v>
      </c>
      <c r="F179" s="127" t="s">
        <v>146</v>
      </c>
      <c r="G179" s="128" t="s">
        <v>125</v>
      </c>
      <c r="H179" s="129">
        <v>2.8331</v>
      </c>
      <c r="I179" s="178">
        <v>0</v>
      </c>
      <c r="J179" s="130">
        <f>ROUND(I179*H179,2)</f>
        <v>0</v>
      </c>
      <c r="K179" s="131"/>
      <c r="L179" s="14"/>
      <c r="M179" s="132" t="s">
        <v>1</v>
      </c>
      <c r="N179" s="133" t="s">
        <v>32</v>
      </c>
      <c r="O179" s="134">
        <v>1.88</v>
      </c>
      <c r="P179" s="134">
        <f>O179*H179</f>
        <v>5.3262279999999995</v>
      </c>
      <c r="Q179" s="134">
        <v>0</v>
      </c>
      <c r="R179" s="134">
        <f>Q179*H179</f>
        <v>0</v>
      </c>
      <c r="S179" s="134">
        <v>0</v>
      </c>
      <c r="T179" s="135">
        <f>S179*H179</f>
        <v>0</v>
      </c>
      <c r="AS179" s="136" t="s">
        <v>120</v>
      </c>
      <c r="AT179" s="136" t="s">
        <v>71</v>
      </c>
      <c r="AX179" s="74" t="s">
        <v>119</v>
      </c>
      <c r="BD179" s="137">
        <f>IF(N179="základní",J179,0)</f>
        <v>0</v>
      </c>
      <c r="BE179" s="137">
        <f>IF(N179="snížená",J179,0)</f>
        <v>0</v>
      </c>
      <c r="BF179" s="137">
        <f>IF(N179="zákl. přenesená",J179,0)</f>
        <v>0</v>
      </c>
      <c r="BG179" s="137">
        <f>IF(N179="sníž. přenesená",J179,0)</f>
        <v>0</v>
      </c>
      <c r="BH179" s="137">
        <f>IF(N179="nulová",J179,0)</f>
        <v>0</v>
      </c>
      <c r="BI179" s="74" t="s">
        <v>70</v>
      </c>
      <c r="BJ179" s="137">
        <f>ROUND(I179*H179,2)</f>
        <v>0</v>
      </c>
      <c r="BK179" s="74" t="s">
        <v>122</v>
      </c>
    </row>
    <row r="180" spans="2:63" s="15" customFormat="1" ht="24.25" customHeight="1">
      <c r="B180" s="14"/>
      <c r="C180" s="73">
        <v>15</v>
      </c>
      <c r="D180" s="73" t="s">
        <v>120</v>
      </c>
      <c r="E180" s="126" t="s">
        <v>147</v>
      </c>
      <c r="F180" s="127" t="s">
        <v>148</v>
      </c>
      <c r="G180" s="128" t="s">
        <v>125</v>
      </c>
      <c r="H180" s="129">
        <v>2.8331</v>
      </c>
      <c r="I180" s="178">
        <v>0</v>
      </c>
      <c r="J180" s="130">
        <f>ROUND(I180*H180,2)</f>
        <v>0</v>
      </c>
      <c r="K180" s="131"/>
      <c r="L180" s="14"/>
      <c r="M180" s="132" t="s">
        <v>1</v>
      </c>
      <c r="N180" s="133" t="s">
        <v>32</v>
      </c>
      <c r="O180" s="134">
        <v>0.125</v>
      </c>
      <c r="P180" s="134">
        <f>O180*H180</f>
        <v>0.35413749999999999</v>
      </c>
      <c r="Q180" s="134">
        <v>0</v>
      </c>
      <c r="R180" s="134">
        <f>Q180*H180</f>
        <v>0</v>
      </c>
      <c r="S180" s="134">
        <v>0</v>
      </c>
      <c r="T180" s="135">
        <f>S180*H180</f>
        <v>0</v>
      </c>
      <c r="AS180" s="136" t="s">
        <v>120</v>
      </c>
      <c r="AT180" s="136" t="s">
        <v>71</v>
      </c>
      <c r="AX180" s="74" t="s">
        <v>119</v>
      </c>
      <c r="BD180" s="137">
        <f>IF(N180="základní",J180,0)</f>
        <v>0</v>
      </c>
      <c r="BE180" s="137">
        <f>IF(N180="snížená",J180,0)</f>
        <v>0</v>
      </c>
      <c r="BF180" s="137">
        <f>IF(N180="zákl. přenesená",J180,0)</f>
        <v>0</v>
      </c>
      <c r="BG180" s="137">
        <f>IF(N180="sníž. přenesená",J180,0)</f>
        <v>0</v>
      </c>
      <c r="BH180" s="137">
        <f>IF(N180="nulová",J180,0)</f>
        <v>0</v>
      </c>
      <c r="BI180" s="74" t="s">
        <v>70</v>
      </c>
      <c r="BJ180" s="137">
        <f>ROUND(I180*H180,2)</f>
        <v>0</v>
      </c>
      <c r="BK180" s="74" t="s">
        <v>122</v>
      </c>
    </row>
    <row r="181" spans="2:63" s="15" customFormat="1" ht="24.25" customHeight="1">
      <c r="B181" s="14"/>
      <c r="C181" s="73">
        <v>16</v>
      </c>
      <c r="D181" s="73" t="s">
        <v>120</v>
      </c>
      <c r="E181" s="126" t="s">
        <v>149</v>
      </c>
      <c r="F181" s="127" t="s">
        <v>150</v>
      </c>
      <c r="G181" s="128" t="s">
        <v>125</v>
      </c>
      <c r="H181" s="129">
        <v>56.661999999999999</v>
      </c>
      <c r="I181" s="178">
        <v>0</v>
      </c>
      <c r="J181" s="130">
        <f>ROUND(I181*H181,2)</f>
        <v>0</v>
      </c>
      <c r="K181" s="131"/>
      <c r="L181" s="14"/>
      <c r="M181" s="132" t="s">
        <v>1</v>
      </c>
      <c r="N181" s="133" t="s">
        <v>32</v>
      </c>
      <c r="O181" s="134">
        <v>6.0000000000000001E-3</v>
      </c>
      <c r="P181" s="134">
        <f>O181*H181</f>
        <v>0.339972</v>
      </c>
      <c r="Q181" s="134">
        <v>0</v>
      </c>
      <c r="R181" s="134">
        <f>Q181*H181</f>
        <v>0</v>
      </c>
      <c r="S181" s="134">
        <v>0</v>
      </c>
      <c r="T181" s="135">
        <f>S181*H181</f>
        <v>0</v>
      </c>
      <c r="AS181" s="136" t="s">
        <v>120</v>
      </c>
      <c r="AT181" s="136" t="s">
        <v>71</v>
      </c>
      <c r="AX181" s="74" t="s">
        <v>119</v>
      </c>
      <c r="BD181" s="137">
        <f>IF(N181="základní",J181,0)</f>
        <v>0</v>
      </c>
      <c r="BE181" s="137">
        <f>IF(N181="snížená",J181,0)</f>
        <v>0</v>
      </c>
      <c r="BF181" s="137">
        <f>IF(N181="zákl. přenesená",J181,0)</f>
        <v>0</v>
      </c>
      <c r="BG181" s="137">
        <f>IF(N181="sníž. přenesená",J181,0)</f>
        <v>0</v>
      </c>
      <c r="BH181" s="137">
        <f>IF(N181="nulová",J181,0)</f>
        <v>0</v>
      </c>
      <c r="BI181" s="74" t="s">
        <v>70</v>
      </c>
      <c r="BJ181" s="137">
        <f>ROUND(I181*H181,2)</f>
        <v>0</v>
      </c>
      <c r="BK181" s="74" t="s">
        <v>122</v>
      </c>
    </row>
    <row r="182" spans="2:63" s="146" customFormat="1" ht="12">
      <c r="B182" s="145"/>
      <c r="D182" s="140" t="s">
        <v>123</v>
      </c>
      <c r="F182" s="148" t="s">
        <v>356</v>
      </c>
      <c r="H182" s="149">
        <v>56.661999999999999</v>
      </c>
      <c r="L182" s="145"/>
      <c r="M182" s="150"/>
      <c r="T182" s="151"/>
      <c r="AS182" s="147" t="s">
        <v>123</v>
      </c>
      <c r="AT182" s="147" t="s">
        <v>71</v>
      </c>
      <c r="AU182" s="146" t="s">
        <v>71</v>
      </c>
      <c r="AV182" s="146" t="s">
        <v>3</v>
      </c>
      <c r="AW182" s="146" t="s">
        <v>70</v>
      </c>
      <c r="AX182" s="147" t="s">
        <v>119</v>
      </c>
    </row>
    <row r="183" spans="2:63" s="15" customFormat="1" ht="49.25" customHeight="1">
      <c r="B183" s="14"/>
      <c r="C183" s="73">
        <v>17</v>
      </c>
      <c r="D183" s="73" t="s">
        <v>120</v>
      </c>
      <c r="E183" s="126" t="s">
        <v>151</v>
      </c>
      <c r="F183" s="127" t="s">
        <v>152</v>
      </c>
      <c r="G183" s="128" t="s">
        <v>125</v>
      </c>
      <c r="H183" s="129">
        <v>2.5779999999999998</v>
      </c>
      <c r="I183" s="178">
        <v>0</v>
      </c>
      <c r="J183" s="130">
        <f>ROUND(I183*H183,2)</f>
        <v>0</v>
      </c>
      <c r="K183" s="131"/>
      <c r="L183" s="14"/>
      <c r="M183" s="132" t="s">
        <v>1</v>
      </c>
      <c r="N183" s="133" t="s">
        <v>32</v>
      </c>
      <c r="O183" s="134">
        <v>0</v>
      </c>
      <c r="P183" s="134">
        <f>O183*H183</f>
        <v>0</v>
      </c>
      <c r="Q183" s="134">
        <v>0</v>
      </c>
      <c r="R183" s="134">
        <f>Q183*H183</f>
        <v>0</v>
      </c>
      <c r="S183" s="134">
        <v>0</v>
      </c>
      <c r="T183" s="135">
        <f>S183*H183</f>
        <v>0</v>
      </c>
      <c r="V183" s="137"/>
      <c r="AS183" s="136" t="s">
        <v>120</v>
      </c>
      <c r="AT183" s="136" t="s">
        <v>71</v>
      </c>
      <c r="AX183" s="74" t="s">
        <v>119</v>
      </c>
      <c r="BD183" s="137">
        <f>IF(N183="základní",J183,0)</f>
        <v>0</v>
      </c>
      <c r="BE183" s="137">
        <f>IF(N183="snížená",J183,0)</f>
        <v>0</v>
      </c>
      <c r="BF183" s="137">
        <f>IF(N183="zákl. přenesená",J183,0)</f>
        <v>0</v>
      </c>
      <c r="BG183" s="137">
        <f>IF(N183="sníž. přenesená",J183,0)</f>
        <v>0</v>
      </c>
      <c r="BH183" s="137">
        <f>IF(N183="nulová",J183,0)</f>
        <v>0</v>
      </c>
      <c r="BI183" s="74" t="s">
        <v>70</v>
      </c>
      <c r="BJ183" s="137">
        <f>ROUND(I183*H183,2)</f>
        <v>0</v>
      </c>
      <c r="BK183" s="74" t="s">
        <v>122</v>
      </c>
    </row>
    <row r="184" spans="2:63" s="114" customFormat="1" ht="23" customHeight="1">
      <c r="B184" s="113"/>
      <c r="D184" s="115" t="s">
        <v>66</v>
      </c>
      <c r="E184" s="124" t="s">
        <v>153</v>
      </c>
      <c r="F184" s="124" t="s">
        <v>154</v>
      </c>
      <c r="J184" s="125">
        <f>BJ184</f>
        <v>0</v>
      </c>
      <c r="L184" s="113"/>
      <c r="M184" s="118"/>
      <c r="P184" s="119">
        <f>P185</f>
        <v>159.76217399999999</v>
      </c>
      <c r="R184" s="119">
        <f>R185</f>
        <v>0</v>
      </c>
      <c r="T184" s="120">
        <f>T185</f>
        <v>0</v>
      </c>
      <c r="AS184" s="122" t="s">
        <v>66</v>
      </c>
      <c r="AT184" s="122" t="s">
        <v>70</v>
      </c>
      <c r="AX184" s="115" t="s">
        <v>119</v>
      </c>
      <c r="BJ184" s="123">
        <f>BJ185</f>
        <v>0</v>
      </c>
    </row>
    <row r="185" spans="2:63" s="15" customFormat="1" ht="24.25" customHeight="1">
      <c r="B185" s="14"/>
      <c r="C185" s="73">
        <v>18</v>
      </c>
      <c r="D185" s="73" t="s">
        <v>120</v>
      </c>
      <c r="E185" s="126" t="s">
        <v>155</v>
      </c>
      <c r="F185" s="127" t="s">
        <v>156</v>
      </c>
      <c r="G185" s="128" t="s">
        <v>125</v>
      </c>
      <c r="H185" s="129">
        <v>51.853999999999999</v>
      </c>
      <c r="I185" s="178">
        <v>0</v>
      </c>
      <c r="J185" s="130">
        <f>ROUND(I185*H185,2)</f>
        <v>0</v>
      </c>
      <c r="K185" s="131"/>
      <c r="L185" s="14"/>
      <c r="M185" s="132" t="s">
        <v>1</v>
      </c>
      <c r="N185" s="133" t="s">
        <v>32</v>
      </c>
      <c r="O185" s="134">
        <v>3.081</v>
      </c>
      <c r="P185" s="134">
        <f>O185*H185</f>
        <v>159.76217399999999</v>
      </c>
      <c r="Q185" s="134">
        <v>0</v>
      </c>
      <c r="R185" s="134">
        <f>Q185*H185</f>
        <v>0</v>
      </c>
      <c r="S185" s="134">
        <v>0</v>
      </c>
      <c r="T185" s="135">
        <f>S185*H185</f>
        <v>0</v>
      </c>
      <c r="AS185" s="136" t="s">
        <v>120</v>
      </c>
      <c r="AT185" s="136" t="s">
        <v>71</v>
      </c>
      <c r="AX185" s="74" t="s">
        <v>119</v>
      </c>
      <c r="BD185" s="137">
        <f>IF(N185="základní",J185,0)</f>
        <v>0</v>
      </c>
      <c r="BE185" s="137">
        <f>IF(N185="snížená",J185,0)</f>
        <v>0</v>
      </c>
      <c r="BF185" s="137">
        <f>IF(N185="zákl. přenesená",J185,0)</f>
        <v>0</v>
      </c>
      <c r="BG185" s="137">
        <f>IF(N185="sníž. přenesená",J185,0)</f>
        <v>0</v>
      </c>
      <c r="BH185" s="137">
        <f>IF(N185="nulová",J185,0)</f>
        <v>0</v>
      </c>
      <c r="BI185" s="74" t="s">
        <v>70</v>
      </c>
      <c r="BJ185" s="137">
        <f>ROUND(I185*H185,2)</f>
        <v>0</v>
      </c>
      <c r="BK185" s="74" t="s">
        <v>122</v>
      </c>
    </row>
    <row r="186" spans="2:63" s="114" customFormat="1" ht="26" customHeight="1">
      <c r="B186" s="113"/>
      <c r="D186" s="115" t="s">
        <v>66</v>
      </c>
      <c r="E186" s="116" t="s">
        <v>157</v>
      </c>
      <c r="F186" s="116" t="s">
        <v>158</v>
      </c>
      <c r="J186" s="117">
        <f>BJ186</f>
        <v>0</v>
      </c>
      <c r="L186" s="113"/>
      <c r="M186" s="118"/>
      <c r="P186" s="119">
        <f>P187+P194+P202+P208+P216+P219+P234+P299+P321</f>
        <v>1175.76386007</v>
      </c>
      <c r="R186" s="119">
        <f>R187+R194+R202+R208+R216+R219+R234+R299+R321</f>
        <v>45.753912353999993</v>
      </c>
      <c r="T186" s="120">
        <f>T187+T194+T202+T208+T216+T219+T234+T299+T321</f>
        <v>9.794008600000001E-2</v>
      </c>
      <c r="AS186" s="122" t="s">
        <v>66</v>
      </c>
      <c r="AT186" s="122" t="s">
        <v>67</v>
      </c>
      <c r="AX186" s="115" t="s">
        <v>119</v>
      </c>
      <c r="BJ186" s="123">
        <f>BJ187+BJ194+BJ202+BJ208+BJ216+BJ219+BJ234+BJ299+BJ321</f>
        <v>0</v>
      </c>
    </row>
    <row r="187" spans="2:63" s="114" customFormat="1" ht="23" customHeight="1">
      <c r="B187" s="113"/>
      <c r="D187" s="115" t="s">
        <v>66</v>
      </c>
      <c r="E187" s="124">
        <v>712</v>
      </c>
      <c r="F187" s="124" t="s">
        <v>258</v>
      </c>
      <c r="J187" s="125">
        <f>BJ187</f>
        <v>0</v>
      </c>
      <c r="L187" s="113"/>
      <c r="M187" s="118"/>
      <c r="P187" s="119">
        <f>SUM(P188:P193)</f>
        <v>1.256</v>
      </c>
      <c r="R187" s="119">
        <f>SUM(R188:R193)</f>
        <v>1.2790000000000001E-2</v>
      </c>
      <c r="T187" s="120">
        <f>SUM(T188:T193)</f>
        <v>0</v>
      </c>
      <c r="W187" s="121"/>
      <c r="AS187" s="122" t="s">
        <v>66</v>
      </c>
      <c r="AT187" s="122" t="s">
        <v>70</v>
      </c>
      <c r="AX187" s="115" t="s">
        <v>119</v>
      </c>
      <c r="BJ187" s="123">
        <f>SUM(BJ188:BJ193)</f>
        <v>0</v>
      </c>
    </row>
    <row r="188" spans="2:63" s="15" customFormat="1" ht="24.25" customHeight="1">
      <c r="B188" s="14"/>
      <c r="C188" s="73">
        <v>19</v>
      </c>
      <c r="D188" s="73" t="s">
        <v>120</v>
      </c>
      <c r="E188" s="126" t="s">
        <v>260</v>
      </c>
      <c r="F188" s="127" t="s">
        <v>259</v>
      </c>
      <c r="G188" s="128" t="s">
        <v>169</v>
      </c>
      <c r="H188" s="129">
        <v>4</v>
      </c>
      <c r="I188" s="178">
        <v>0</v>
      </c>
      <c r="J188" s="130">
        <f>ROUND(I188*H188,2)</f>
        <v>0</v>
      </c>
      <c r="K188" s="131"/>
      <c r="L188" s="14"/>
      <c r="M188" s="132" t="s">
        <v>1</v>
      </c>
      <c r="N188" s="133" t="s">
        <v>32</v>
      </c>
      <c r="O188" s="134">
        <v>0.314</v>
      </c>
      <c r="P188" s="134">
        <f>O188*H188</f>
        <v>1.256</v>
      </c>
      <c r="Q188" s="134">
        <v>1.9000000000000001E-4</v>
      </c>
      <c r="R188" s="134">
        <f>Q188*H188</f>
        <v>7.6000000000000004E-4</v>
      </c>
      <c r="S188" s="134">
        <v>0</v>
      </c>
      <c r="T188" s="135">
        <f>S188*H188</f>
        <v>0</v>
      </c>
      <c r="AS188" s="136" t="s">
        <v>120</v>
      </c>
      <c r="AT188" s="136" t="s">
        <v>71</v>
      </c>
      <c r="AX188" s="74" t="s">
        <v>119</v>
      </c>
      <c r="BD188" s="137">
        <f>IF(N188="základní",J188,0)</f>
        <v>0</v>
      </c>
      <c r="BE188" s="137">
        <f>IF(N188="snížená",J188,0)</f>
        <v>0</v>
      </c>
      <c r="BF188" s="137">
        <f>IF(N188="zákl. přenesená",J188,0)</f>
        <v>0</v>
      </c>
      <c r="BG188" s="137">
        <f>IF(N188="sníž. přenesená",J188,0)</f>
        <v>0</v>
      </c>
      <c r="BH188" s="137">
        <f>IF(N188="nulová",J188,0)</f>
        <v>0</v>
      </c>
      <c r="BI188" s="74" t="s">
        <v>70</v>
      </c>
      <c r="BJ188" s="137">
        <f>ROUND(I188*H188,2)</f>
        <v>0</v>
      </c>
      <c r="BK188" s="74" t="s">
        <v>159</v>
      </c>
    </row>
    <row r="189" spans="2:63" s="139" customFormat="1" ht="12">
      <c r="B189" s="138"/>
      <c r="D189" s="140" t="s">
        <v>123</v>
      </c>
      <c r="E189" s="141" t="s">
        <v>1</v>
      </c>
      <c r="F189" s="142" t="s">
        <v>261</v>
      </c>
      <c r="H189" s="141" t="s">
        <v>1</v>
      </c>
      <c r="L189" s="138"/>
      <c r="M189" s="143"/>
      <c r="T189" s="144"/>
      <c r="AS189" s="141" t="s">
        <v>123</v>
      </c>
      <c r="AT189" s="141" t="s">
        <v>71</v>
      </c>
      <c r="AU189" s="139" t="s">
        <v>70</v>
      </c>
      <c r="AV189" s="139" t="s">
        <v>24</v>
      </c>
      <c r="AW189" s="139" t="s">
        <v>67</v>
      </c>
      <c r="AX189" s="141" t="s">
        <v>119</v>
      </c>
    </row>
    <row r="190" spans="2:63" s="146" customFormat="1">
      <c r="B190" s="145"/>
      <c r="D190" s="140" t="s">
        <v>123</v>
      </c>
      <c r="E190" s="147" t="s">
        <v>1</v>
      </c>
      <c r="F190" s="148">
        <v>4</v>
      </c>
      <c r="H190" s="149">
        <v>2</v>
      </c>
      <c r="L190" s="145"/>
      <c r="M190" s="150"/>
      <c r="T190" s="151"/>
      <c r="AS190" s="147" t="s">
        <v>123</v>
      </c>
      <c r="AT190" s="147" t="s">
        <v>71</v>
      </c>
      <c r="AU190" s="146" t="s">
        <v>71</v>
      </c>
      <c r="AV190" s="146" t="s">
        <v>24</v>
      </c>
      <c r="AW190" s="146" t="s">
        <v>70</v>
      </c>
      <c r="AX190" s="147" t="s">
        <v>119</v>
      </c>
    </row>
    <row r="191" spans="2:63" s="15" customFormat="1" ht="52">
      <c r="B191" s="14"/>
      <c r="C191" s="73">
        <v>20</v>
      </c>
      <c r="D191" s="126" t="s">
        <v>120</v>
      </c>
      <c r="E191" s="126" t="s">
        <v>262</v>
      </c>
      <c r="F191" s="126" t="s">
        <v>263</v>
      </c>
      <c r="G191" s="126" t="s">
        <v>124</v>
      </c>
      <c r="H191" s="159" t="s">
        <v>307</v>
      </c>
      <c r="I191" s="178">
        <v>0</v>
      </c>
      <c r="J191" s="159">
        <f>ROUND(I191*H191,2)</f>
        <v>0</v>
      </c>
      <c r="K191" s="160"/>
      <c r="L191" s="161"/>
      <c r="M191" s="162" t="s">
        <v>1</v>
      </c>
      <c r="N191" s="133" t="s">
        <v>32</v>
      </c>
      <c r="O191" s="134">
        <v>0</v>
      </c>
      <c r="P191" s="134">
        <f>O191*H191</f>
        <v>0</v>
      </c>
      <c r="Q191" s="134">
        <v>5.0000000000000001E-3</v>
      </c>
      <c r="R191" s="134">
        <f>Q191*H191</f>
        <v>1.2030000000000001E-2</v>
      </c>
      <c r="S191" s="134">
        <v>0</v>
      </c>
      <c r="T191" s="135">
        <f>S191*H191</f>
        <v>0</v>
      </c>
      <c r="AS191" s="136" t="s">
        <v>129</v>
      </c>
      <c r="AT191" s="136" t="s">
        <v>71</v>
      </c>
      <c r="AX191" s="74" t="s">
        <v>119</v>
      </c>
      <c r="BD191" s="137">
        <f>IF(N191="základní",J191,0)</f>
        <v>0</v>
      </c>
      <c r="BE191" s="137">
        <f>IF(N191="snížená",J191,0)</f>
        <v>0</v>
      </c>
      <c r="BF191" s="137">
        <f>IF(N191="zákl. přenesená",J191,0)</f>
        <v>0</v>
      </c>
      <c r="BG191" s="137">
        <f>IF(N191="sníž. přenesená",J191,0)</f>
        <v>0</v>
      </c>
      <c r="BH191" s="137">
        <f>IF(N191="nulová",J191,0)</f>
        <v>0</v>
      </c>
      <c r="BI191" s="74" t="s">
        <v>70</v>
      </c>
      <c r="BJ191" s="137">
        <f>ROUND(I191*H191,2)</f>
        <v>0</v>
      </c>
      <c r="BK191" s="74" t="s">
        <v>159</v>
      </c>
    </row>
    <row r="192" spans="2:63" s="146" customFormat="1" ht="12">
      <c r="B192" s="145"/>
      <c r="D192" s="140" t="s">
        <v>123</v>
      </c>
      <c r="E192" s="147" t="s">
        <v>1</v>
      </c>
      <c r="F192" s="148" t="s">
        <v>306</v>
      </c>
      <c r="H192" s="149">
        <v>2.4060000000000001</v>
      </c>
      <c r="L192" s="145"/>
      <c r="M192" s="150"/>
      <c r="T192" s="151"/>
      <c r="AS192" s="147" t="s">
        <v>123</v>
      </c>
      <c r="AT192" s="147" t="s">
        <v>71</v>
      </c>
      <c r="AU192" s="146" t="s">
        <v>71</v>
      </c>
      <c r="AV192" s="146" t="s">
        <v>24</v>
      </c>
      <c r="AW192" s="146" t="s">
        <v>70</v>
      </c>
      <c r="AX192" s="147" t="s">
        <v>119</v>
      </c>
    </row>
    <row r="193" spans="2:63" s="15" customFormat="1" ht="38" customHeight="1">
      <c r="B193" s="14"/>
      <c r="C193" s="73">
        <v>21</v>
      </c>
      <c r="D193" s="73" t="s">
        <v>120</v>
      </c>
      <c r="E193" s="126" t="s">
        <v>161</v>
      </c>
      <c r="F193" s="127" t="s">
        <v>162</v>
      </c>
      <c r="G193" s="128" t="s">
        <v>163</v>
      </c>
      <c r="H193" s="129">
        <v>177.14</v>
      </c>
      <c r="I193" s="178">
        <v>0</v>
      </c>
      <c r="J193" s="130">
        <f>ROUND(I193*H193,2)</f>
        <v>0</v>
      </c>
      <c r="K193" s="131"/>
      <c r="L193" s="14"/>
      <c r="M193" s="132" t="s">
        <v>1</v>
      </c>
      <c r="N193" s="133" t="s">
        <v>32</v>
      </c>
      <c r="O193" s="134">
        <v>0</v>
      </c>
      <c r="P193" s="134">
        <f>O193*H193</f>
        <v>0</v>
      </c>
      <c r="Q193" s="134">
        <v>0</v>
      </c>
      <c r="R193" s="134">
        <f>Q193*H193</f>
        <v>0</v>
      </c>
      <c r="S193" s="134">
        <v>0</v>
      </c>
      <c r="T193" s="135">
        <f>S193*H193</f>
        <v>0</v>
      </c>
      <c r="V193" s="137"/>
      <c r="AS193" s="136" t="s">
        <v>120</v>
      </c>
      <c r="AT193" s="136" t="s">
        <v>71</v>
      </c>
      <c r="AX193" s="74" t="s">
        <v>119</v>
      </c>
      <c r="BD193" s="137">
        <f>IF(N193="základní",J193,0)</f>
        <v>0</v>
      </c>
      <c r="BE193" s="137">
        <f>IF(N193="snížená",J193,0)</f>
        <v>0</v>
      </c>
      <c r="BF193" s="137">
        <f>IF(N193="zákl. přenesená",J193,0)</f>
        <v>0</v>
      </c>
      <c r="BG193" s="137">
        <f>IF(N193="sníž. přenesená",J193,0)</f>
        <v>0</v>
      </c>
      <c r="BH193" s="137">
        <f>IF(N193="nulová",J193,0)</f>
        <v>0</v>
      </c>
      <c r="BI193" s="74" t="s">
        <v>70</v>
      </c>
      <c r="BJ193" s="137">
        <f>ROUND(I193*H193,2)</f>
        <v>0</v>
      </c>
      <c r="BK193" s="74" t="s">
        <v>159</v>
      </c>
    </row>
    <row r="194" spans="2:63" s="114" customFormat="1" ht="23" customHeight="1">
      <c r="B194" s="113"/>
      <c r="D194" s="115" t="s">
        <v>66</v>
      </c>
      <c r="E194" s="124" t="s">
        <v>164</v>
      </c>
      <c r="F194" s="124" t="s">
        <v>165</v>
      </c>
      <c r="J194" s="125">
        <f>BJ194</f>
        <v>0</v>
      </c>
      <c r="L194" s="113"/>
      <c r="M194" s="118"/>
      <c r="P194" s="119">
        <f>SUM(P195:P201)</f>
        <v>60.568199999999997</v>
      </c>
      <c r="R194" s="119">
        <f>SUM(R195:R201)</f>
        <v>2.3597999999999999</v>
      </c>
      <c r="T194" s="120">
        <f>SUM(T195:T201)</f>
        <v>0</v>
      </c>
      <c r="AS194" s="122" t="s">
        <v>66</v>
      </c>
      <c r="AT194" s="122" t="s">
        <v>70</v>
      </c>
      <c r="AX194" s="115" t="s">
        <v>119</v>
      </c>
      <c r="BJ194" s="123">
        <f>SUM(BJ195:BJ201)</f>
        <v>0</v>
      </c>
    </row>
    <row r="195" spans="2:63" s="15" customFormat="1" ht="24.25" customHeight="1">
      <c r="B195" s="14"/>
      <c r="C195" s="73">
        <v>22</v>
      </c>
      <c r="D195" s="73" t="s">
        <v>120</v>
      </c>
      <c r="E195" s="126" t="s">
        <v>308</v>
      </c>
      <c r="F195" s="127" t="s">
        <v>309</v>
      </c>
      <c r="G195" s="128" t="s">
        <v>124</v>
      </c>
      <c r="H195" s="129">
        <v>262.2</v>
      </c>
      <c r="I195" s="178">
        <v>0</v>
      </c>
      <c r="J195" s="130">
        <f>ROUND(I195*H195,2)</f>
        <v>0</v>
      </c>
      <c r="K195" s="131"/>
      <c r="L195" s="14"/>
      <c r="M195" s="132" t="s">
        <v>1</v>
      </c>
      <c r="N195" s="133" t="s">
        <v>32</v>
      </c>
      <c r="O195" s="134">
        <v>0</v>
      </c>
      <c r="P195" s="134">
        <f>O195*H195</f>
        <v>0</v>
      </c>
      <c r="Q195" s="134">
        <v>6.0000000000000001E-3</v>
      </c>
      <c r="R195" s="134">
        <f>Q195*H195</f>
        <v>1.5731999999999999</v>
      </c>
      <c r="S195" s="134">
        <v>0</v>
      </c>
      <c r="T195" s="135">
        <f>S195*H195</f>
        <v>0</v>
      </c>
      <c r="AS195" s="136" t="s">
        <v>120</v>
      </c>
      <c r="AT195" s="136" t="s">
        <v>71</v>
      </c>
      <c r="AX195" s="74" t="s">
        <v>119</v>
      </c>
      <c r="BD195" s="137">
        <f>IF(N195="základní",J195,0)</f>
        <v>0</v>
      </c>
      <c r="BE195" s="137">
        <f>IF(N195="snížená",J195,0)</f>
        <v>0</v>
      </c>
      <c r="BF195" s="137">
        <f>IF(N195="zákl. přenesená",J195,0)</f>
        <v>0</v>
      </c>
      <c r="BG195" s="137">
        <f>IF(N195="sníž. přenesená",J195,0)</f>
        <v>0</v>
      </c>
      <c r="BH195" s="137">
        <f>IF(N195="nulová",J195,0)</f>
        <v>0</v>
      </c>
      <c r="BI195" s="74" t="s">
        <v>70</v>
      </c>
      <c r="BJ195" s="137">
        <f>ROUND(I195*H195,2)</f>
        <v>0</v>
      </c>
      <c r="BK195" s="74" t="s">
        <v>159</v>
      </c>
    </row>
    <row r="196" spans="2:63" s="139" customFormat="1" ht="12">
      <c r="B196" s="138"/>
      <c r="D196" s="140" t="s">
        <v>123</v>
      </c>
      <c r="E196" s="141" t="s">
        <v>1</v>
      </c>
      <c r="F196" s="142" t="s">
        <v>310</v>
      </c>
      <c r="H196" s="141" t="s">
        <v>1</v>
      </c>
      <c r="L196" s="138"/>
      <c r="M196" s="143"/>
      <c r="T196" s="144"/>
      <c r="AS196" s="141" t="s">
        <v>123</v>
      </c>
      <c r="AT196" s="141" t="s">
        <v>71</v>
      </c>
      <c r="AU196" s="139" t="s">
        <v>70</v>
      </c>
      <c r="AV196" s="139" t="s">
        <v>24</v>
      </c>
      <c r="AW196" s="139" t="s">
        <v>67</v>
      </c>
      <c r="AX196" s="141" t="s">
        <v>119</v>
      </c>
    </row>
    <row r="197" spans="2:63" s="146" customFormat="1" ht="12">
      <c r="B197" s="145"/>
      <c r="D197" s="140" t="s">
        <v>123</v>
      </c>
      <c r="E197" s="147" t="s">
        <v>1</v>
      </c>
      <c r="F197" s="148" t="s">
        <v>311</v>
      </c>
      <c r="H197" s="149">
        <v>262.2</v>
      </c>
      <c r="L197" s="145"/>
      <c r="M197" s="150"/>
      <c r="T197" s="151"/>
      <c r="AS197" s="147" t="s">
        <v>123</v>
      </c>
      <c r="AT197" s="147" t="s">
        <v>71</v>
      </c>
      <c r="AU197" s="146" t="s">
        <v>71</v>
      </c>
      <c r="AV197" s="146" t="s">
        <v>24</v>
      </c>
      <c r="AW197" s="146" t="s">
        <v>70</v>
      </c>
      <c r="AX197" s="147" t="s">
        <v>119</v>
      </c>
    </row>
    <row r="198" spans="2:63" s="15" customFormat="1" ht="24.25" customHeight="1">
      <c r="B198" s="14"/>
      <c r="C198" s="73">
        <v>23</v>
      </c>
      <c r="D198" s="73" t="s">
        <v>120</v>
      </c>
      <c r="E198" s="126" t="s">
        <v>341</v>
      </c>
      <c r="F198" s="127" t="s">
        <v>342</v>
      </c>
      <c r="G198" s="128" t="s">
        <v>124</v>
      </c>
      <c r="H198" s="129">
        <v>262.2</v>
      </c>
      <c r="I198" s="178">
        <v>0</v>
      </c>
      <c r="J198" s="130">
        <f>ROUND(I198*H198,2)</f>
        <v>0</v>
      </c>
      <c r="K198" s="131"/>
      <c r="L198" s="14"/>
      <c r="M198" s="132" t="s">
        <v>1</v>
      </c>
      <c r="N198" s="133" t="s">
        <v>32</v>
      </c>
      <c r="O198" s="134">
        <v>0.23100000000000001</v>
      </c>
      <c r="P198" s="134">
        <f>O198*H198</f>
        <v>60.568199999999997</v>
      </c>
      <c r="Q198" s="134">
        <v>3.0000000000000001E-3</v>
      </c>
      <c r="R198" s="134">
        <f>Q198*H198</f>
        <v>0.78659999999999997</v>
      </c>
      <c r="S198" s="134">
        <v>0</v>
      </c>
      <c r="T198" s="135">
        <f>S198*H198</f>
        <v>0</v>
      </c>
      <c r="AS198" s="136" t="s">
        <v>120</v>
      </c>
      <c r="AT198" s="136" t="s">
        <v>71</v>
      </c>
      <c r="AX198" s="74" t="s">
        <v>119</v>
      </c>
      <c r="BD198" s="137">
        <f>IF(N198="základní",J198,0)</f>
        <v>0</v>
      </c>
      <c r="BE198" s="137">
        <f>IF(N198="snížená",J198,0)</f>
        <v>0</v>
      </c>
      <c r="BF198" s="137">
        <f>IF(N198="zákl. přenesená",J198,0)</f>
        <v>0</v>
      </c>
      <c r="BG198" s="137">
        <f>IF(N198="sníž. přenesená",J198,0)</f>
        <v>0</v>
      </c>
      <c r="BH198" s="137">
        <f>IF(N198="nulová",J198,0)</f>
        <v>0</v>
      </c>
      <c r="BI198" s="74" t="s">
        <v>70</v>
      </c>
      <c r="BJ198" s="137">
        <f>ROUND(I198*H198,2)</f>
        <v>0</v>
      </c>
      <c r="BK198" s="74" t="s">
        <v>159</v>
      </c>
    </row>
    <row r="199" spans="2:63" s="139" customFormat="1" ht="12">
      <c r="B199" s="138"/>
      <c r="D199" s="140" t="s">
        <v>123</v>
      </c>
      <c r="E199" s="141" t="s">
        <v>1</v>
      </c>
      <c r="F199" s="142" t="s">
        <v>310</v>
      </c>
      <c r="H199" s="141" t="s">
        <v>1</v>
      </c>
      <c r="L199" s="138"/>
      <c r="M199" s="143"/>
      <c r="T199" s="144"/>
      <c r="AS199" s="141" t="s">
        <v>123</v>
      </c>
      <c r="AT199" s="141" t="s">
        <v>71</v>
      </c>
      <c r="AU199" s="139" t="s">
        <v>70</v>
      </c>
      <c r="AV199" s="139" t="s">
        <v>24</v>
      </c>
      <c r="AW199" s="139" t="s">
        <v>67</v>
      </c>
      <c r="AX199" s="141" t="s">
        <v>119</v>
      </c>
    </row>
    <row r="200" spans="2:63" s="146" customFormat="1" ht="12">
      <c r="B200" s="145"/>
      <c r="D200" s="140" t="s">
        <v>123</v>
      </c>
      <c r="E200" s="147" t="s">
        <v>1</v>
      </c>
      <c r="F200" s="148" t="s">
        <v>311</v>
      </c>
      <c r="H200" s="149">
        <v>262.2</v>
      </c>
      <c r="L200" s="145"/>
      <c r="M200" s="150"/>
      <c r="T200" s="151"/>
      <c r="AS200" s="147" t="s">
        <v>123</v>
      </c>
      <c r="AT200" s="147" t="s">
        <v>71</v>
      </c>
      <c r="AU200" s="146" t="s">
        <v>71</v>
      </c>
      <c r="AV200" s="146" t="s">
        <v>24</v>
      </c>
      <c r="AW200" s="146" t="s">
        <v>70</v>
      </c>
      <c r="AX200" s="147" t="s">
        <v>119</v>
      </c>
    </row>
    <row r="201" spans="2:63" s="15" customFormat="1" ht="33" customHeight="1">
      <c r="B201" s="14"/>
      <c r="C201" s="73">
        <v>24</v>
      </c>
      <c r="D201" s="73" t="s">
        <v>120</v>
      </c>
      <c r="E201" s="126" t="s">
        <v>312</v>
      </c>
      <c r="F201" s="127" t="s">
        <v>313</v>
      </c>
      <c r="G201" s="128" t="s">
        <v>125</v>
      </c>
      <c r="H201" s="129">
        <v>2.3597999999999999</v>
      </c>
      <c r="I201" s="178">
        <v>0</v>
      </c>
      <c r="J201" s="130">
        <f>ROUND(I201*H201,2)</f>
        <v>0</v>
      </c>
      <c r="K201" s="131"/>
      <c r="L201" s="14"/>
      <c r="M201" s="132" t="s">
        <v>1</v>
      </c>
      <c r="N201" s="133" t="s">
        <v>32</v>
      </c>
      <c r="O201" s="134">
        <v>0</v>
      </c>
      <c r="P201" s="134">
        <f>O201*H201</f>
        <v>0</v>
      </c>
      <c r="Q201" s="134">
        <v>0</v>
      </c>
      <c r="R201" s="134">
        <f>Q201*H201</f>
        <v>0</v>
      </c>
      <c r="S201" s="134">
        <v>0</v>
      </c>
      <c r="T201" s="135">
        <f>S201*H201</f>
        <v>0</v>
      </c>
      <c r="V201" s="137"/>
      <c r="AS201" s="136" t="s">
        <v>120</v>
      </c>
      <c r="AT201" s="136" t="s">
        <v>71</v>
      </c>
      <c r="AX201" s="74" t="s">
        <v>119</v>
      </c>
      <c r="BD201" s="137">
        <f>IF(N201="základní",J201,0)</f>
        <v>0</v>
      </c>
      <c r="BE201" s="137">
        <f>IF(N201="snížená",J201,0)</f>
        <v>0</v>
      </c>
      <c r="BF201" s="137">
        <f>IF(N201="zákl. přenesená",J201,0)</f>
        <v>0</v>
      </c>
      <c r="BG201" s="137">
        <f>IF(N201="sníž. přenesená",J201,0)</f>
        <v>0</v>
      </c>
      <c r="BH201" s="137">
        <f>IF(N201="nulová",J201,0)</f>
        <v>0</v>
      </c>
      <c r="BI201" s="74" t="s">
        <v>70</v>
      </c>
      <c r="BJ201" s="137">
        <f>ROUND(I201*H201,2)</f>
        <v>0</v>
      </c>
      <c r="BK201" s="74" t="s">
        <v>159</v>
      </c>
    </row>
    <row r="202" spans="2:63" s="114" customFormat="1" ht="23" customHeight="1">
      <c r="B202" s="113"/>
      <c r="D202" s="115" t="s">
        <v>66</v>
      </c>
      <c r="E202" s="124" t="s">
        <v>166</v>
      </c>
      <c r="F202" s="124" t="s">
        <v>167</v>
      </c>
      <c r="J202" s="125">
        <f>BJ202</f>
        <v>0</v>
      </c>
      <c r="L202" s="113"/>
      <c r="M202" s="118"/>
      <c r="P202" s="119">
        <f>SUM(P203:P207)</f>
        <v>14.238436799999999</v>
      </c>
      <c r="R202" s="119">
        <f>SUM(R203:R207)</f>
        <v>2.2100000000000002E-2</v>
      </c>
      <c r="T202" s="120">
        <f>SUM(T203:T207)</f>
        <v>0</v>
      </c>
      <c r="AS202" s="122" t="s">
        <v>66</v>
      </c>
      <c r="AT202" s="122" t="s">
        <v>70</v>
      </c>
      <c r="AX202" s="115" t="s">
        <v>119</v>
      </c>
      <c r="BJ202" s="123">
        <f>SUM(BJ203:BJ207)</f>
        <v>0</v>
      </c>
    </row>
    <row r="203" spans="2:63" s="15" customFormat="1" ht="24.25" customHeight="1">
      <c r="B203" s="14"/>
      <c r="C203" s="73">
        <v>25</v>
      </c>
      <c r="D203" s="73" t="s">
        <v>120</v>
      </c>
      <c r="E203" s="126" t="s">
        <v>314</v>
      </c>
      <c r="F203" s="127" t="s">
        <v>487</v>
      </c>
      <c r="G203" s="128" t="s">
        <v>134</v>
      </c>
      <c r="H203" s="129">
        <v>35</v>
      </c>
      <c r="I203" s="178">
        <v>0</v>
      </c>
      <c r="J203" s="130">
        <f>ROUND(I203*H203,2)</f>
        <v>0</v>
      </c>
      <c r="K203" s="131"/>
      <c r="L203" s="14"/>
      <c r="M203" s="132" t="s">
        <v>1</v>
      </c>
      <c r="N203" s="133" t="s">
        <v>32</v>
      </c>
      <c r="O203" s="134">
        <v>0.39200000000000002</v>
      </c>
      <c r="P203" s="134">
        <f>O203*H203</f>
        <v>13.72</v>
      </c>
      <c r="Q203" s="134">
        <v>3.6000000000000002E-4</v>
      </c>
      <c r="R203" s="134">
        <f>Q203*H203</f>
        <v>1.26E-2</v>
      </c>
      <c r="S203" s="134">
        <v>0</v>
      </c>
      <c r="T203" s="135">
        <f>S203*H203</f>
        <v>0</v>
      </c>
      <c r="AS203" s="136" t="s">
        <v>120</v>
      </c>
      <c r="AT203" s="136" t="s">
        <v>71</v>
      </c>
      <c r="AX203" s="74" t="s">
        <v>119</v>
      </c>
      <c r="BD203" s="137">
        <f>IF(N203="základní",J203,0)</f>
        <v>0</v>
      </c>
      <c r="BE203" s="137">
        <f>IF(N203="snížená",J203,0)</f>
        <v>0</v>
      </c>
      <c r="BF203" s="137">
        <f>IF(N203="zákl. přenesená",J203,0)</f>
        <v>0</v>
      </c>
      <c r="BG203" s="137">
        <f>IF(N203="sníž. přenesená",J203,0)</f>
        <v>0</v>
      </c>
      <c r="BH203" s="137">
        <f>IF(N203="nulová",J203,0)</f>
        <v>0</v>
      </c>
      <c r="BI203" s="74" t="s">
        <v>70</v>
      </c>
      <c r="BJ203" s="137">
        <f>ROUND(I203*H203,2)</f>
        <v>0</v>
      </c>
      <c r="BK203" s="74" t="s">
        <v>159</v>
      </c>
    </row>
    <row r="204" spans="2:63" s="15" customFormat="1" ht="24.25" customHeight="1">
      <c r="B204" s="14"/>
      <c r="C204" s="73">
        <v>26</v>
      </c>
      <c r="D204" s="73" t="s">
        <v>120</v>
      </c>
      <c r="E204" s="126" t="s">
        <v>316</v>
      </c>
      <c r="F204" s="127" t="s">
        <v>315</v>
      </c>
      <c r="G204" s="128" t="s">
        <v>169</v>
      </c>
      <c r="H204" s="129">
        <v>1</v>
      </c>
      <c r="I204" s="178">
        <v>0</v>
      </c>
      <c r="J204" s="130">
        <f>ROUND(I204*H204,2)</f>
        <v>0</v>
      </c>
      <c r="K204" s="131"/>
      <c r="L204" s="14"/>
      <c r="M204" s="132" t="s">
        <v>1</v>
      </c>
      <c r="N204" s="133" t="s">
        <v>32</v>
      </c>
      <c r="O204" s="134">
        <v>0.113</v>
      </c>
      <c r="P204" s="134">
        <f>O204*H204</f>
        <v>0.113</v>
      </c>
      <c r="Q204" s="134">
        <v>5.0000000000000001E-4</v>
      </c>
      <c r="R204" s="134">
        <f>Q204*H204</f>
        <v>5.0000000000000001E-4</v>
      </c>
      <c r="S204" s="134">
        <v>0</v>
      </c>
      <c r="T204" s="135">
        <f>S204*H204</f>
        <v>0</v>
      </c>
      <c r="AS204" s="136" t="s">
        <v>120</v>
      </c>
      <c r="AT204" s="136" t="s">
        <v>71</v>
      </c>
      <c r="AX204" s="74" t="s">
        <v>119</v>
      </c>
      <c r="BD204" s="137">
        <f>IF(N204="základní",J204,0)</f>
        <v>0</v>
      </c>
      <c r="BE204" s="137">
        <f>IF(N204="snížená",J204,0)</f>
        <v>0</v>
      </c>
      <c r="BF204" s="137">
        <f>IF(N204="zákl. přenesená",J204,0)</f>
        <v>0</v>
      </c>
      <c r="BG204" s="137">
        <f>IF(N204="sníž. přenesená",J204,0)</f>
        <v>0</v>
      </c>
      <c r="BH204" s="137">
        <f>IF(N204="nulová",J204,0)</f>
        <v>0</v>
      </c>
      <c r="BI204" s="74" t="s">
        <v>70</v>
      </c>
      <c r="BJ204" s="137">
        <f>ROUND(I204*H204,2)</f>
        <v>0</v>
      </c>
      <c r="BK204" s="74" t="s">
        <v>159</v>
      </c>
    </row>
    <row r="205" spans="2:63" s="15" customFormat="1" ht="24.25" customHeight="1">
      <c r="B205" s="14"/>
      <c r="C205" s="73">
        <v>27</v>
      </c>
      <c r="D205" s="73" t="s">
        <v>120</v>
      </c>
      <c r="E205" s="126" t="s">
        <v>319</v>
      </c>
      <c r="F205" s="127" t="s">
        <v>488</v>
      </c>
      <c r="G205" s="128" t="s">
        <v>169</v>
      </c>
      <c r="H205" s="129">
        <v>30</v>
      </c>
      <c r="I205" s="178">
        <v>0</v>
      </c>
      <c r="J205" s="130">
        <f>ROUND(I205*H205,2)</f>
        <v>0</v>
      </c>
      <c r="K205" s="131"/>
      <c r="L205" s="14"/>
      <c r="M205" s="132" t="s">
        <v>1</v>
      </c>
      <c r="N205" s="133" t="s">
        <v>32</v>
      </c>
      <c r="O205" s="134">
        <v>0</v>
      </c>
      <c r="P205" s="134">
        <f>O205*H205</f>
        <v>0</v>
      </c>
      <c r="Q205" s="134">
        <v>2.9999999999999997E-4</v>
      </c>
      <c r="R205" s="134">
        <f>Q205*H205</f>
        <v>8.9999999999999993E-3</v>
      </c>
      <c r="S205" s="134">
        <v>0</v>
      </c>
      <c r="T205" s="135">
        <f>S205*H205</f>
        <v>0</v>
      </c>
      <c r="AS205" s="136" t="s">
        <v>120</v>
      </c>
      <c r="AT205" s="136" t="s">
        <v>71</v>
      </c>
      <c r="AX205" s="74" t="s">
        <v>119</v>
      </c>
      <c r="BD205" s="137">
        <f>IF(N205="základní",J205,0)</f>
        <v>0</v>
      </c>
      <c r="BE205" s="137">
        <f>IF(N205="snížená",J205,0)</f>
        <v>0</v>
      </c>
      <c r="BF205" s="137">
        <f>IF(N205="zákl. přenesená",J205,0)</f>
        <v>0</v>
      </c>
      <c r="BG205" s="137">
        <f>IF(N205="sníž. přenesená",J205,0)</f>
        <v>0</v>
      </c>
      <c r="BH205" s="137">
        <f>IF(N205="nulová",J205,0)</f>
        <v>0</v>
      </c>
      <c r="BI205" s="74" t="s">
        <v>70</v>
      </c>
      <c r="BJ205" s="137">
        <f>ROUND(I205*H205,2)</f>
        <v>0</v>
      </c>
      <c r="BK205" s="74" t="s">
        <v>159</v>
      </c>
    </row>
    <row r="206" spans="2:63" s="15" customFormat="1" ht="24.25" customHeight="1">
      <c r="B206" s="14"/>
      <c r="C206" s="73">
        <v>28</v>
      </c>
      <c r="D206" s="73" t="s">
        <v>120</v>
      </c>
      <c r="E206" s="126" t="s">
        <v>317</v>
      </c>
      <c r="F206" s="127" t="s">
        <v>318</v>
      </c>
      <c r="G206" s="128" t="s">
        <v>125</v>
      </c>
      <c r="H206" s="129">
        <v>1.3599999999999999E-2</v>
      </c>
      <c r="I206" s="178">
        <v>0</v>
      </c>
      <c r="J206" s="130">
        <f>ROUND(I206*H206,2)</f>
        <v>0</v>
      </c>
      <c r="K206" s="131"/>
      <c r="L206" s="14"/>
      <c r="M206" s="132" t="s">
        <v>1</v>
      </c>
      <c r="N206" s="133" t="s">
        <v>32</v>
      </c>
      <c r="O206" s="134">
        <v>0.98799999999999999</v>
      </c>
      <c r="P206" s="134">
        <f>O206*H206</f>
        <v>1.3436799999999999E-2</v>
      </c>
      <c r="Q206" s="134">
        <v>0</v>
      </c>
      <c r="R206" s="134">
        <f>Q206*H206</f>
        <v>0</v>
      </c>
      <c r="S206" s="134">
        <v>0</v>
      </c>
      <c r="T206" s="135">
        <f>S206*H206</f>
        <v>0</v>
      </c>
      <c r="AS206" s="136" t="s">
        <v>120</v>
      </c>
      <c r="AT206" s="136" t="s">
        <v>71</v>
      </c>
      <c r="AX206" s="74" t="s">
        <v>119</v>
      </c>
      <c r="BD206" s="137">
        <f>IF(N206="základní",J206,0)</f>
        <v>0</v>
      </c>
      <c r="BE206" s="137">
        <f>IF(N206="snížená",J206,0)</f>
        <v>0</v>
      </c>
      <c r="BF206" s="137">
        <f>IF(N206="zákl. přenesená",J206,0)</f>
        <v>0</v>
      </c>
      <c r="BG206" s="137">
        <f>IF(N206="sníž. přenesená",J206,0)</f>
        <v>0</v>
      </c>
      <c r="BH206" s="137">
        <f>IF(N206="nulová",J206,0)</f>
        <v>0</v>
      </c>
      <c r="BI206" s="74" t="s">
        <v>70</v>
      </c>
      <c r="BJ206" s="137">
        <f>ROUND(I206*H206,2)</f>
        <v>0</v>
      </c>
      <c r="BK206" s="74" t="s">
        <v>159</v>
      </c>
    </row>
    <row r="207" spans="2:63" s="15" customFormat="1" ht="24.25" customHeight="1">
      <c r="B207" s="14"/>
      <c r="C207" s="73">
        <v>29</v>
      </c>
      <c r="D207" s="73" t="s">
        <v>120</v>
      </c>
      <c r="E207" s="126" t="s">
        <v>320</v>
      </c>
      <c r="F207" s="127" t="s">
        <v>321</v>
      </c>
      <c r="G207" s="128" t="s">
        <v>168</v>
      </c>
      <c r="H207" s="129">
        <v>1</v>
      </c>
      <c r="I207" s="178">
        <v>0</v>
      </c>
      <c r="J207" s="130">
        <f>ROUND(I207*H207,2)</f>
        <v>0</v>
      </c>
      <c r="K207" s="131"/>
      <c r="L207" s="14"/>
      <c r="M207" s="132" t="s">
        <v>1</v>
      </c>
      <c r="N207" s="133" t="s">
        <v>32</v>
      </c>
      <c r="O207" s="134">
        <v>0.39200000000000002</v>
      </c>
      <c r="P207" s="134">
        <f>O207*H207</f>
        <v>0.39200000000000002</v>
      </c>
      <c r="Q207" s="134">
        <v>0</v>
      </c>
      <c r="R207" s="134">
        <f>Q207*H207</f>
        <v>0</v>
      </c>
      <c r="S207" s="134">
        <v>0</v>
      </c>
      <c r="T207" s="135">
        <f>S207*H207</f>
        <v>0</v>
      </c>
      <c r="V207" s="137"/>
      <c r="AS207" s="136" t="s">
        <v>120</v>
      </c>
      <c r="AT207" s="136" t="s">
        <v>71</v>
      </c>
      <c r="AX207" s="74" t="s">
        <v>119</v>
      </c>
      <c r="BD207" s="137">
        <f>IF(N207="základní",J207,0)</f>
        <v>0</v>
      </c>
      <c r="BE207" s="137">
        <f>IF(N207="snížená",J207,0)</f>
        <v>0</v>
      </c>
      <c r="BF207" s="137">
        <f>IF(N207="zákl. přenesená",J207,0)</f>
        <v>0</v>
      </c>
      <c r="BG207" s="137">
        <f>IF(N207="sníž. přenesená",J207,0)</f>
        <v>0</v>
      </c>
      <c r="BH207" s="137">
        <f>IF(N207="nulová",J207,0)</f>
        <v>0</v>
      </c>
      <c r="BI207" s="74" t="s">
        <v>70</v>
      </c>
      <c r="BJ207" s="137">
        <f>ROUND(I207*H207,2)</f>
        <v>0</v>
      </c>
      <c r="BK207" s="74" t="s">
        <v>159</v>
      </c>
    </row>
    <row r="208" spans="2:63" s="114" customFormat="1" ht="23" customHeight="1">
      <c r="B208" s="113"/>
      <c r="D208" s="115" t="s">
        <v>66</v>
      </c>
      <c r="E208" s="124" t="s">
        <v>170</v>
      </c>
      <c r="F208" s="124" t="s">
        <v>171</v>
      </c>
      <c r="J208" s="125">
        <f>BJ208</f>
        <v>0</v>
      </c>
      <c r="L208" s="113"/>
      <c r="M208" s="118"/>
      <c r="P208" s="119">
        <f>SUM(P209:P215)</f>
        <v>608.76443205999999</v>
      </c>
      <c r="R208" s="119">
        <f>SUM(R209:R215)</f>
        <v>4.4684759999999999</v>
      </c>
      <c r="T208" s="120">
        <f>SUM(T209:T215)</f>
        <v>0</v>
      </c>
      <c r="AS208" s="122" t="s">
        <v>66</v>
      </c>
      <c r="AT208" s="122" t="s">
        <v>70</v>
      </c>
      <c r="AX208" s="115" t="s">
        <v>119</v>
      </c>
      <c r="BJ208" s="123">
        <f>SUM(BJ209:BJ215)</f>
        <v>0</v>
      </c>
    </row>
    <row r="209" spans="1:63" s="15" customFormat="1" ht="39">
      <c r="B209" s="14"/>
      <c r="C209" s="73">
        <v>30</v>
      </c>
      <c r="D209" s="163" t="s">
        <v>129</v>
      </c>
      <c r="E209" s="164" t="s">
        <v>616</v>
      </c>
      <c r="F209" s="165" t="s">
        <v>617</v>
      </c>
      <c r="G209" s="166" t="s">
        <v>124</v>
      </c>
      <c r="H209" s="167">
        <v>261.14999999999998</v>
      </c>
      <c r="I209" s="180">
        <v>0</v>
      </c>
      <c r="J209" s="168">
        <f>ROUND(I209*H209,2)</f>
        <v>0</v>
      </c>
      <c r="K209" s="131"/>
      <c r="L209" s="14"/>
      <c r="M209" s="132" t="s">
        <v>1</v>
      </c>
      <c r="N209" s="133" t="s">
        <v>32</v>
      </c>
      <c r="O209" s="134">
        <v>1.018</v>
      </c>
      <c r="P209" s="134">
        <f>O209*H209</f>
        <v>265.85069999999996</v>
      </c>
      <c r="Q209" s="134">
        <v>1.6920000000000001E-2</v>
      </c>
      <c r="R209" s="134">
        <f>Q209*H209</f>
        <v>4.4186579999999998</v>
      </c>
      <c r="S209" s="134">
        <v>0</v>
      </c>
      <c r="T209" s="135">
        <f>S209*H209</f>
        <v>0</v>
      </c>
      <c r="AS209" s="136" t="s">
        <v>129</v>
      </c>
      <c r="AT209" s="136" t="s">
        <v>71</v>
      </c>
      <c r="AX209" s="74" t="s">
        <v>119</v>
      </c>
      <c r="BD209" s="137">
        <f>IF(N209="základní",J209,0)</f>
        <v>0</v>
      </c>
      <c r="BE209" s="137">
        <f>IF(N209="snížená",J209,0)</f>
        <v>0</v>
      </c>
      <c r="BF209" s="137">
        <f>IF(N209="zákl. přenesená",J209,0)</f>
        <v>0</v>
      </c>
      <c r="BG209" s="137">
        <f>IF(N209="sníž. přenesená",J209,0)</f>
        <v>0</v>
      </c>
      <c r="BH209" s="137">
        <f>IF(N209="nulová",J209,0)</f>
        <v>0</v>
      </c>
      <c r="BI209" s="74" t="s">
        <v>70</v>
      </c>
      <c r="BJ209" s="137">
        <f>ROUND(I209*H209,2)</f>
        <v>0</v>
      </c>
      <c r="BK209" s="74" t="s">
        <v>122</v>
      </c>
    </row>
    <row r="210" spans="1:63" s="139" customFormat="1" ht="12">
      <c r="B210" s="138"/>
      <c r="D210" s="140" t="s">
        <v>123</v>
      </c>
      <c r="E210" s="141" t="s">
        <v>1</v>
      </c>
      <c r="F210" s="142" t="s">
        <v>310</v>
      </c>
      <c r="H210" s="141" t="s">
        <v>1</v>
      </c>
      <c r="L210" s="138"/>
      <c r="M210" s="143"/>
      <c r="T210" s="144"/>
      <c r="AS210" s="141" t="s">
        <v>123</v>
      </c>
      <c r="AT210" s="141" t="s">
        <v>71</v>
      </c>
      <c r="AU210" s="139" t="s">
        <v>70</v>
      </c>
      <c r="AV210" s="139" t="s">
        <v>24</v>
      </c>
      <c r="AW210" s="139" t="s">
        <v>67</v>
      </c>
      <c r="AX210" s="141" t="s">
        <v>119</v>
      </c>
    </row>
    <row r="211" spans="1:63" s="146" customFormat="1" ht="12">
      <c r="B211" s="145"/>
      <c r="D211" s="140" t="s">
        <v>123</v>
      </c>
      <c r="E211" s="147" t="s">
        <v>1</v>
      </c>
      <c r="F211" s="148" t="s">
        <v>264</v>
      </c>
      <c r="H211" s="149">
        <v>261.14999999999998</v>
      </c>
      <c r="L211" s="145"/>
      <c r="M211" s="150"/>
      <c r="T211" s="151"/>
      <c r="AS211" s="147" t="s">
        <v>123</v>
      </c>
      <c r="AT211" s="147" t="s">
        <v>71</v>
      </c>
      <c r="AU211" s="146" t="s">
        <v>71</v>
      </c>
      <c r="AV211" s="146" t="s">
        <v>24</v>
      </c>
      <c r="AW211" s="146" t="s">
        <v>70</v>
      </c>
      <c r="AX211" s="147" t="s">
        <v>119</v>
      </c>
    </row>
    <row r="212" spans="1:63" s="146" customFormat="1" ht="26">
      <c r="A212" s="15"/>
      <c r="B212" s="14"/>
      <c r="C212" s="73">
        <v>31</v>
      </c>
      <c r="D212" s="73" t="s">
        <v>120</v>
      </c>
      <c r="E212" s="126" t="s">
        <v>343</v>
      </c>
      <c r="F212" s="127" t="s">
        <v>344</v>
      </c>
      <c r="G212" s="128" t="s">
        <v>124</v>
      </c>
      <c r="H212" s="129">
        <v>262.2</v>
      </c>
      <c r="I212" s="178">
        <v>0</v>
      </c>
      <c r="J212" s="130">
        <f>ROUND(I212*H212,2)</f>
        <v>0</v>
      </c>
      <c r="K212" s="169"/>
      <c r="L212" s="14"/>
      <c r="M212" s="132"/>
      <c r="N212" s="133" t="s">
        <v>32</v>
      </c>
      <c r="O212" s="134">
        <v>0</v>
      </c>
      <c r="P212" s="134">
        <v>314.4246</v>
      </c>
      <c r="Q212" s="134">
        <v>1.9000000000000001E-4</v>
      </c>
      <c r="R212" s="134">
        <f>Q212*H212</f>
        <v>4.9818000000000001E-2</v>
      </c>
      <c r="S212" s="134">
        <v>0</v>
      </c>
      <c r="T212" s="135">
        <v>0</v>
      </c>
      <c r="U212" s="15"/>
      <c r="V212" s="136"/>
      <c r="W212" s="15"/>
      <c r="X212" s="136"/>
      <c r="Y212" s="136"/>
      <c r="Z212" s="15"/>
      <c r="AA212" s="15"/>
      <c r="AB212" s="15"/>
      <c r="AC212" s="74"/>
      <c r="AD212" s="74"/>
      <c r="AE212" s="15"/>
      <c r="AF212" s="15"/>
      <c r="AG212" s="15"/>
      <c r="AH212" s="15"/>
      <c r="AI212" s="137"/>
      <c r="AJ212" s="137"/>
      <c r="AK212" s="137"/>
      <c r="AL212" s="137"/>
      <c r="AM212" s="137"/>
      <c r="AN212" s="74"/>
      <c r="AO212" s="137"/>
      <c r="AP212" s="74"/>
      <c r="AQ212" s="15"/>
      <c r="AS212" s="136" t="s">
        <v>120</v>
      </c>
      <c r="AT212" s="136" t="s">
        <v>71</v>
      </c>
      <c r="AU212" s="15"/>
      <c r="AV212" s="15"/>
      <c r="AW212" s="15"/>
      <c r="AX212" s="74" t="s">
        <v>119</v>
      </c>
      <c r="AY212" s="15"/>
      <c r="AZ212" s="15"/>
      <c r="BA212" s="15"/>
      <c r="BB212" s="15"/>
      <c r="BC212" s="15"/>
      <c r="BD212" s="137">
        <f>IF(N212="základní",J212,0)</f>
        <v>0</v>
      </c>
      <c r="BE212" s="137">
        <f>IF(N212="snížená",J212,0)</f>
        <v>0</v>
      </c>
      <c r="BF212" s="137">
        <f>IF(N212="zákl. přenesená",J212,0)</f>
        <v>0</v>
      </c>
      <c r="BG212" s="137">
        <f>IF(N212="sníž. přenesená",J212,0)</f>
        <v>0</v>
      </c>
      <c r="BH212" s="137">
        <f>IF(N212="nulová",J212,0)</f>
        <v>0</v>
      </c>
      <c r="BI212" s="74" t="s">
        <v>70</v>
      </c>
      <c r="BJ212" s="137">
        <f>ROUND(I212*H212,2)</f>
        <v>0</v>
      </c>
      <c r="BK212" s="74" t="s">
        <v>159</v>
      </c>
    </row>
    <row r="213" spans="1:63" s="146" customFormat="1" ht="12">
      <c r="A213" s="139"/>
      <c r="B213" s="138"/>
      <c r="C213" s="139"/>
      <c r="D213" s="140" t="s">
        <v>123</v>
      </c>
      <c r="E213" s="141"/>
      <c r="F213" s="142" t="s">
        <v>254</v>
      </c>
      <c r="G213" s="139"/>
      <c r="H213" s="141"/>
      <c r="I213" s="139"/>
      <c r="J213" s="139"/>
      <c r="K213" s="139"/>
      <c r="L213" s="138"/>
      <c r="M213" s="143"/>
      <c r="N213" s="139"/>
      <c r="O213" s="139"/>
      <c r="P213" s="139"/>
      <c r="Q213" s="139"/>
      <c r="R213" s="139"/>
      <c r="S213" s="139"/>
      <c r="T213" s="144"/>
      <c r="U213" s="139"/>
      <c r="V213" s="139"/>
      <c r="W213" s="139"/>
      <c r="X213" s="141"/>
      <c r="Y213" s="141"/>
      <c r="Z213" s="139"/>
      <c r="AA213" s="139"/>
      <c r="AB213" s="139"/>
      <c r="AC213" s="141"/>
      <c r="AD213" s="141"/>
      <c r="AE213" s="139"/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39"/>
      <c r="AS213" s="141" t="s">
        <v>123</v>
      </c>
      <c r="AT213" s="141" t="s">
        <v>71</v>
      </c>
      <c r="AU213" s="139" t="s">
        <v>70</v>
      </c>
      <c r="AV213" s="139" t="s">
        <v>24</v>
      </c>
      <c r="AW213" s="139" t="s">
        <v>67</v>
      </c>
      <c r="AX213" s="141" t="s">
        <v>119</v>
      </c>
      <c r="AY213" s="139"/>
      <c r="AZ213" s="139"/>
      <c r="BA213" s="139"/>
      <c r="BB213" s="139"/>
      <c r="BC213" s="139"/>
      <c r="BD213" s="139"/>
      <c r="BE213" s="139"/>
      <c r="BF213" s="139"/>
      <c r="BG213" s="139"/>
      <c r="BH213" s="139"/>
      <c r="BI213" s="139"/>
      <c r="BJ213" s="139"/>
      <c r="BK213" s="139"/>
    </row>
    <row r="214" spans="1:63" s="146" customFormat="1" ht="12">
      <c r="B214" s="145"/>
      <c r="D214" s="140" t="s">
        <v>123</v>
      </c>
      <c r="E214" s="147" t="s">
        <v>1</v>
      </c>
      <c r="F214" s="148" t="s">
        <v>311</v>
      </c>
      <c r="H214" s="149">
        <v>262.2</v>
      </c>
      <c r="L214" s="145"/>
      <c r="M214" s="150"/>
      <c r="T214" s="151"/>
      <c r="AS214" s="147" t="s">
        <v>123</v>
      </c>
      <c r="AT214" s="147" t="s">
        <v>71</v>
      </c>
      <c r="AU214" s="146" t="s">
        <v>71</v>
      </c>
      <c r="AV214" s="146" t="s">
        <v>24</v>
      </c>
      <c r="AW214" s="146" t="s">
        <v>70</v>
      </c>
      <c r="AX214" s="147" t="s">
        <v>119</v>
      </c>
    </row>
    <row r="215" spans="1:63" s="15" customFormat="1" ht="33" customHeight="1">
      <c r="B215" s="14"/>
      <c r="C215" s="73">
        <v>32</v>
      </c>
      <c r="D215" s="73" t="s">
        <v>120</v>
      </c>
      <c r="E215" s="126" t="s">
        <v>322</v>
      </c>
      <c r="F215" s="127" t="s">
        <v>345</v>
      </c>
      <c r="G215" s="128" t="s">
        <v>125</v>
      </c>
      <c r="H215" s="129">
        <v>8.1818299999999997</v>
      </c>
      <c r="I215" s="178">
        <v>0</v>
      </c>
      <c r="J215" s="130">
        <f>ROUND(I215*H215,2)</f>
        <v>0</v>
      </c>
      <c r="K215" s="131"/>
      <c r="L215" s="14"/>
      <c r="M215" s="132" t="s">
        <v>1</v>
      </c>
      <c r="N215" s="133" t="s">
        <v>32</v>
      </c>
      <c r="O215" s="134">
        <v>3.4820000000000002</v>
      </c>
      <c r="P215" s="134">
        <f>O215*H215</f>
        <v>28.489132059999999</v>
      </c>
      <c r="Q215" s="134">
        <v>0</v>
      </c>
      <c r="R215" s="134">
        <f>Q215*H215</f>
        <v>0</v>
      </c>
      <c r="S215" s="134">
        <v>0</v>
      </c>
      <c r="T215" s="135">
        <f>S215*H215</f>
        <v>0</v>
      </c>
      <c r="V215" s="137"/>
      <c r="W215" s="137"/>
      <c r="AS215" s="136" t="s">
        <v>120</v>
      </c>
      <c r="AT215" s="136" t="s">
        <v>71</v>
      </c>
      <c r="AX215" s="74" t="s">
        <v>119</v>
      </c>
      <c r="BD215" s="137">
        <f>IF(N215="základní",J215,0)</f>
        <v>0</v>
      </c>
      <c r="BE215" s="137">
        <f>IF(N215="snížená",J215,0)</f>
        <v>0</v>
      </c>
      <c r="BF215" s="137">
        <f>IF(N215="zákl. přenesená",J215,0)</f>
        <v>0</v>
      </c>
      <c r="BG215" s="137">
        <f>IF(N215="sníž. přenesená",J215,0)</f>
        <v>0</v>
      </c>
      <c r="BH215" s="137">
        <f>IF(N215="nulová",J215,0)</f>
        <v>0</v>
      </c>
      <c r="BI215" s="74" t="s">
        <v>70</v>
      </c>
      <c r="BJ215" s="137">
        <f>ROUND(I215*H215,2)</f>
        <v>0</v>
      </c>
      <c r="BK215" s="74" t="s">
        <v>159</v>
      </c>
    </row>
    <row r="216" spans="1:63" s="114" customFormat="1" ht="23" customHeight="1">
      <c r="B216" s="113"/>
      <c r="D216" s="115" t="s">
        <v>66</v>
      </c>
      <c r="E216" s="124" t="s">
        <v>172</v>
      </c>
      <c r="F216" s="124" t="s">
        <v>173</v>
      </c>
      <c r="J216" s="125">
        <f>BJ216</f>
        <v>0</v>
      </c>
      <c r="L216" s="113"/>
      <c r="M216" s="118"/>
      <c r="P216" s="119">
        <f>SUM(P217:P218)</f>
        <v>0.29078399999999999</v>
      </c>
      <c r="R216" s="119">
        <f>SUM(R217:R218)</f>
        <v>0</v>
      </c>
      <c r="T216" s="120">
        <f>SUM(T217:T218)</f>
        <v>2.6000000000000002E-2</v>
      </c>
      <c r="AS216" s="122" t="s">
        <v>66</v>
      </c>
      <c r="AT216" s="122" t="s">
        <v>70</v>
      </c>
      <c r="AX216" s="115" t="s">
        <v>119</v>
      </c>
      <c r="BJ216" s="123">
        <f>SUM(BJ217:BJ218)</f>
        <v>0</v>
      </c>
    </row>
    <row r="217" spans="1:63" s="15" customFormat="1" ht="16.5" customHeight="1">
      <c r="B217" s="14"/>
      <c r="C217" s="73">
        <v>33</v>
      </c>
      <c r="D217" s="73" t="s">
        <v>120</v>
      </c>
      <c r="E217" s="126" t="s">
        <v>174</v>
      </c>
      <c r="F217" s="127" t="s">
        <v>175</v>
      </c>
      <c r="G217" s="128" t="s">
        <v>124</v>
      </c>
      <c r="H217" s="129">
        <v>2.6</v>
      </c>
      <c r="I217" s="178">
        <v>0</v>
      </c>
      <c r="J217" s="130">
        <f>ROUND(I217*H217,2)</f>
        <v>0</v>
      </c>
      <c r="K217" s="131"/>
      <c r="L217" s="14"/>
      <c r="M217" s="132" t="s">
        <v>1</v>
      </c>
      <c r="N217" s="133" t="s">
        <v>32</v>
      </c>
      <c r="O217" s="134">
        <v>7.3999999999999996E-2</v>
      </c>
      <c r="P217" s="134">
        <f>O217*H217</f>
        <v>0.19239999999999999</v>
      </c>
      <c r="Q217" s="134">
        <v>0</v>
      </c>
      <c r="R217" s="134">
        <f>Q217*H217</f>
        <v>0</v>
      </c>
      <c r="S217" s="134">
        <v>0.01</v>
      </c>
      <c r="T217" s="135">
        <f>S217*H217</f>
        <v>2.6000000000000002E-2</v>
      </c>
      <c r="AS217" s="136" t="s">
        <v>120</v>
      </c>
      <c r="AT217" s="136" t="s">
        <v>71</v>
      </c>
      <c r="AX217" s="74" t="s">
        <v>119</v>
      </c>
      <c r="BD217" s="137">
        <f>IF(N217="základní",J217,0)</f>
        <v>0</v>
      </c>
      <c r="BE217" s="137">
        <f>IF(N217="snížená",J217,0)</f>
        <v>0</v>
      </c>
      <c r="BF217" s="137">
        <f>IF(N217="zákl. přenesená",J217,0)</f>
        <v>0</v>
      </c>
      <c r="BG217" s="137">
        <f>IF(N217="sníž. přenesená",J217,0)</f>
        <v>0</v>
      </c>
      <c r="BH217" s="137">
        <f>IF(N217="nulová",J217,0)</f>
        <v>0</v>
      </c>
      <c r="BI217" s="74" t="s">
        <v>70</v>
      </c>
      <c r="BJ217" s="137">
        <f>ROUND(I217*H217,2)</f>
        <v>0</v>
      </c>
      <c r="BK217" s="74" t="s">
        <v>159</v>
      </c>
    </row>
    <row r="218" spans="1:63" s="15" customFormat="1" ht="33" customHeight="1">
      <c r="B218" s="14"/>
      <c r="C218" s="73">
        <v>34</v>
      </c>
      <c r="D218" s="73" t="s">
        <v>120</v>
      </c>
      <c r="E218" s="126" t="s">
        <v>323</v>
      </c>
      <c r="F218" s="127" t="s">
        <v>324</v>
      </c>
      <c r="G218" s="128" t="s">
        <v>125</v>
      </c>
      <c r="H218" s="129">
        <v>2.5999999999999999E-2</v>
      </c>
      <c r="I218" s="178">
        <v>0</v>
      </c>
      <c r="J218" s="130">
        <f>ROUND(I218*H218,2)</f>
        <v>0</v>
      </c>
      <c r="K218" s="131"/>
      <c r="L218" s="14"/>
      <c r="M218" s="132" t="s">
        <v>1</v>
      </c>
      <c r="N218" s="133" t="s">
        <v>32</v>
      </c>
      <c r="O218" s="134">
        <v>3.7839999999999998</v>
      </c>
      <c r="P218" s="134">
        <f>O218*H218</f>
        <v>9.8383999999999985E-2</v>
      </c>
      <c r="Q218" s="134">
        <v>0</v>
      </c>
      <c r="R218" s="134">
        <f>Q218*H218</f>
        <v>0</v>
      </c>
      <c r="S218" s="134">
        <v>0</v>
      </c>
      <c r="T218" s="135">
        <f>S218*H218</f>
        <v>0</v>
      </c>
      <c r="AS218" s="136" t="s">
        <v>120</v>
      </c>
      <c r="AT218" s="136" t="s">
        <v>71</v>
      </c>
      <c r="AX218" s="74" t="s">
        <v>119</v>
      </c>
      <c r="BD218" s="137">
        <f>IF(N218="základní",J218,0)</f>
        <v>0</v>
      </c>
      <c r="BE218" s="137">
        <f>IF(N218="snížená",J218,0)</f>
        <v>0</v>
      </c>
      <c r="BF218" s="137">
        <f>IF(N218="zákl. přenesená",J218,0)</f>
        <v>0</v>
      </c>
      <c r="BG218" s="137">
        <f>IF(N218="sníž. přenesená",J218,0)</f>
        <v>0</v>
      </c>
      <c r="BH218" s="137">
        <f>IF(N218="nulová",J218,0)</f>
        <v>0</v>
      </c>
      <c r="BI218" s="74" t="s">
        <v>70</v>
      </c>
      <c r="BJ218" s="137">
        <f>ROUND(I218*H218,2)</f>
        <v>0</v>
      </c>
      <c r="BK218" s="74" t="s">
        <v>159</v>
      </c>
    </row>
    <row r="219" spans="1:63" s="114" customFormat="1" ht="23" customHeight="1">
      <c r="B219" s="113"/>
      <c r="D219" s="115" t="s">
        <v>66</v>
      </c>
      <c r="E219" s="124" t="s">
        <v>178</v>
      </c>
      <c r="F219" s="124" t="s">
        <v>179</v>
      </c>
      <c r="J219" s="125">
        <f>BJ219</f>
        <v>0</v>
      </c>
      <c r="L219" s="113"/>
      <c r="M219" s="118"/>
      <c r="P219" s="119">
        <f>SUM(P220:P233)</f>
        <v>3.8665469700000004</v>
      </c>
      <c r="R219" s="119">
        <f>SUM(R220:R233)</f>
        <v>3.4009999999999999E-2</v>
      </c>
      <c r="T219" s="120">
        <f>SUM(T220:T233)</f>
        <v>0</v>
      </c>
      <c r="AS219" s="122" t="s">
        <v>66</v>
      </c>
      <c r="AT219" s="122" t="s">
        <v>70</v>
      </c>
      <c r="AX219" s="115" t="s">
        <v>119</v>
      </c>
      <c r="BJ219" s="123">
        <f>SUM(BJ220:BJ233)</f>
        <v>0</v>
      </c>
    </row>
    <row r="220" spans="1:63" s="15" customFormat="1" ht="24.25" customHeight="1">
      <c r="B220" s="14"/>
      <c r="C220" s="73">
        <v>35</v>
      </c>
      <c r="D220" s="73" t="s">
        <v>120</v>
      </c>
      <c r="E220" s="126" t="s">
        <v>265</v>
      </c>
      <c r="F220" s="127" t="s">
        <v>267</v>
      </c>
      <c r="G220" s="128" t="s">
        <v>169</v>
      </c>
      <c r="H220" s="129">
        <v>1</v>
      </c>
      <c r="I220" s="178">
        <v>0</v>
      </c>
      <c r="J220" s="130">
        <f>ROUND(I220*H220,2)</f>
        <v>0</v>
      </c>
      <c r="K220" s="131"/>
      <c r="L220" s="14"/>
      <c r="M220" s="132" t="s">
        <v>1</v>
      </c>
      <c r="N220" s="133" t="s">
        <v>32</v>
      </c>
      <c r="O220" s="134">
        <v>1.825</v>
      </c>
      <c r="P220" s="134">
        <f>O220*H220</f>
        <v>1.825</v>
      </c>
      <c r="Q220" s="134">
        <v>2.1000000000000001E-4</v>
      </c>
      <c r="R220" s="134">
        <v>0</v>
      </c>
      <c r="S220" s="134">
        <v>0</v>
      </c>
      <c r="T220" s="135">
        <f>S220*H220</f>
        <v>0</v>
      </c>
      <c r="AS220" s="136" t="s">
        <v>120</v>
      </c>
      <c r="AT220" s="136" t="s">
        <v>71</v>
      </c>
      <c r="AX220" s="74" t="s">
        <v>119</v>
      </c>
      <c r="BD220" s="137">
        <f>IF(N220="základní",J220,0)</f>
        <v>0</v>
      </c>
      <c r="BE220" s="137">
        <f>IF(N220="snížená",J220,0)</f>
        <v>0</v>
      </c>
      <c r="BF220" s="137">
        <f>IF(N220="zákl. přenesená",J220,0)</f>
        <v>0</v>
      </c>
      <c r="BG220" s="137">
        <f>IF(N220="sníž. přenesená",J220,0)</f>
        <v>0</v>
      </c>
      <c r="BH220" s="137">
        <f>IF(N220="nulová",J220,0)</f>
        <v>0</v>
      </c>
      <c r="BI220" s="74" t="s">
        <v>70</v>
      </c>
      <c r="BJ220" s="137">
        <f>ROUND(I220*H220,2)</f>
        <v>0</v>
      </c>
      <c r="BK220" s="74" t="s">
        <v>159</v>
      </c>
    </row>
    <row r="221" spans="1:63" s="139" customFormat="1" ht="12">
      <c r="B221" s="138"/>
      <c r="D221" s="140" t="s">
        <v>123</v>
      </c>
      <c r="E221" s="141" t="s">
        <v>1</v>
      </c>
      <c r="F221" s="142" t="s">
        <v>266</v>
      </c>
      <c r="H221" s="141" t="s">
        <v>1</v>
      </c>
      <c r="L221" s="138"/>
      <c r="M221" s="143"/>
      <c r="T221" s="144"/>
      <c r="AS221" s="141" t="s">
        <v>123</v>
      </c>
      <c r="AT221" s="141" t="s">
        <v>71</v>
      </c>
      <c r="AU221" s="139" t="s">
        <v>70</v>
      </c>
      <c r="AV221" s="139" t="s">
        <v>24</v>
      </c>
      <c r="AW221" s="139" t="s">
        <v>67</v>
      </c>
      <c r="AX221" s="141" t="s">
        <v>119</v>
      </c>
    </row>
    <row r="222" spans="1:63" s="146" customFormat="1">
      <c r="B222" s="145"/>
      <c r="D222" s="140" t="s">
        <v>123</v>
      </c>
      <c r="E222" s="147" t="s">
        <v>1</v>
      </c>
      <c r="F222" s="148">
        <v>1</v>
      </c>
      <c r="H222" s="149">
        <v>1</v>
      </c>
      <c r="L222" s="145"/>
      <c r="M222" s="150"/>
      <c r="T222" s="151"/>
      <c r="AS222" s="147" t="s">
        <v>123</v>
      </c>
      <c r="AT222" s="147" t="s">
        <v>71</v>
      </c>
      <c r="AU222" s="146" t="s">
        <v>71</v>
      </c>
      <c r="AV222" s="146" t="s">
        <v>24</v>
      </c>
      <c r="AW222" s="146" t="s">
        <v>67</v>
      </c>
      <c r="AX222" s="147" t="s">
        <v>119</v>
      </c>
    </row>
    <row r="223" spans="1:63" s="15" customFormat="1" ht="24.25" customHeight="1">
      <c r="B223" s="14"/>
      <c r="C223" s="163">
        <v>36</v>
      </c>
      <c r="D223" s="163" t="s">
        <v>129</v>
      </c>
      <c r="E223" s="164" t="s">
        <v>273</v>
      </c>
      <c r="F223" s="165" t="s">
        <v>274</v>
      </c>
      <c r="G223" s="166" t="s">
        <v>169</v>
      </c>
      <c r="H223" s="167">
        <v>1</v>
      </c>
      <c r="I223" s="180">
        <v>0</v>
      </c>
      <c r="J223" s="168">
        <f>ROUND(I223*H223,2)</f>
        <v>0</v>
      </c>
      <c r="K223" s="160"/>
      <c r="L223" s="161"/>
      <c r="M223" s="162" t="s">
        <v>1</v>
      </c>
      <c r="N223" s="170" t="s">
        <v>32</v>
      </c>
      <c r="O223" s="134">
        <v>0</v>
      </c>
      <c r="P223" s="134">
        <f>O223*H223</f>
        <v>0</v>
      </c>
      <c r="Q223" s="134">
        <v>9.8000000000000004E-2</v>
      </c>
      <c r="R223" s="134">
        <v>0</v>
      </c>
      <c r="S223" s="134">
        <v>0</v>
      </c>
      <c r="T223" s="135">
        <f>S223*H223</f>
        <v>0</v>
      </c>
      <c r="AS223" s="136" t="s">
        <v>129</v>
      </c>
      <c r="AT223" s="136" t="s">
        <v>71</v>
      </c>
      <c r="AX223" s="74" t="s">
        <v>119</v>
      </c>
      <c r="BD223" s="137">
        <f>IF(N223="základní",J223,0)</f>
        <v>0</v>
      </c>
      <c r="BE223" s="137">
        <f>IF(N223="snížená",J223,0)</f>
        <v>0</v>
      </c>
      <c r="BF223" s="137">
        <f>IF(N223="zákl. přenesená",J223,0)</f>
        <v>0</v>
      </c>
      <c r="BG223" s="137">
        <f>IF(N223="sníž. přenesená",J223,0)</f>
        <v>0</v>
      </c>
      <c r="BH223" s="137">
        <f>IF(N223="nulová",J223,0)</f>
        <v>0</v>
      </c>
      <c r="BI223" s="74" t="s">
        <v>70</v>
      </c>
      <c r="BJ223" s="137">
        <f>ROUND(I223*H223,2)</f>
        <v>0</v>
      </c>
      <c r="BK223" s="74" t="s">
        <v>159</v>
      </c>
    </row>
    <row r="224" spans="1:63" s="139" customFormat="1" ht="12">
      <c r="B224" s="138"/>
      <c r="D224" s="140" t="s">
        <v>123</v>
      </c>
      <c r="E224" s="141" t="s">
        <v>1</v>
      </c>
      <c r="F224" s="142" t="s">
        <v>266</v>
      </c>
      <c r="H224" s="141" t="s">
        <v>1</v>
      </c>
      <c r="L224" s="138"/>
      <c r="M224" s="143"/>
      <c r="T224" s="144"/>
      <c r="AS224" s="141" t="s">
        <v>123</v>
      </c>
      <c r="AT224" s="141" t="s">
        <v>71</v>
      </c>
      <c r="AU224" s="139" t="s">
        <v>70</v>
      </c>
      <c r="AV224" s="139" t="s">
        <v>24</v>
      </c>
      <c r="AW224" s="139" t="s">
        <v>67</v>
      </c>
      <c r="AX224" s="141" t="s">
        <v>119</v>
      </c>
    </row>
    <row r="225" spans="2:63" s="146" customFormat="1">
      <c r="B225" s="145"/>
      <c r="D225" s="140" t="s">
        <v>123</v>
      </c>
      <c r="E225" s="147" t="s">
        <v>1</v>
      </c>
      <c r="F225" s="148">
        <v>1</v>
      </c>
      <c r="H225" s="149">
        <v>1</v>
      </c>
      <c r="L225" s="145"/>
      <c r="M225" s="150"/>
      <c r="T225" s="151"/>
      <c r="AS225" s="147" t="s">
        <v>123</v>
      </c>
      <c r="AT225" s="147" t="s">
        <v>71</v>
      </c>
      <c r="AU225" s="146" t="s">
        <v>71</v>
      </c>
      <c r="AV225" s="146" t="s">
        <v>24</v>
      </c>
      <c r="AW225" s="146" t="s">
        <v>67</v>
      </c>
      <c r="AX225" s="147" t="s">
        <v>119</v>
      </c>
    </row>
    <row r="226" spans="2:63" s="15" customFormat="1" ht="24.25" customHeight="1">
      <c r="B226" s="14"/>
      <c r="C226" s="73">
        <v>37</v>
      </c>
      <c r="D226" s="73" t="s">
        <v>120</v>
      </c>
      <c r="E226" s="126" t="s">
        <v>278</v>
      </c>
      <c r="F226" s="127" t="s">
        <v>279</v>
      </c>
      <c r="G226" s="128" t="s">
        <v>169</v>
      </c>
      <c r="H226" s="129">
        <v>1</v>
      </c>
      <c r="I226" s="178">
        <v>0</v>
      </c>
      <c r="J226" s="130">
        <f>ROUND(I226*H226,2)</f>
        <v>0</v>
      </c>
      <c r="K226" s="131"/>
      <c r="L226" s="14"/>
      <c r="M226" s="132" t="s">
        <v>1</v>
      </c>
      <c r="N226" s="133" t="s">
        <v>32</v>
      </c>
      <c r="O226" s="134">
        <v>1.76</v>
      </c>
      <c r="P226" s="134">
        <f>O226*H226</f>
        <v>1.76</v>
      </c>
      <c r="Q226" s="134">
        <v>1.7770000000000001E-2</v>
      </c>
      <c r="R226" s="134">
        <f>Q226*H226</f>
        <v>1.7770000000000001E-2</v>
      </c>
      <c r="S226" s="134">
        <v>0</v>
      </c>
      <c r="T226" s="135">
        <f>S226*H226</f>
        <v>0</v>
      </c>
      <c r="AS226" s="136" t="s">
        <v>120</v>
      </c>
      <c r="AT226" s="136" t="s">
        <v>71</v>
      </c>
      <c r="AX226" s="74" t="s">
        <v>119</v>
      </c>
      <c r="BD226" s="137">
        <f>IF(N226="základní",J226,0)</f>
        <v>0</v>
      </c>
      <c r="BE226" s="137">
        <f>IF(N226="snížená",J226,0)</f>
        <v>0</v>
      </c>
      <c r="BF226" s="137">
        <f>IF(N226="zákl. přenesená",J226,0)</f>
        <v>0</v>
      </c>
      <c r="BG226" s="137">
        <f>IF(N226="sníž. přenesená",J226,0)</f>
        <v>0</v>
      </c>
      <c r="BH226" s="137">
        <f>IF(N226="nulová",J226,0)</f>
        <v>0</v>
      </c>
      <c r="BI226" s="74" t="s">
        <v>70</v>
      </c>
      <c r="BJ226" s="137">
        <f>ROUND(I226*H226,2)</f>
        <v>0</v>
      </c>
      <c r="BK226" s="74" t="s">
        <v>159</v>
      </c>
    </row>
    <row r="227" spans="2:63" s="139" customFormat="1" ht="12">
      <c r="B227" s="138"/>
      <c r="D227" s="140" t="s">
        <v>123</v>
      </c>
      <c r="E227" s="141" t="s">
        <v>1</v>
      </c>
      <c r="F227" s="142" t="s">
        <v>266</v>
      </c>
      <c r="H227" s="141" t="s">
        <v>1</v>
      </c>
      <c r="L227" s="138"/>
      <c r="M227" s="143"/>
      <c r="T227" s="144"/>
      <c r="AS227" s="141" t="s">
        <v>123</v>
      </c>
      <c r="AT227" s="141" t="s">
        <v>71</v>
      </c>
      <c r="AU227" s="139" t="s">
        <v>70</v>
      </c>
      <c r="AV227" s="139" t="s">
        <v>24</v>
      </c>
      <c r="AW227" s="139" t="s">
        <v>67</v>
      </c>
      <c r="AX227" s="141" t="s">
        <v>119</v>
      </c>
    </row>
    <row r="228" spans="2:63" s="146" customFormat="1">
      <c r="B228" s="145"/>
      <c r="D228" s="140" t="s">
        <v>123</v>
      </c>
      <c r="E228" s="147" t="s">
        <v>1</v>
      </c>
      <c r="F228" s="148">
        <v>1</v>
      </c>
      <c r="H228" s="149">
        <v>1</v>
      </c>
      <c r="L228" s="145"/>
      <c r="M228" s="150"/>
      <c r="T228" s="151"/>
      <c r="AS228" s="147" t="s">
        <v>123</v>
      </c>
      <c r="AT228" s="147" t="s">
        <v>71</v>
      </c>
      <c r="AU228" s="146" t="s">
        <v>71</v>
      </c>
      <c r="AV228" s="146" t="s">
        <v>24</v>
      </c>
      <c r="AW228" s="146" t="s">
        <v>70</v>
      </c>
      <c r="AX228" s="147" t="s">
        <v>119</v>
      </c>
    </row>
    <row r="229" spans="2:63" s="15" customFormat="1" ht="24.25" customHeight="1">
      <c r="B229" s="14"/>
      <c r="C229" s="73">
        <v>38</v>
      </c>
      <c r="D229" s="163" t="s">
        <v>129</v>
      </c>
      <c r="E229" s="164" t="s">
        <v>275</v>
      </c>
      <c r="F229" s="165" t="s">
        <v>486</v>
      </c>
      <c r="G229" s="128" t="s">
        <v>169</v>
      </c>
      <c r="H229" s="129">
        <v>1</v>
      </c>
      <c r="I229" s="180">
        <v>0</v>
      </c>
      <c r="J229" s="168">
        <f>ROUND(I229*H229,2)</f>
        <v>0</v>
      </c>
      <c r="K229" s="131"/>
      <c r="L229" s="14"/>
      <c r="M229" s="132" t="s">
        <v>1</v>
      </c>
      <c r="N229" s="170" t="s">
        <v>32</v>
      </c>
      <c r="O229" s="134">
        <v>0</v>
      </c>
      <c r="P229" s="134">
        <f>O229*H229</f>
        <v>0</v>
      </c>
      <c r="Q229" s="134">
        <v>1.6240000000000001E-2</v>
      </c>
      <c r="R229" s="134">
        <f>Q229*H229</f>
        <v>1.6240000000000001E-2</v>
      </c>
      <c r="S229" s="134">
        <v>0</v>
      </c>
      <c r="T229" s="135">
        <f>S229*H229</f>
        <v>0</v>
      </c>
      <c r="AS229" s="136" t="s">
        <v>129</v>
      </c>
      <c r="AT229" s="136" t="s">
        <v>71</v>
      </c>
      <c r="AX229" s="74" t="s">
        <v>119</v>
      </c>
      <c r="BD229" s="137">
        <f>IF(N229="základní",J229,0)</f>
        <v>0</v>
      </c>
      <c r="BE229" s="137">
        <f>IF(N229="snížená",J229,0)</f>
        <v>0</v>
      </c>
      <c r="BF229" s="137">
        <f>IF(N229="zákl. přenesená",J229,0)</f>
        <v>0</v>
      </c>
      <c r="BG229" s="137">
        <f>IF(N229="sníž. přenesená",J229,0)</f>
        <v>0</v>
      </c>
      <c r="BH229" s="137">
        <f>IF(N229="nulová",J229,0)</f>
        <v>0</v>
      </c>
      <c r="BI229" s="74" t="s">
        <v>70</v>
      </c>
      <c r="BJ229" s="137">
        <f>ROUND(I229*H229,2)</f>
        <v>0</v>
      </c>
      <c r="BK229" s="74" t="s">
        <v>159</v>
      </c>
    </row>
    <row r="230" spans="2:63" s="139" customFormat="1" ht="12">
      <c r="B230" s="138"/>
      <c r="D230" s="140" t="s">
        <v>123</v>
      </c>
      <c r="E230" s="141" t="s">
        <v>1</v>
      </c>
      <c r="F230" s="142" t="s">
        <v>266</v>
      </c>
      <c r="H230" s="141" t="s">
        <v>1</v>
      </c>
      <c r="L230" s="138"/>
      <c r="M230" s="143"/>
      <c r="T230" s="144"/>
      <c r="AS230" s="141" t="s">
        <v>123</v>
      </c>
      <c r="AT230" s="141" t="s">
        <v>71</v>
      </c>
      <c r="AU230" s="139" t="s">
        <v>70</v>
      </c>
      <c r="AV230" s="139" t="s">
        <v>24</v>
      </c>
      <c r="AW230" s="139" t="s">
        <v>67</v>
      </c>
      <c r="AX230" s="141" t="s">
        <v>119</v>
      </c>
    </row>
    <row r="231" spans="2:63" s="146" customFormat="1">
      <c r="B231" s="145"/>
      <c r="D231" s="140" t="s">
        <v>123</v>
      </c>
      <c r="E231" s="147" t="s">
        <v>1</v>
      </c>
      <c r="F231" s="148">
        <v>1</v>
      </c>
      <c r="H231" s="149">
        <v>1</v>
      </c>
      <c r="L231" s="145"/>
      <c r="M231" s="150"/>
      <c r="T231" s="151"/>
      <c r="AS231" s="147" t="s">
        <v>123</v>
      </c>
      <c r="AT231" s="147" t="s">
        <v>71</v>
      </c>
      <c r="AU231" s="146" t="s">
        <v>71</v>
      </c>
      <c r="AV231" s="146" t="s">
        <v>24</v>
      </c>
      <c r="AW231" s="146" t="s">
        <v>67</v>
      </c>
      <c r="AX231" s="147" t="s">
        <v>119</v>
      </c>
    </row>
    <row r="232" spans="2:63" s="15" customFormat="1" ht="24.25" customHeight="1">
      <c r="B232" s="14"/>
      <c r="C232" s="73">
        <v>39</v>
      </c>
      <c r="D232" s="73" t="s">
        <v>120</v>
      </c>
      <c r="E232" s="126" t="s">
        <v>276</v>
      </c>
      <c r="F232" s="127" t="s">
        <v>277</v>
      </c>
      <c r="G232" s="128" t="s">
        <v>133</v>
      </c>
      <c r="H232" s="129">
        <v>1</v>
      </c>
      <c r="I232" s="178">
        <v>0</v>
      </c>
      <c r="J232" s="130">
        <f>ROUND(I232*H232,2)</f>
        <v>0</v>
      </c>
      <c r="K232" s="131"/>
      <c r="L232" s="14"/>
      <c r="M232" s="132" t="s">
        <v>1</v>
      </c>
      <c r="N232" s="133" t="s">
        <v>32</v>
      </c>
      <c r="O232" s="134">
        <v>0.115</v>
      </c>
      <c r="P232" s="134">
        <f>O232*H232</f>
        <v>0.115</v>
      </c>
      <c r="Q232" s="134">
        <v>0</v>
      </c>
      <c r="R232" s="134">
        <f>Q232*H232</f>
        <v>0</v>
      </c>
      <c r="S232" s="134">
        <v>0</v>
      </c>
      <c r="T232" s="135">
        <f>S232*H232</f>
        <v>0</v>
      </c>
      <c r="AS232" s="136" t="s">
        <v>120</v>
      </c>
      <c r="AT232" s="136" t="s">
        <v>71</v>
      </c>
      <c r="AX232" s="74" t="s">
        <v>119</v>
      </c>
      <c r="BD232" s="137">
        <f>IF(N232="základní",J232,0)</f>
        <v>0</v>
      </c>
      <c r="BE232" s="137">
        <f>IF(N232="snížená",J232,0)</f>
        <v>0</v>
      </c>
      <c r="BF232" s="137">
        <f>IF(N232="zákl. přenesená",J232,0)</f>
        <v>0</v>
      </c>
      <c r="BG232" s="137">
        <f>IF(N232="sníž. přenesená",J232,0)</f>
        <v>0</v>
      </c>
      <c r="BH232" s="137">
        <f>IF(N232="nulová",J232,0)</f>
        <v>0</v>
      </c>
      <c r="BI232" s="74" t="s">
        <v>70</v>
      </c>
      <c r="BJ232" s="137">
        <f>ROUND(I232*H232,2)</f>
        <v>0</v>
      </c>
      <c r="BK232" s="74" t="s">
        <v>159</v>
      </c>
    </row>
    <row r="233" spans="2:63" s="15" customFormat="1" ht="33" customHeight="1">
      <c r="B233" s="14"/>
      <c r="C233" s="73">
        <v>40</v>
      </c>
      <c r="D233" s="73" t="s">
        <v>120</v>
      </c>
      <c r="E233" s="126" t="s">
        <v>325</v>
      </c>
      <c r="F233" s="127" t="s">
        <v>180</v>
      </c>
      <c r="G233" s="128" t="s">
        <v>125</v>
      </c>
      <c r="H233" s="129">
        <v>3.4009999999999999E-2</v>
      </c>
      <c r="I233" s="178">
        <v>0</v>
      </c>
      <c r="J233" s="130">
        <f>ROUND(I233*H233,2)</f>
        <v>0</v>
      </c>
      <c r="K233" s="131"/>
      <c r="L233" s="14"/>
      <c r="M233" s="132" t="s">
        <v>1</v>
      </c>
      <c r="N233" s="133" t="s">
        <v>32</v>
      </c>
      <c r="O233" s="134">
        <v>4.8970000000000002</v>
      </c>
      <c r="P233" s="134">
        <f>O233*H233</f>
        <v>0.16654696999999999</v>
      </c>
      <c r="Q233" s="134">
        <v>0</v>
      </c>
      <c r="R233" s="134">
        <f>Q233*H233</f>
        <v>0</v>
      </c>
      <c r="S233" s="134">
        <v>0</v>
      </c>
      <c r="T233" s="135">
        <f>S233*H233</f>
        <v>0</v>
      </c>
      <c r="W233" s="137"/>
      <c r="AS233" s="136" t="s">
        <v>120</v>
      </c>
      <c r="AT233" s="136" t="s">
        <v>71</v>
      </c>
      <c r="AX233" s="74" t="s">
        <v>119</v>
      </c>
      <c r="BD233" s="137">
        <f>IF(N233="základní",J233,0)</f>
        <v>0</v>
      </c>
      <c r="BE233" s="137">
        <f>IF(N233="snížená",J233,0)</f>
        <v>0</v>
      </c>
      <c r="BF233" s="137">
        <f>IF(N233="zákl. přenesená",J233,0)</f>
        <v>0</v>
      </c>
      <c r="BG233" s="137">
        <f>IF(N233="sníž. přenesená",J233,0)</f>
        <v>0</v>
      </c>
      <c r="BH233" s="137">
        <f>IF(N233="nulová",J233,0)</f>
        <v>0</v>
      </c>
      <c r="BI233" s="74" t="s">
        <v>70</v>
      </c>
      <c r="BJ233" s="137">
        <f>ROUND(I233*H233,2)</f>
        <v>0</v>
      </c>
      <c r="BK233" s="74" t="s">
        <v>159</v>
      </c>
    </row>
    <row r="234" spans="2:63" s="114" customFormat="1" ht="23" customHeight="1">
      <c r="B234" s="113"/>
      <c r="D234" s="115" t="s">
        <v>66</v>
      </c>
      <c r="E234" s="124">
        <v>776</v>
      </c>
      <c r="F234" s="124" t="s">
        <v>181</v>
      </c>
      <c r="J234" s="125">
        <f>BJ234</f>
        <v>0</v>
      </c>
      <c r="L234" s="113"/>
      <c r="M234" s="118"/>
      <c r="P234" s="119">
        <f>SUM(P235:P298)</f>
        <v>261.26046520000006</v>
      </c>
      <c r="R234" s="119">
        <f>SUM(R235:R298)</f>
        <v>36.432981137999995</v>
      </c>
      <c r="T234" s="120">
        <f>SUM(T235:T298)</f>
        <v>0</v>
      </c>
      <c r="AS234" s="122" t="s">
        <v>66</v>
      </c>
      <c r="AT234" s="122" t="s">
        <v>70</v>
      </c>
      <c r="AX234" s="115" t="s">
        <v>119</v>
      </c>
      <c r="BJ234" s="123">
        <f>SUM(BJ235:BJ298)</f>
        <v>0</v>
      </c>
    </row>
    <row r="235" spans="2:63" s="15" customFormat="1" ht="24.25" customHeight="1">
      <c r="B235" s="14"/>
      <c r="C235" s="73">
        <v>41</v>
      </c>
      <c r="D235" s="73" t="s">
        <v>120</v>
      </c>
      <c r="E235" s="126" t="s">
        <v>280</v>
      </c>
      <c r="F235" s="127" t="s">
        <v>281</v>
      </c>
      <c r="G235" s="128" t="s">
        <v>121</v>
      </c>
      <c r="H235" s="129">
        <v>13.1455</v>
      </c>
      <c r="I235" s="178">
        <v>0</v>
      </c>
      <c r="J235" s="130">
        <f>ROUND(I235*H235,2)</f>
        <v>0</v>
      </c>
      <c r="K235" s="131"/>
      <c r="L235" s="14"/>
      <c r="M235" s="132" t="s">
        <v>1</v>
      </c>
      <c r="N235" s="133" t="s">
        <v>32</v>
      </c>
      <c r="O235" s="134">
        <v>1.8360000000000001</v>
      </c>
      <c r="P235" s="134">
        <f>O235*H235</f>
        <v>24.135138000000001</v>
      </c>
      <c r="Q235" s="134">
        <v>0.42</v>
      </c>
      <c r="R235" s="134">
        <f>Q235*H235</f>
        <v>5.5211100000000002</v>
      </c>
      <c r="S235" s="134">
        <v>0</v>
      </c>
      <c r="T235" s="135">
        <f>S235*H235</f>
        <v>0</v>
      </c>
      <c r="AS235" s="136" t="s">
        <v>120</v>
      </c>
      <c r="AT235" s="136" t="s">
        <v>71</v>
      </c>
      <c r="AX235" s="74" t="s">
        <v>119</v>
      </c>
      <c r="BD235" s="137">
        <f>IF(N235="základní",J235,0)</f>
        <v>0</v>
      </c>
      <c r="BE235" s="137">
        <f>IF(N235="snížená",J235,0)</f>
        <v>0</v>
      </c>
      <c r="BF235" s="137">
        <f>IF(N235="zákl. přenesená",J235,0)</f>
        <v>0</v>
      </c>
      <c r="BG235" s="137">
        <f>IF(N235="sníž. přenesená",J235,0)</f>
        <v>0</v>
      </c>
      <c r="BH235" s="137">
        <f>IF(N235="nulová",J235,0)</f>
        <v>0</v>
      </c>
      <c r="BI235" s="74" t="s">
        <v>70</v>
      </c>
      <c r="BJ235" s="137">
        <f>ROUND(I235*H235,2)</f>
        <v>0</v>
      </c>
      <c r="BK235" s="74" t="s">
        <v>159</v>
      </c>
    </row>
    <row r="236" spans="2:63" s="139" customFormat="1" ht="12">
      <c r="B236" s="138"/>
      <c r="D236" s="140" t="s">
        <v>123</v>
      </c>
      <c r="E236" s="141" t="s">
        <v>1</v>
      </c>
      <c r="F236" s="142" t="s">
        <v>254</v>
      </c>
      <c r="H236" s="141" t="s">
        <v>1</v>
      </c>
      <c r="L236" s="138"/>
      <c r="M236" s="143"/>
      <c r="T236" s="144"/>
      <c r="AS236" s="141" t="s">
        <v>123</v>
      </c>
      <c r="AT236" s="141" t="s">
        <v>71</v>
      </c>
      <c r="AU236" s="139" t="s">
        <v>70</v>
      </c>
      <c r="AV236" s="139" t="s">
        <v>24</v>
      </c>
      <c r="AW236" s="139" t="s">
        <v>67</v>
      </c>
      <c r="AX236" s="141" t="s">
        <v>119</v>
      </c>
    </row>
    <row r="237" spans="2:63" s="146" customFormat="1" ht="12">
      <c r="B237" s="145"/>
      <c r="D237" s="140" t="s">
        <v>123</v>
      </c>
      <c r="E237" s="147" t="s">
        <v>1</v>
      </c>
      <c r="F237" s="148" t="s">
        <v>282</v>
      </c>
      <c r="H237" s="149">
        <v>12.654999999999999</v>
      </c>
      <c r="L237" s="145"/>
      <c r="M237" s="150"/>
      <c r="T237" s="151"/>
      <c r="AS237" s="147" t="s">
        <v>123</v>
      </c>
      <c r="AT237" s="147" t="s">
        <v>71</v>
      </c>
      <c r="AU237" s="146" t="s">
        <v>71</v>
      </c>
      <c r="AV237" s="146" t="s">
        <v>24</v>
      </c>
      <c r="AW237" s="146" t="s">
        <v>67</v>
      </c>
      <c r="AX237" s="147" t="s">
        <v>119</v>
      </c>
    </row>
    <row r="238" spans="2:63" s="139" customFormat="1" ht="12">
      <c r="B238" s="138"/>
      <c r="D238" s="140" t="s">
        <v>123</v>
      </c>
      <c r="E238" s="141" t="s">
        <v>1</v>
      </c>
      <c r="F238" s="142" t="s">
        <v>266</v>
      </c>
      <c r="H238" s="141" t="s">
        <v>1</v>
      </c>
      <c r="L238" s="138"/>
      <c r="M238" s="143"/>
      <c r="T238" s="144"/>
      <c r="AS238" s="141" t="s">
        <v>123</v>
      </c>
      <c r="AT238" s="141" t="s">
        <v>71</v>
      </c>
      <c r="AU238" s="139" t="s">
        <v>70</v>
      </c>
      <c r="AV238" s="139" t="s">
        <v>24</v>
      </c>
      <c r="AW238" s="139" t="s">
        <v>67</v>
      </c>
      <c r="AX238" s="141" t="s">
        <v>119</v>
      </c>
    </row>
    <row r="239" spans="2:63" s="146" customFormat="1" ht="12">
      <c r="B239" s="145"/>
      <c r="D239" s="140" t="s">
        <v>123</v>
      </c>
      <c r="E239" s="147" t="s">
        <v>1</v>
      </c>
      <c r="F239" s="148" t="s">
        <v>283</v>
      </c>
      <c r="H239" s="149">
        <v>0.49049999999999999</v>
      </c>
      <c r="L239" s="145"/>
      <c r="M239" s="150"/>
      <c r="T239" s="151"/>
      <c r="AS239" s="147" t="s">
        <v>123</v>
      </c>
      <c r="AT239" s="147" t="s">
        <v>71</v>
      </c>
      <c r="AU239" s="146" t="s">
        <v>71</v>
      </c>
      <c r="AV239" s="146" t="s">
        <v>24</v>
      </c>
      <c r="AW239" s="146" t="s">
        <v>67</v>
      </c>
      <c r="AX239" s="147" t="s">
        <v>119</v>
      </c>
    </row>
    <row r="240" spans="2:63" s="153" customFormat="1" ht="12">
      <c r="B240" s="152"/>
      <c r="D240" s="140" t="s">
        <v>123</v>
      </c>
      <c r="E240" s="154" t="s">
        <v>1</v>
      </c>
      <c r="F240" s="155" t="s">
        <v>128</v>
      </c>
      <c r="H240" s="156">
        <v>13.1455</v>
      </c>
      <c r="L240" s="152"/>
      <c r="M240" s="157"/>
      <c r="T240" s="158"/>
      <c r="AS240" s="154" t="s">
        <v>123</v>
      </c>
      <c r="AT240" s="154" t="s">
        <v>71</v>
      </c>
      <c r="AU240" s="153" t="s">
        <v>122</v>
      </c>
      <c r="AV240" s="153" t="s">
        <v>24</v>
      </c>
      <c r="AW240" s="153" t="s">
        <v>70</v>
      </c>
      <c r="AX240" s="154" t="s">
        <v>119</v>
      </c>
    </row>
    <row r="241" spans="2:63" s="15" customFormat="1" ht="24.25" customHeight="1">
      <c r="B241" s="14"/>
      <c r="C241" s="73">
        <v>42</v>
      </c>
      <c r="D241" s="73" t="s">
        <v>120</v>
      </c>
      <c r="E241" s="126" t="s">
        <v>284</v>
      </c>
      <c r="F241" s="127" t="s">
        <v>285</v>
      </c>
      <c r="G241" s="128" t="s">
        <v>124</v>
      </c>
      <c r="H241" s="129">
        <v>262.91000000000003</v>
      </c>
      <c r="I241" s="178">
        <v>0</v>
      </c>
      <c r="J241" s="130">
        <f>ROUND(I241*H241,2)</f>
        <v>0</v>
      </c>
      <c r="K241" s="131"/>
      <c r="L241" s="14"/>
      <c r="M241" s="132" t="s">
        <v>1</v>
      </c>
      <c r="N241" s="133" t="s">
        <v>32</v>
      </c>
      <c r="O241" s="134">
        <v>2.5000000000000001E-2</v>
      </c>
      <c r="P241" s="134">
        <f>O241*H241</f>
        <v>6.572750000000001</v>
      </c>
      <c r="Q241" s="134">
        <v>6.9999999999999999E-4</v>
      </c>
      <c r="R241" s="134">
        <f>Q241*H241</f>
        <v>0.18403700000000001</v>
      </c>
      <c r="S241" s="134">
        <v>0</v>
      </c>
      <c r="T241" s="135">
        <f>S241*H241</f>
        <v>0</v>
      </c>
      <c r="AS241" s="136" t="s">
        <v>120</v>
      </c>
      <c r="AT241" s="136" t="s">
        <v>71</v>
      </c>
      <c r="AX241" s="74" t="s">
        <v>119</v>
      </c>
      <c r="BD241" s="137">
        <f>IF(N241="základní",J241,0)</f>
        <v>0</v>
      </c>
      <c r="BE241" s="137">
        <f>IF(N241="snížená",J241,0)</f>
        <v>0</v>
      </c>
      <c r="BF241" s="137">
        <f>IF(N241="zákl. přenesená",J241,0)</f>
        <v>0</v>
      </c>
      <c r="BG241" s="137">
        <f>IF(N241="sníž. přenesená",J241,0)</f>
        <v>0</v>
      </c>
      <c r="BH241" s="137">
        <f>IF(N241="nulová",J241,0)</f>
        <v>0</v>
      </c>
      <c r="BI241" s="74" t="s">
        <v>70</v>
      </c>
      <c r="BJ241" s="137">
        <f>ROUND(I241*H241,2)</f>
        <v>0</v>
      </c>
      <c r="BK241" s="74" t="s">
        <v>159</v>
      </c>
    </row>
    <row r="242" spans="2:63" s="139" customFormat="1" ht="12">
      <c r="B242" s="138"/>
      <c r="D242" s="140" t="s">
        <v>123</v>
      </c>
      <c r="E242" s="141" t="s">
        <v>1</v>
      </c>
      <c r="F242" s="142" t="s">
        <v>254</v>
      </c>
      <c r="H242" s="141" t="s">
        <v>1</v>
      </c>
      <c r="L242" s="138"/>
      <c r="M242" s="143"/>
      <c r="T242" s="144"/>
      <c r="AS242" s="141" t="s">
        <v>123</v>
      </c>
      <c r="AT242" s="141" t="s">
        <v>71</v>
      </c>
      <c r="AU242" s="139" t="s">
        <v>70</v>
      </c>
      <c r="AV242" s="139" t="s">
        <v>24</v>
      </c>
      <c r="AW242" s="139" t="s">
        <v>67</v>
      </c>
      <c r="AX242" s="141" t="s">
        <v>119</v>
      </c>
    </row>
    <row r="243" spans="2:63" s="146" customFormat="1">
      <c r="B243" s="145"/>
      <c r="D243" s="140" t="s">
        <v>123</v>
      </c>
      <c r="E243" s="147" t="s">
        <v>1</v>
      </c>
      <c r="F243" s="148">
        <v>253.1</v>
      </c>
      <c r="H243" s="149">
        <v>253.1</v>
      </c>
      <c r="L243" s="145"/>
      <c r="M243" s="150"/>
      <c r="T243" s="151"/>
      <c r="AS243" s="147" t="s">
        <v>123</v>
      </c>
      <c r="AT243" s="147" t="s">
        <v>71</v>
      </c>
      <c r="AU243" s="146" t="s">
        <v>71</v>
      </c>
      <c r="AV243" s="146" t="s">
        <v>24</v>
      </c>
      <c r="AW243" s="146" t="s">
        <v>67</v>
      </c>
      <c r="AX243" s="147" t="s">
        <v>119</v>
      </c>
    </row>
    <row r="244" spans="2:63" s="139" customFormat="1" ht="12">
      <c r="B244" s="138"/>
      <c r="D244" s="140" t="s">
        <v>123</v>
      </c>
      <c r="E244" s="141" t="s">
        <v>1</v>
      </c>
      <c r="F244" s="142" t="s">
        <v>266</v>
      </c>
      <c r="H244" s="141" t="s">
        <v>1</v>
      </c>
      <c r="L244" s="138"/>
      <c r="M244" s="143"/>
      <c r="T244" s="144"/>
      <c r="AS244" s="141" t="s">
        <v>123</v>
      </c>
      <c r="AT244" s="141" t="s">
        <v>71</v>
      </c>
      <c r="AU244" s="139" t="s">
        <v>70</v>
      </c>
      <c r="AV244" s="139" t="s">
        <v>24</v>
      </c>
      <c r="AW244" s="139" t="s">
        <v>67</v>
      </c>
      <c r="AX244" s="141" t="s">
        <v>119</v>
      </c>
    </row>
    <row r="245" spans="2:63" s="146" customFormat="1">
      <c r="B245" s="145"/>
      <c r="D245" s="140" t="s">
        <v>123</v>
      </c>
      <c r="E245" s="147" t="s">
        <v>1</v>
      </c>
      <c r="F245" s="148">
        <v>9.81</v>
      </c>
      <c r="H245" s="149">
        <v>9.81</v>
      </c>
      <c r="L245" s="145"/>
      <c r="M245" s="150"/>
      <c r="T245" s="151"/>
      <c r="AS245" s="147" t="s">
        <v>123</v>
      </c>
      <c r="AT245" s="147" t="s">
        <v>71</v>
      </c>
      <c r="AU245" s="146" t="s">
        <v>71</v>
      </c>
      <c r="AV245" s="146" t="s">
        <v>24</v>
      </c>
      <c r="AW245" s="146" t="s">
        <v>67</v>
      </c>
      <c r="AX245" s="147" t="s">
        <v>119</v>
      </c>
    </row>
    <row r="246" spans="2:63" s="153" customFormat="1" ht="12">
      <c r="B246" s="152"/>
      <c r="D246" s="140" t="s">
        <v>123</v>
      </c>
      <c r="E246" s="154" t="s">
        <v>1</v>
      </c>
      <c r="F246" s="155" t="s">
        <v>128</v>
      </c>
      <c r="H246" s="156">
        <v>262.91000000000003</v>
      </c>
      <c r="L246" s="152"/>
      <c r="M246" s="157"/>
      <c r="T246" s="158"/>
      <c r="AS246" s="154" t="s">
        <v>123</v>
      </c>
      <c r="AT246" s="154" t="s">
        <v>71</v>
      </c>
      <c r="AU246" s="153" t="s">
        <v>122</v>
      </c>
      <c r="AV246" s="153" t="s">
        <v>24</v>
      </c>
      <c r="AW246" s="153" t="s">
        <v>70</v>
      </c>
      <c r="AX246" s="154" t="s">
        <v>119</v>
      </c>
    </row>
    <row r="247" spans="2:63" s="15" customFormat="1" ht="24.25" customHeight="1">
      <c r="B247" s="14"/>
      <c r="C247" s="73">
        <v>43</v>
      </c>
      <c r="D247" s="73" t="s">
        <v>120</v>
      </c>
      <c r="E247" s="126" t="s">
        <v>286</v>
      </c>
      <c r="F247" s="127" t="s">
        <v>287</v>
      </c>
      <c r="G247" s="128" t="s">
        <v>124</v>
      </c>
      <c r="H247" s="129">
        <v>262.91000000000003</v>
      </c>
      <c r="I247" s="178">
        <v>0</v>
      </c>
      <c r="J247" s="130">
        <f>ROUND(I247*H247,2)</f>
        <v>0</v>
      </c>
      <c r="K247" s="131"/>
      <c r="L247" s="14"/>
      <c r="M247" s="132" t="s">
        <v>1</v>
      </c>
      <c r="N247" s="133" t="s">
        <v>32</v>
      </c>
      <c r="O247" s="134">
        <v>0</v>
      </c>
      <c r="P247" s="134">
        <f>O247*H247</f>
        <v>0</v>
      </c>
      <c r="Q247" s="134">
        <v>2.5999999999999998E-4</v>
      </c>
      <c r="R247" s="134">
        <f>Q247*H247</f>
        <v>6.8356600000000003E-2</v>
      </c>
      <c r="S247" s="134">
        <v>0</v>
      </c>
      <c r="T247" s="135">
        <f>S247*H247</f>
        <v>0</v>
      </c>
      <c r="AS247" s="136" t="s">
        <v>120</v>
      </c>
      <c r="AT247" s="136" t="s">
        <v>71</v>
      </c>
      <c r="AX247" s="74" t="s">
        <v>119</v>
      </c>
      <c r="BD247" s="137">
        <f>IF(N247="základní",J247,0)</f>
        <v>0</v>
      </c>
      <c r="BE247" s="137">
        <f>IF(N247="snížená",J247,0)</f>
        <v>0</v>
      </c>
      <c r="BF247" s="137">
        <f>IF(N247="zákl. přenesená",J247,0)</f>
        <v>0</v>
      </c>
      <c r="BG247" s="137">
        <f>IF(N247="sníž. přenesená",J247,0)</f>
        <v>0</v>
      </c>
      <c r="BH247" s="137">
        <f>IF(N247="nulová",J247,0)</f>
        <v>0</v>
      </c>
      <c r="BI247" s="74" t="s">
        <v>70</v>
      </c>
      <c r="BJ247" s="137">
        <f>ROUND(I247*H247,2)</f>
        <v>0</v>
      </c>
      <c r="BK247" s="74" t="s">
        <v>159</v>
      </c>
    </row>
    <row r="248" spans="2:63" s="139" customFormat="1" ht="12">
      <c r="B248" s="138"/>
      <c r="D248" s="140" t="s">
        <v>123</v>
      </c>
      <c r="E248" s="141" t="s">
        <v>1</v>
      </c>
      <c r="F248" s="142" t="s">
        <v>254</v>
      </c>
      <c r="H248" s="141" t="s">
        <v>1</v>
      </c>
      <c r="L248" s="138"/>
      <c r="M248" s="143"/>
      <c r="T248" s="144"/>
      <c r="AS248" s="141" t="s">
        <v>123</v>
      </c>
      <c r="AT248" s="141" t="s">
        <v>71</v>
      </c>
      <c r="AU248" s="139" t="s">
        <v>70</v>
      </c>
      <c r="AV248" s="139" t="s">
        <v>24</v>
      </c>
      <c r="AW248" s="139" t="s">
        <v>67</v>
      </c>
      <c r="AX248" s="141" t="s">
        <v>119</v>
      </c>
    </row>
    <row r="249" spans="2:63" s="146" customFormat="1">
      <c r="B249" s="145"/>
      <c r="D249" s="140" t="s">
        <v>123</v>
      </c>
      <c r="E249" s="147" t="s">
        <v>1</v>
      </c>
      <c r="F249" s="148">
        <v>253.1</v>
      </c>
      <c r="H249" s="149">
        <v>253.1</v>
      </c>
      <c r="L249" s="145"/>
      <c r="M249" s="150"/>
      <c r="T249" s="151"/>
      <c r="AS249" s="147" t="s">
        <v>123</v>
      </c>
      <c r="AT249" s="147" t="s">
        <v>71</v>
      </c>
      <c r="AU249" s="146" t="s">
        <v>71</v>
      </c>
      <c r="AV249" s="146" t="s">
        <v>24</v>
      </c>
      <c r="AW249" s="146" t="s">
        <v>67</v>
      </c>
      <c r="AX249" s="147" t="s">
        <v>119</v>
      </c>
    </row>
    <row r="250" spans="2:63" s="139" customFormat="1" ht="12">
      <c r="B250" s="138"/>
      <c r="D250" s="140" t="s">
        <v>123</v>
      </c>
      <c r="E250" s="141" t="s">
        <v>1</v>
      </c>
      <c r="F250" s="142" t="s">
        <v>266</v>
      </c>
      <c r="H250" s="141" t="s">
        <v>1</v>
      </c>
      <c r="L250" s="138"/>
      <c r="M250" s="143"/>
      <c r="T250" s="144"/>
      <c r="AS250" s="141" t="s">
        <v>123</v>
      </c>
      <c r="AT250" s="141" t="s">
        <v>71</v>
      </c>
      <c r="AU250" s="139" t="s">
        <v>70</v>
      </c>
      <c r="AV250" s="139" t="s">
        <v>24</v>
      </c>
      <c r="AW250" s="139" t="s">
        <v>67</v>
      </c>
      <c r="AX250" s="141" t="s">
        <v>119</v>
      </c>
    </row>
    <row r="251" spans="2:63" s="146" customFormat="1">
      <c r="B251" s="145"/>
      <c r="D251" s="140" t="s">
        <v>123</v>
      </c>
      <c r="E251" s="147" t="s">
        <v>1</v>
      </c>
      <c r="F251" s="148">
        <v>9.81</v>
      </c>
      <c r="H251" s="149">
        <v>9.81</v>
      </c>
      <c r="L251" s="145"/>
      <c r="M251" s="150"/>
      <c r="T251" s="151"/>
      <c r="AS251" s="147" t="s">
        <v>123</v>
      </c>
      <c r="AT251" s="147" t="s">
        <v>71</v>
      </c>
      <c r="AU251" s="146" t="s">
        <v>71</v>
      </c>
      <c r="AV251" s="146" t="s">
        <v>24</v>
      </c>
      <c r="AW251" s="146" t="s">
        <v>67</v>
      </c>
      <c r="AX251" s="147" t="s">
        <v>119</v>
      </c>
    </row>
    <row r="252" spans="2:63" s="153" customFormat="1" ht="12">
      <c r="B252" s="152"/>
      <c r="D252" s="140" t="s">
        <v>123</v>
      </c>
      <c r="E252" s="154" t="s">
        <v>1</v>
      </c>
      <c r="F252" s="155" t="s">
        <v>128</v>
      </c>
      <c r="H252" s="156">
        <v>262.91000000000003</v>
      </c>
      <c r="L252" s="152"/>
      <c r="M252" s="157"/>
      <c r="T252" s="158"/>
      <c r="AS252" s="154" t="s">
        <v>123</v>
      </c>
      <c r="AT252" s="154" t="s">
        <v>71</v>
      </c>
      <c r="AU252" s="153" t="s">
        <v>122</v>
      </c>
      <c r="AV252" s="153" t="s">
        <v>24</v>
      </c>
      <c r="AW252" s="153" t="s">
        <v>70</v>
      </c>
      <c r="AX252" s="154" t="s">
        <v>119</v>
      </c>
    </row>
    <row r="253" spans="2:63" s="15" customFormat="1" ht="24.25" customHeight="1">
      <c r="B253" s="14"/>
      <c r="C253" s="73">
        <v>44</v>
      </c>
      <c r="D253" s="73" t="s">
        <v>120</v>
      </c>
      <c r="E253" s="126" t="s">
        <v>288</v>
      </c>
      <c r="F253" s="127" t="s">
        <v>289</v>
      </c>
      <c r="G253" s="128" t="s">
        <v>121</v>
      </c>
      <c r="H253" s="129">
        <v>10.516400000000001</v>
      </c>
      <c r="I253" s="178">
        <v>0</v>
      </c>
      <c r="J253" s="130">
        <f>ROUND(I253*H253,2)</f>
        <v>0</v>
      </c>
      <c r="K253" s="131"/>
      <c r="L253" s="14"/>
      <c r="M253" s="132" t="s">
        <v>1</v>
      </c>
      <c r="N253" s="133" t="s">
        <v>32</v>
      </c>
      <c r="O253" s="134">
        <v>3.2130000000000001</v>
      </c>
      <c r="P253" s="134">
        <f>O253*H253</f>
        <v>33.789193200000007</v>
      </c>
      <c r="Q253" s="134">
        <v>2.5018699999999998</v>
      </c>
      <c r="R253" s="134">
        <f>Q253*H253</f>
        <v>26.310665667999999</v>
      </c>
      <c r="S253" s="134">
        <v>0</v>
      </c>
      <c r="T253" s="135">
        <f>S253*H253</f>
        <v>0</v>
      </c>
      <c r="AS253" s="136" t="s">
        <v>120</v>
      </c>
      <c r="AT253" s="136" t="s">
        <v>71</v>
      </c>
      <c r="AX253" s="74" t="s">
        <v>119</v>
      </c>
      <c r="BD253" s="137">
        <f>IF(N253="základní",J253,0)</f>
        <v>0</v>
      </c>
      <c r="BE253" s="137">
        <f>IF(N253="snížená",J253,0)</f>
        <v>0</v>
      </c>
      <c r="BF253" s="137">
        <f>IF(N253="zákl. přenesená",J253,0)</f>
        <v>0</v>
      </c>
      <c r="BG253" s="137">
        <f>IF(N253="sníž. přenesená",J253,0)</f>
        <v>0</v>
      </c>
      <c r="BH253" s="137">
        <f>IF(N253="nulová",J253,0)</f>
        <v>0</v>
      </c>
      <c r="BI253" s="74" t="s">
        <v>70</v>
      </c>
      <c r="BJ253" s="137">
        <f>ROUND(I253*H253,2)</f>
        <v>0</v>
      </c>
      <c r="BK253" s="74" t="s">
        <v>159</v>
      </c>
    </row>
    <row r="254" spans="2:63" s="139" customFormat="1" ht="12">
      <c r="B254" s="138"/>
      <c r="D254" s="140" t="s">
        <v>123</v>
      </c>
      <c r="E254" s="141" t="s">
        <v>1</v>
      </c>
      <c r="F254" s="142" t="s">
        <v>254</v>
      </c>
      <c r="H254" s="141" t="s">
        <v>1</v>
      </c>
      <c r="L254" s="138"/>
      <c r="M254" s="143"/>
      <c r="T254" s="144"/>
      <c r="AS254" s="141" t="s">
        <v>123</v>
      </c>
      <c r="AT254" s="141" t="s">
        <v>71</v>
      </c>
      <c r="AU254" s="139" t="s">
        <v>70</v>
      </c>
      <c r="AV254" s="139" t="s">
        <v>24</v>
      </c>
      <c r="AW254" s="139" t="s">
        <v>67</v>
      </c>
      <c r="AX254" s="141" t="s">
        <v>119</v>
      </c>
    </row>
    <row r="255" spans="2:63" s="146" customFormat="1" ht="12">
      <c r="B255" s="145"/>
      <c r="D255" s="140" t="s">
        <v>123</v>
      </c>
      <c r="E255" s="147" t="s">
        <v>1</v>
      </c>
      <c r="F255" s="148" t="s">
        <v>290</v>
      </c>
      <c r="H255" s="149">
        <v>10.124000000000001</v>
      </c>
      <c r="L255" s="145"/>
      <c r="M255" s="150"/>
      <c r="T255" s="151"/>
      <c r="AS255" s="147" t="s">
        <v>123</v>
      </c>
      <c r="AT255" s="147" t="s">
        <v>71</v>
      </c>
      <c r="AU255" s="146" t="s">
        <v>71</v>
      </c>
      <c r="AV255" s="146" t="s">
        <v>24</v>
      </c>
      <c r="AW255" s="146" t="s">
        <v>67</v>
      </c>
      <c r="AX255" s="147" t="s">
        <v>119</v>
      </c>
    </row>
    <row r="256" spans="2:63" s="139" customFormat="1" ht="12">
      <c r="B256" s="138"/>
      <c r="D256" s="140" t="s">
        <v>123</v>
      </c>
      <c r="E256" s="141" t="s">
        <v>1</v>
      </c>
      <c r="F256" s="142" t="s">
        <v>266</v>
      </c>
      <c r="H256" s="141" t="s">
        <v>1</v>
      </c>
      <c r="L256" s="138"/>
      <c r="M256" s="143"/>
      <c r="T256" s="144"/>
      <c r="AS256" s="141" t="s">
        <v>123</v>
      </c>
      <c r="AT256" s="141" t="s">
        <v>71</v>
      </c>
      <c r="AU256" s="139" t="s">
        <v>70</v>
      </c>
      <c r="AV256" s="139" t="s">
        <v>24</v>
      </c>
      <c r="AW256" s="139" t="s">
        <v>67</v>
      </c>
      <c r="AX256" s="141" t="s">
        <v>119</v>
      </c>
    </row>
    <row r="257" spans="2:63" s="146" customFormat="1" ht="12">
      <c r="B257" s="145"/>
      <c r="D257" s="140" t="s">
        <v>123</v>
      </c>
      <c r="E257" s="147" t="s">
        <v>1</v>
      </c>
      <c r="F257" s="148" t="s">
        <v>291</v>
      </c>
      <c r="H257" s="149">
        <v>0.39240000000000003</v>
      </c>
      <c r="L257" s="145"/>
      <c r="M257" s="150"/>
      <c r="T257" s="151"/>
      <c r="AS257" s="147" t="s">
        <v>123</v>
      </c>
      <c r="AT257" s="147" t="s">
        <v>71</v>
      </c>
      <c r="AU257" s="146" t="s">
        <v>71</v>
      </c>
      <c r="AV257" s="146" t="s">
        <v>24</v>
      </c>
      <c r="AW257" s="146" t="s">
        <v>67</v>
      </c>
      <c r="AX257" s="147" t="s">
        <v>119</v>
      </c>
    </row>
    <row r="258" spans="2:63" s="153" customFormat="1" ht="12">
      <c r="B258" s="152"/>
      <c r="D258" s="140" t="s">
        <v>123</v>
      </c>
      <c r="E258" s="154" t="s">
        <v>1</v>
      </c>
      <c r="F258" s="155" t="s">
        <v>128</v>
      </c>
      <c r="H258" s="156">
        <v>10.516400000000001</v>
      </c>
      <c r="L258" s="152"/>
      <c r="M258" s="157"/>
      <c r="T258" s="158"/>
      <c r="AS258" s="154" t="s">
        <v>123</v>
      </c>
      <c r="AT258" s="154" t="s">
        <v>71</v>
      </c>
      <c r="AU258" s="153" t="s">
        <v>122</v>
      </c>
      <c r="AV258" s="153" t="s">
        <v>24</v>
      </c>
      <c r="AW258" s="153" t="s">
        <v>70</v>
      </c>
      <c r="AX258" s="154" t="s">
        <v>119</v>
      </c>
    </row>
    <row r="259" spans="2:63" s="15" customFormat="1" ht="39">
      <c r="B259" s="14"/>
      <c r="C259" s="73">
        <v>45</v>
      </c>
      <c r="D259" s="73" t="s">
        <v>120</v>
      </c>
      <c r="E259" s="126" t="s">
        <v>292</v>
      </c>
      <c r="F259" s="127" t="s">
        <v>293</v>
      </c>
      <c r="G259" s="128" t="s">
        <v>121</v>
      </c>
      <c r="H259" s="129">
        <v>10.516400000000001</v>
      </c>
      <c r="I259" s="178">
        <v>0</v>
      </c>
      <c r="J259" s="130">
        <f>ROUND(I259*H259,2)</f>
        <v>0</v>
      </c>
      <c r="K259" s="131"/>
      <c r="L259" s="14"/>
      <c r="M259" s="132" t="s">
        <v>1</v>
      </c>
      <c r="N259" s="133" t="s">
        <v>32</v>
      </c>
      <c r="O259" s="134">
        <v>7.4999999999999997E-2</v>
      </c>
      <c r="P259" s="134">
        <f>O259*H259</f>
        <v>0.78873000000000004</v>
      </c>
      <c r="Q259" s="134">
        <v>3.0300000000000001E-2</v>
      </c>
      <c r="R259" s="134">
        <f>Q259*H259</f>
        <v>0.31864692000000006</v>
      </c>
      <c r="S259" s="134">
        <v>0</v>
      </c>
      <c r="T259" s="135">
        <f>S259*H259</f>
        <v>0</v>
      </c>
      <c r="AS259" s="136" t="s">
        <v>120</v>
      </c>
      <c r="AT259" s="136" t="s">
        <v>71</v>
      </c>
      <c r="AX259" s="74" t="s">
        <v>119</v>
      </c>
      <c r="BD259" s="137">
        <f>IF(N259="základní",J259,0)</f>
        <v>0</v>
      </c>
      <c r="BE259" s="137">
        <f>IF(N259="snížená",J259,0)</f>
        <v>0</v>
      </c>
      <c r="BF259" s="137">
        <f>IF(N259="zákl. přenesená",J259,0)</f>
        <v>0</v>
      </c>
      <c r="BG259" s="137">
        <f>IF(N259="sníž. přenesená",J259,0)</f>
        <v>0</v>
      </c>
      <c r="BH259" s="137">
        <f>IF(N259="nulová",J259,0)</f>
        <v>0</v>
      </c>
      <c r="BI259" s="74" t="s">
        <v>70</v>
      </c>
      <c r="BJ259" s="137">
        <f>ROUND(I259*H259,2)</f>
        <v>0</v>
      </c>
      <c r="BK259" s="74" t="s">
        <v>159</v>
      </c>
    </row>
    <row r="260" spans="2:63" s="139" customFormat="1" ht="12">
      <c r="B260" s="138"/>
      <c r="D260" s="140" t="s">
        <v>123</v>
      </c>
      <c r="E260" s="141" t="s">
        <v>1</v>
      </c>
      <c r="F260" s="142" t="s">
        <v>254</v>
      </c>
      <c r="H260" s="141" t="s">
        <v>1</v>
      </c>
      <c r="L260" s="138"/>
      <c r="M260" s="143"/>
      <c r="T260" s="144"/>
      <c r="AS260" s="141" t="s">
        <v>123</v>
      </c>
      <c r="AT260" s="141" t="s">
        <v>71</v>
      </c>
      <c r="AU260" s="139" t="s">
        <v>70</v>
      </c>
      <c r="AV260" s="139" t="s">
        <v>24</v>
      </c>
      <c r="AW260" s="139" t="s">
        <v>67</v>
      </c>
      <c r="AX260" s="141" t="s">
        <v>119</v>
      </c>
    </row>
    <row r="261" spans="2:63" s="146" customFormat="1" ht="12">
      <c r="B261" s="145"/>
      <c r="D261" s="140" t="s">
        <v>123</v>
      </c>
      <c r="E261" s="147" t="s">
        <v>1</v>
      </c>
      <c r="F261" s="148" t="s">
        <v>290</v>
      </c>
      <c r="H261" s="149">
        <v>10.124000000000001</v>
      </c>
      <c r="L261" s="145"/>
      <c r="M261" s="150"/>
      <c r="T261" s="151"/>
      <c r="AS261" s="147" t="s">
        <v>123</v>
      </c>
      <c r="AT261" s="147" t="s">
        <v>71</v>
      </c>
      <c r="AU261" s="146" t="s">
        <v>71</v>
      </c>
      <c r="AV261" s="146" t="s">
        <v>24</v>
      </c>
      <c r="AW261" s="146" t="s">
        <v>67</v>
      </c>
      <c r="AX261" s="147" t="s">
        <v>119</v>
      </c>
    </row>
    <row r="262" spans="2:63" s="139" customFormat="1" ht="12">
      <c r="B262" s="138"/>
      <c r="D262" s="140" t="s">
        <v>123</v>
      </c>
      <c r="E262" s="141" t="s">
        <v>1</v>
      </c>
      <c r="F262" s="142" t="s">
        <v>266</v>
      </c>
      <c r="H262" s="141" t="s">
        <v>1</v>
      </c>
      <c r="L262" s="138"/>
      <c r="M262" s="143"/>
      <c r="T262" s="144"/>
      <c r="AS262" s="141" t="s">
        <v>123</v>
      </c>
      <c r="AT262" s="141" t="s">
        <v>71</v>
      </c>
      <c r="AU262" s="139" t="s">
        <v>70</v>
      </c>
      <c r="AV262" s="139" t="s">
        <v>24</v>
      </c>
      <c r="AW262" s="139" t="s">
        <v>67</v>
      </c>
      <c r="AX262" s="141" t="s">
        <v>119</v>
      </c>
    </row>
    <row r="263" spans="2:63" s="146" customFormat="1" ht="12">
      <c r="B263" s="145"/>
      <c r="D263" s="140" t="s">
        <v>123</v>
      </c>
      <c r="E263" s="147" t="s">
        <v>1</v>
      </c>
      <c r="F263" s="148" t="s">
        <v>291</v>
      </c>
      <c r="H263" s="149">
        <v>0.39240000000000003</v>
      </c>
      <c r="L263" s="145"/>
      <c r="M263" s="150"/>
      <c r="T263" s="151"/>
      <c r="AS263" s="147" t="s">
        <v>123</v>
      </c>
      <c r="AT263" s="147" t="s">
        <v>71</v>
      </c>
      <c r="AU263" s="146" t="s">
        <v>71</v>
      </c>
      <c r="AV263" s="146" t="s">
        <v>24</v>
      </c>
      <c r="AW263" s="146" t="s">
        <v>67</v>
      </c>
      <c r="AX263" s="147" t="s">
        <v>119</v>
      </c>
    </row>
    <row r="264" spans="2:63" s="153" customFormat="1" ht="12">
      <c r="B264" s="152"/>
      <c r="D264" s="140" t="s">
        <v>123</v>
      </c>
      <c r="E264" s="154" t="s">
        <v>1</v>
      </c>
      <c r="F264" s="155" t="s">
        <v>128</v>
      </c>
      <c r="H264" s="156">
        <v>10.516400000000001</v>
      </c>
      <c r="L264" s="152"/>
      <c r="M264" s="157"/>
      <c r="T264" s="158"/>
      <c r="AS264" s="154" t="s">
        <v>123</v>
      </c>
      <c r="AT264" s="154" t="s">
        <v>71</v>
      </c>
      <c r="AU264" s="153" t="s">
        <v>122</v>
      </c>
      <c r="AV264" s="153" t="s">
        <v>24</v>
      </c>
      <c r="AW264" s="153" t="s">
        <v>70</v>
      </c>
      <c r="AX264" s="154" t="s">
        <v>119</v>
      </c>
    </row>
    <row r="265" spans="2:63" s="15" customFormat="1" ht="24.25" customHeight="1">
      <c r="B265" s="14"/>
      <c r="C265" s="73">
        <v>46</v>
      </c>
      <c r="D265" s="73" t="s">
        <v>120</v>
      </c>
      <c r="E265" s="126" t="s">
        <v>292</v>
      </c>
      <c r="F265" s="127" t="s">
        <v>346</v>
      </c>
      <c r="G265" s="128" t="s">
        <v>134</v>
      </c>
      <c r="H265" s="129">
        <v>81.56</v>
      </c>
      <c r="I265" s="178">
        <v>0</v>
      </c>
      <c r="J265" s="130">
        <f>ROUND(I265*H265,2)</f>
        <v>0</v>
      </c>
      <c r="K265" s="131"/>
      <c r="L265" s="14"/>
      <c r="M265" s="132" t="s">
        <v>1</v>
      </c>
      <c r="N265" s="133" t="s">
        <v>32</v>
      </c>
      <c r="O265" s="134">
        <v>3.5000000000000003E-2</v>
      </c>
      <c r="P265" s="134">
        <f>O265*H265</f>
        <v>2.8546000000000005</v>
      </c>
      <c r="Q265" s="134">
        <v>4.0999999999999999E-4</v>
      </c>
      <c r="R265" s="134">
        <f>Q265*H265</f>
        <v>3.34396E-2</v>
      </c>
      <c r="S265" s="134">
        <v>0</v>
      </c>
      <c r="T265" s="135">
        <f>S265*H265</f>
        <v>0</v>
      </c>
      <c r="AS265" s="136" t="s">
        <v>120</v>
      </c>
      <c r="AT265" s="136" t="s">
        <v>71</v>
      </c>
      <c r="AX265" s="74" t="s">
        <v>119</v>
      </c>
      <c r="BD265" s="137">
        <f>IF(N265="základní",J265,0)</f>
        <v>0</v>
      </c>
      <c r="BE265" s="137">
        <f>IF(N265="snížená",J265,0)</f>
        <v>0</v>
      </c>
      <c r="BF265" s="137">
        <f>IF(N265="zákl. přenesená",J265,0)</f>
        <v>0</v>
      </c>
      <c r="BG265" s="137">
        <f>IF(N265="sníž. přenesená",J265,0)</f>
        <v>0</v>
      </c>
      <c r="BH265" s="137">
        <f>IF(N265="nulová",J265,0)</f>
        <v>0</v>
      </c>
      <c r="BI265" s="74" t="s">
        <v>70</v>
      </c>
      <c r="BJ265" s="137">
        <f>ROUND(I265*H265,2)</f>
        <v>0</v>
      </c>
      <c r="BK265" s="74" t="s">
        <v>159</v>
      </c>
    </row>
    <row r="266" spans="2:63" s="139" customFormat="1" ht="12">
      <c r="B266" s="138"/>
      <c r="D266" s="140" t="s">
        <v>123</v>
      </c>
      <c r="E266" s="141" t="s">
        <v>1</v>
      </c>
      <c r="F266" s="142" t="s">
        <v>254</v>
      </c>
      <c r="H266" s="141" t="s">
        <v>1</v>
      </c>
      <c r="L266" s="138"/>
      <c r="M266" s="143"/>
      <c r="T266" s="144"/>
      <c r="AS266" s="141" t="s">
        <v>123</v>
      </c>
      <c r="AT266" s="141" t="s">
        <v>71</v>
      </c>
      <c r="AU266" s="139" t="s">
        <v>70</v>
      </c>
      <c r="AV266" s="139" t="s">
        <v>24</v>
      </c>
      <c r="AW266" s="139" t="s">
        <v>67</v>
      </c>
      <c r="AX266" s="141" t="s">
        <v>119</v>
      </c>
    </row>
    <row r="267" spans="2:63" s="146" customFormat="1" ht="12">
      <c r="B267" s="145"/>
      <c r="D267" s="140" t="s">
        <v>123</v>
      </c>
      <c r="E267" s="147" t="s">
        <v>1</v>
      </c>
      <c r="F267" s="148" t="s">
        <v>326</v>
      </c>
      <c r="H267" s="149">
        <v>68.16</v>
      </c>
      <c r="L267" s="145"/>
      <c r="M267" s="150"/>
      <c r="T267" s="151"/>
      <c r="AS267" s="147" t="s">
        <v>123</v>
      </c>
      <c r="AT267" s="147" t="s">
        <v>71</v>
      </c>
      <c r="AU267" s="146" t="s">
        <v>71</v>
      </c>
      <c r="AV267" s="146" t="s">
        <v>24</v>
      </c>
      <c r="AW267" s="146" t="s">
        <v>67</v>
      </c>
      <c r="AX267" s="147" t="s">
        <v>119</v>
      </c>
    </row>
    <row r="268" spans="2:63" s="139" customFormat="1" ht="12">
      <c r="B268" s="138"/>
      <c r="D268" s="140" t="s">
        <v>123</v>
      </c>
      <c r="E268" s="141" t="s">
        <v>1</v>
      </c>
      <c r="F268" s="142" t="s">
        <v>266</v>
      </c>
      <c r="H268" s="141" t="s">
        <v>1</v>
      </c>
      <c r="L268" s="138"/>
      <c r="M268" s="143"/>
      <c r="T268" s="144"/>
      <c r="AS268" s="141" t="s">
        <v>123</v>
      </c>
      <c r="AT268" s="141" t="s">
        <v>71</v>
      </c>
      <c r="AU268" s="139" t="s">
        <v>70</v>
      </c>
      <c r="AV268" s="139" t="s">
        <v>24</v>
      </c>
      <c r="AW268" s="139" t="s">
        <v>67</v>
      </c>
      <c r="AX268" s="141" t="s">
        <v>119</v>
      </c>
    </row>
    <row r="269" spans="2:63" s="146" customFormat="1">
      <c r="B269" s="145"/>
      <c r="D269" s="140" t="s">
        <v>123</v>
      </c>
      <c r="E269" s="147" t="s">
        <v>1</v>
      </c>
      <c r="F269" s="148">
        <v>13.4</v>
      </c>
      <c r="H269" s="149">
        <v>13.4</v>
      </c>
      <c r="L269" s="145"/>
      <c r="M269" s="150"/>
      <c r="T269" s="151"/>
      <c r="AS269" s="147" t="s">
        <v>123</v>
      </c>
      <c r="AT269" s="147" t="s">
        <v>71</v>
      </c>
      <c r="AU269" s="146" t="s">
        <v>71</v>
      </c>
      <c r="AV269" s="146" t="s">
        <v>24</v>
      </c>
      <c r="AW269" s="146" t="s">
        <v>67</v>
      </c>
      <c r="AX269" s="147" t="s">
        <v>119</v>
      </c>
    </row>
    <row r="270" spans="2:63" s="153" customFormat="1" ht="12">
      <c r="B270" s="152"/>
      <c r="D270" s="140" t="s">
        <v>123</v>
      </c>
      <c r="E270" s="154" t="s">
        <v>1</v>
      </c>
      <c r="F270" s="155" t="s">
        <v>128</v>
      </c>
      <c r="H270" s="156">
        <v>81.56</v>
      </c>
      <c r="L270" s="152"/>
      <c r="M270" s="157"/>
      <c r="T270" s="158"/>
      <c r="AS270" s="154" t="s">
        <v>123</v>
      </c>
      <c r="AT270" s="154" t="s">
        <v>71</v>
      </c>
      <c r="AU270" s="153" t="s">
        <v>122</v>
      </c>
      <c r="AV270" s="153" t="s">
        <v>24</v>
      </c>
      <c r="AW270" s="153" t="s">
        <v>70</v>
      </c>
      <c r="AX270" s="154" t="s">
        <v>119</v>
      </c>
    </row>
    <row r="271" spans="2:63" s="15" customFormat="1" ht="24.25" customHeight="1">
      <c r="B271" s="14"/>
      <c r="C271" s="73">
        <v>47</v>
      </c>
      <c r="D271" s="73" t="s">
        <v>120</v>
      </c>
      <c r="E271" s="126" t="s">
        <v>182</v>
      </c>
      <c r="F271" s="127" t="s">
        <v>183</v>
      </c>
      <c r="G271" s="128" t="s">
        <v>124</v>
      </c>
      <c r="H271" s="129">
        <v>262.91000000000003</v>
      </c>
      <c r="I271" s="178">
        <v>0</v>
      </c>
      <c r="J271" s="130">
        <f>ROUND(I271*H271,2)</f>
        <v>0</v>
      </c>
      <c r="K271" s="131"/>
      <c r="L271" s="14"/>
      <c r="M271" s="132" t="s">
        <v>1</v>
      </c>
      <c r="N271" s="133" t="s">
        <v>32</v>
      </c>
      <c r="O271" s="134">
        <v>3.5000000000000003E-2</v>
      </c>
      <c r="P271" s="134">
        <f>O271*H271</f>
        <v>9.2018500000000021</v>
      </c>
      <c r="Q271" s="134">
        <v>0</v>
      </c>
      <c r="R271" s="134">
        <f>Q271*H271</f>
        <v>0</v>
      </c>
      <c r="S271" s="134">
        <v>0</v>
      </c>
      <c r="T271" s="135">
        <f>S271*H271</f>
        <v>0</v>
      </c>
      <c r="AS271" s="136" t="s">
        <v>120</v>
      </c>
      <c r="AT271" s="136" t="s">
        <v>71</v>
      </c>
      <c r="AX271" s="74" t="s">
        <v>119</v>
      </c>
      <c r="BD271" s="137">
        <f>IF(N271="základní",J271,0)</f>
        <v>0</v>
      </c>
      <c r="BE271" s="137">
        <f>IF(N271="snížená",J271,0)</f>
        <v>0</v>
      </c>
      <c r="BF271" s="137">
        <f>IF(N271="zákl. přenesená",J271,0)</f>
        <v>0</v>
      </c>
      <c r="BG271" s="137">
        <f>IF(N271="sníž. přenesená",J271,0)</f>
        <v>0</v>
      </c>
      <c r="BH271" s="137">
        <f>IF(N271="nulová",J271,0)</f>
        <v>0</v>
      </c>
      <c r="BI271" s="74" t="s">
        <v>70</v>
      </c>
      <c r="BJ271" s="137">
        <f>ROUND(I271*H271,2)</f>
        <v>0</v>
      </c>
      <c r="BK271" s="74" t="s">
        <v>159</v>
      </c>
    </row>
    <row r="272" spans="2:63" s="139" customFormat="1" ht="12">
      <c r="B272" s="138"/>
      <c r="D272" s="140" t="s">
        <v>123</v>
      </c>
      <c r="E272" s="141" t="s">
        <v>1</v>
      </c>
      <c r="F272" s="142" t="s">
        <v>254</v>
      </c>
      <c r="H272" s="141" t="s">
        <v>1</v>
      </c>
      <c r="L272" s="138"/>
      <c r="M272" s="143"/>
      <c r="T272" s="144"/>
      <c r="AS272" s="141" t="s">
        <v>123</v>
      </c>
      <c r="AT272" s="141" t="s">
        <v>71</v>
      </c>
      <c r="AU272" s="139" t="s">
        <v>70</v>
      </c>
      <c r="AV272" s="139" t="s">
        <v>24</v>
      </c>
      <c r="AW272" s="139" t="s">
        <v>67</v>
      </c>
      <c r="AX272" s="141" t="s">
        <v>119</v>
      </c>
    </row>
    <row r="273" spans="2:63" s="146" customFormat="1">
      <c r="B273" s="145"/>
      <c r="D273" s="140" t="s">
        <v>123</v>
      </c>
      <c r="E273" s="147" t="s">
        <v>1</v>
      </c>
      <c r="F273" s="148">
        <v>253.1</v>
      </c>
      <c r="H273" s="149">
        <v>253.1</v>
      </c>
      <c r="L273" s="145"/>
      <c r="M273" s="150"/>
      <c r="T273" s="151"/>
      <c r="AS273" s="147" t="s">
        <v>123</v>
      </c>
      <c r="AT273" s="147" t="s">
        <v>71</v>
      </c>
      <c r="AU273" s="146" t="s">
        <v>71</v>
      </c>
      <c r="AV273" s="146" t="s">
        <v>24</v>
      </c>
      <c r="AW273" s="146" t="s">
        <v>67</v>
      </c>
      <c r="AX273" s="147" t="s">
        <v>119</v>
      </c>
    </row>
    <row r="274" spans="2:63" s="139" customFormat="1" ht="12">
      <c r="B274" s="138"/>
      <c r="D274" s="140" t="s">
        <v>123</v>
      </c>
      <c r="E274" s="141" t="s">
        <v>1</v>
      </c>
      <c r="F274" s="142" t="s">
        <v>266</v>
      </c>
      <c r="H274" s="141" t="s">
        <v>1</v>
      </c>
      <c r="L274" s="138"/>
      <c r="M274" s="143"/>
      <c r="T274" s="144"/>
      <c r="AS274" s="141" t="s">
        <v>123</v>
      </c>
      <c r="AT274" s="141" t="s">
        <v>71</v>
      </c>
      <c r="AU274" s="139" t="s">
        <v>70</v>
      </c>
      <c r="AV274" s="139" t="s">
        <v>24</v>
      </c>
      <c r="AW274" s="139" t="s">
        <v>67</v>
      </c>
      <c r="AX274" s="141" t="s">
        <v>119</v>
      </c>
    </row>
    <row r="275" spans="2:63" s="146" customFormat="1">
      <c r="B275" s="145"/>
      <c r="D275" s="140" t="s">
        <v>123</v>
      </c>
      <c r="E275" s="147" t="s">
        <v>1</v>
      </c>
      <c r="F275" s="148">
        <v>9.81</v>
      </c>
      <c r="H275" s="149">
        <v>9.81</v>
      </c>
      <c r="L275" s="145"/>
      <c r="M275" s="150"/>
      <c r="T275" s="151"/>
      <c r="AS275" s="147" t="s">
        <v>123</v>
      </c>
      <c r="AT275" s="147" t="s">
        <v>71</v>
      </c>
      <c r="AU275" s="146" t="s">
        <v>71</v>
      </c>
      <c r="AV275" s="146" t="s">
        <v>24</v>
      </c>
      <c r="AW275" s="146" t="s">
        <v>67</v>
      </c>
      <c r="AX275" s="147" t="s">
        <v>119</v>
      </c>
    </row>
    <row r="276" spans="2:63" s="153" customFormat="1" ht="12">
      <c r="B276" s="152"/>
      <c r="D276" s="140" t="s">
        <v>123</v>
      </c>
      <c r="E276" s="154" t="s">
        <v>1</v>
      </c>
      <c r="F276" s="155" t="s">
        <v>128</v>
      </c>
      <c r="H276" s="156">
        <v>262.91000000000003</v>
      </c>
      <c r="L276" s="152"/>
      <c r="M276" s="157"/>
      <c r="T276" s="158"/>
      <c r="AS276" s="154" t="s">
        <v>123</v>
      </c>
      <c r="AT276" s="154" t="s">
        <v>71</v>
      </c>
      <c r="AU276" s="153" t="s">
        <v>122</v>
      </c>
      <c r="AV276" s="153" t="s">
        <v>24</v>
      </c>
      <c r="AW276" s="153" t="s">
        <v>70</v>
      </c>
      <c r="AX276" s="154" t="s">
        <v>119</v>
      </c>
    </row>
    <row r="277" spans="2:63" s="15" customFormat="1" ht="16.5" customHeight="1">
      <c r="B277" s="14"/>
      <c r="C277" s="73">
        <v>48</v>
      </c>
      <c r="D277" s="73" t="s">
        <v>120</v>
      </c>
      <c r="E277" s="126" t="s">
        <v>184</v>
      </c>
      <c r="F277" s="127" t="s">
        <v>185</v>
      </c>
      <c r="G277" s="128" t="s">
        <v>124</v>
      </c>
      <c r="H277" s="129">
        <v>262.91000000000003</v>
      </c>
      <c r="I277" s="178">
        <v>0</v>
      </c>
      <c r="J277" s="130">
        <f>ROUND(I277*H277,2)</f>
        <v>0</v>
      </c>
      <c r="K277" s="131"/>
      <c r="L277" s="14"/>
      <c r="M277" s="132" t="s">
        <v>1</v>
      </c>
      <c r="N277" s="133" t="s">
        <v>32</v>
      </c>
      <c r="O277" s="134">
        <v>2.4E-2</v>
      </c>
      <c r="P277" s="134">
        <f>O277*H277</f>
        <v>6.3098400000000003</v>
      </c>
      <c r="Q277" s="134">
        <v>0</v>
      </c>
      <c r="R277" s="134">
        <f>Q277*H277</f>
        <v>0</v>
      </c>
      <c r="S277" s="134">
        <v>0</v>
      </c>
      <c r="T277" s="135">
        <f>S277*H277</f>
        <v>0</v>
      </c>
      <c r="AS277" s="136" t="s">
        <v>120</v>
      </c>
      <c r="AT277" s="136" t="s">
        <v>71</v>
      </c>
      <c r="AX277" s="74" t="s">
        <v>119</v>
      </c>
      <c r="BD277" s="137">
        <f>IF(N277="základní",J277,0)</f>
        <v>0</v>
      </c>
      <c r="BE277" s="137">
        <f>IF(N277="snížená",J277,0)</f>
        <v>0</v>
      </c>
      <c r="BF277" s="137">
        <f>IF(N277="zákl. přenesená",J277,0)</f>
        <v>0</v>
      </c>
      <c r="BG277" s="137">
        <f>IF(N277="sníž. přenesená",J277,0)</f>
        <v>0</v>
      </c>
      <c r="BH277" s="137">
        <f>IF(N277="nulová",J277,0)</f>
        <v>0</v>
      </c>
      <c r="BI277" s="74" t="s">
        <v>70</v>
      </c>
      <c r="BJ277" s="137">
        <f>ROUND(I277*H277,2)</f>
        <v>0</v>
      </c>
      <c r="BK277" s="74" t="s">
        <v>159</v>
      </c>
    </row>
    <row r="278" spans="2:63" s="139" customFormat="1" ht="12">
      <c r="B278" s="138"/>
      <c r="D278" s="140" t="s">
        <v>123</v>
      </c>
      <c r="E278" s="141" t="s">
        <v>1</v>
      </c>
      <c r="F278" s="142" t="s">
        <v>254</v>
      </c>
      <c r="H278" s="141" t="s">
        <v>1</v>
      </c>
      <c r="L278" s="138"/>
      <c r="M278" s="143"/>
      <c r="T278" s="144"/>
      <c r="AS278" s="141" t="s">
        <v>123</v>
      </c>
      <c r="AT278" s="141" t="s">
        <v>71</v>
      </c>
      <c r="AU278" s="139" t="s">
        <v>70</v>
      </c>
      <c r="AV278" s="139" t="s">
        <v>24</v>
      </c>
      <c r="AW278" s="139" t="s">
        <v>67</v>
      </c>
      <c r="AX278" s="141" t="s">
        <v>119</v>
      </c>
    </row>
    <row r="279" spans="2:63" s="146" customFormat="1">
      <c r="B279" s="145"/>
      <c r="D279" s="140" t="s">
        <v>123</v>
      </c>
      <c r="E279" s="147" t="s">
        <v>1</v>
      </c>
      <c r="F279" s="148">
        <v>253.1</v>
      </c>
      <c r="H279" s="149">
        <v>253.1</v>
      </c>
      <c r="L279" s="145"/>
      <c r="M279" s="150"/>
      <c r="T279" s="151"/>
      <c r="AS279" s="147" t="s">
        <v>123</v>
      </c>
      <c r="AT279" s="147" t="s">
        <v>71</v>
      </c>
      <c r="AU279" s="146" t="s">
        <v>71</v>
      </c>
      <c r="AV279" s="146" t="s">
        <v>24</v>
      </c>
      <c r="AW279" s="146" t="s">
        <v>67</v>
      </c>
      <c r="AX279" s="147" t="s">
        <v>119</v>
      </c>
    </row>
    <row r="280" spans="2:63" s="139" customFormat="1" ht="12">
      <c r="B280" s="138"/>
      <c r="D280" s="140" t="s">
        <v>123</v>
      </c>
      <c r="E280" s="141" t="s">
        <v>1</v>
      </c>
      <c r="F280" s="142" t="s">
        <v>266</v>
      </c>
      <c r="H280" s="141" t="s">
        <v>1</v>
      </c>
      <c r="L280" s="138"/>
      <c r="M280" s="143"/>
      <c r="T280" s="144"/>
      <c r="AS280" s="141" t="s">
        <v>123</v>
      </c>
      <c r="AT280" s="141" t="s">
        <v>71</v>
      </c>
      <c r="AU280" s="139" t="s">
        <v>70</v>
      </c>
      <c r="AV280" s="139" t="s">
        <v>24</v>
      </c>
      <c r="AW280" s="139" t="s">
        <v>67</v>
      </c>
      <c r="AX280" s="141" t="s">
        <v>119</v>
      </c>
    </row>
    <row r="281" spans="2:63" s="146" customFormat="1">
      <c r="B281" s="145"/>
      <c r="D281" s="140" t="s">
        <v>123</v>
      </c>
      <c r="E281" s="147" t="s">
        <v>1</v>
      </c>
      <c r="F281" s="148">
        <v>9.81</v>
      </c>
      <c r="H281" s="149">
        <v>9.81</v>
      </c>
      <c r="L281" s="145"/>
      <c r="M281" s="150"/>
      <c r="T281" s="151"/>
      <c r="AS281" s="147" t="s">
        <v>123</v>
      </c>
      <c r="AT281" s="147" t="s">
        <v>71</v>
      </c>
      <c r="AU281" s="146" t="s">
        <v>71</v>
      </c>
      <c r="AV281" s="146" t="s">
        <v>24</v>
      </c>
      <c r="AW281" s="146" t="s">
        <v>67</v>
      </c>
      <c r="AX281" s="147" t="s">
        <v>119</v>
      </c>
    </row>
    <row r="282" spans="2:63" s="153" customFormat="1" ht="12">
      <c r="B282" s="152"/>
      <c r="D282" s="140" t="s">
        <v>123</v>
      </c>
      <c r="E282" s="154" t="s">
        <v>1</v>
      </c>
      <c r="F282" s="155" t="s">
        <v>128</v>
      </c>
      <c r="H282" s="156">
        <v>262.91000000000003</v>
      </c>
      <c r="L282" s="152"/>
      <c r="M282" s="157"/>
      <c r="T282" s="158"/>
      <c r="AS282" s="154" t="s">
        <v>123</v>
      </c>
      <c r="AT282" s="154" t="s">
        <v>71</v>
      </c>
      <c r="AU282" s="153" t="s">
        <v>122</v>
      </c>
      <c r="AV282" s="153" t="s">
        <v>24</v>
      </c>
      <c r="AW282" s="153" t="s">
        <v>70</v>
      </c>
      <c r="AX282" s="154" t="s">
        <v>119</v>
      </c>
    </row>
    <row r="283" spans="2:63" s="15" customFormat="1" ht="24.25" customHeight="1">
      <c r="B283" s="14"/>
      <c r="C283" s="73">
        <v>49</v>
      </c>
      <c r="D283" s="73" t="s">
        <v>120</v>
      </c>
      <c r="E283" s="126" t="s">
        <v>186</v>
      </c>
      <c r="F283" s="127" t="s">
        <v>187</v>
      </c>
      <c r="G283" s="128" t="s">
        <v>124</v>
      </c>
      <c r="H283" s="129">
        <v>262.91000000000003</v>
      </c>
      <c r="I283" s="178">
        <v>0</v>
      </c>
      <c r="J283" s="130">
        <f>ROUND(I283*H283,2)</f>
        <v>0</v>
      </c>
      <c r="K283" s="131"/>
      <c r="L283" s="14"/>
      <c r="M283" s="132" t="s">
        <v>1</v>
      </c>
      <c r="N283" s="133" t="s">
        <v>32</v>
      </c>
      <c r="O283" s="134">
        <v>5.8000000000000003E-2</v>
      </c>
      <c r="P283" s="134">
        <f>O283*H283</f>
        <v>15.248780000000002</v>
      </c>
      <c r="Q283" s="134">
        <v>2.0000000000000001E-4</v>
      </c>
      <c r="R283" s="134">
        <f>Q283*H283</f>
        <v>5.2582000000000011E-2</v>
      </c>
      <c r="S283" s="134">
        <v>0</v>
      </c>
      <c r="T283" s="135">
        <f>S283*H283</f>
        <v>0</v>
      </c>
      <c r="AS283" s="136" t="s">
        <v>120</v>
      </c>
      <c r="AT283" s="136" t="s">
        <v>71</v>
      </c>
      <c r="AX283" s="74" t="s">
        <v>119</v>
      </c>
      <c r="BD283" s="137">
        <f>IF(N283="základní",J283,0)</f>
        <v>0</v>
      </c>
      <c r="BE283" s="137">
        <f>IF(N283="snížená",J283,0)</f>
        <v>0</v>
      </c>
      <c r="BF283" s="137">
        <f>IF(N283="zákl. přenesená",J283,0)</f>
        <v>0</v>
      </c>
      <c r="BG283" s="137">
        <f>IF(N283="sníž. přenesená",J283,0)</f>
        <v>0</v>
      </c>
      <c r="BH283" s="137">
        <f>IF(N283="nulová",J283,0)</f>
        <v>0</v>
      </c>
      <c r="BI283" s="74" t="s">
        <v>70</v>
      </c>
      <c r="BJ283" s="137">
        <f>ROUND(I283*H283,2)</f>
        <v>0</v>
      </c>
      <c r="BK283" s="74" t="s">
        <v>159</v>
      </c>
    </row>
    <row r="284" spans="2:63" s="139" customFormat="1" ht="12">
      <c r="B284" s="138"/>
      <c r="D284" s="140" t="s">
        <v>123</v>
      </c>
      <c r="E284" s="141" t="s">
        <v>1</v>
      </c>
      <c r="F284" s="142" t="s">
        <v>254</v>
      </c>
      <c r="H284" s="141" t="s">
        <v>1</v>
      </c>
      <c r="L284" s="138"/>
      <c r="M284" s="143"/>
      <c r="T284" s="144"/>
      <c r="AS284" s="141" t="s">
        <v>123</v>
      </c>
      <c r="AT284" s="141" t="s">
        <v>71</v>
      </c>
      <c r="AU284" s="139" t="s">
        <v>70</v>
      </c>
      <c r="AV284" s="139" t="s">
        <v>24</v>
      </c>
      <c r="AW284" s="139" t="s">
        <v>67</v>
      </c>
      <c r="AX284" s="141" t="s">
        <v>119</v>
      </c>
    </row>
    <row r="285" spans="2:63" s="146" customFormat="1">
      <c r="B285" s="145"/>
      <c r="D285" s="140" t="s">
        <v>123</v>
      </c>
      <c r="E285" s="147" t="s">
        <v>1</v>
      </c>
      <c r="F285" s="148">
        <v>253.1</v>
      </c>
      <c r="H285" s="149">
        <v>253.1</v>
      </c>
      <c r="L285" s="145"/>
      <c r="M285" s="150"/>
      <c r="T285" s="151"/>
      <c r="AS285" s="147" t="s">
        <v>123</v>
      </c>
      <c r="AT285" s="147" t="s">
        <v>71</v>
      </c>
      <c r="AU285" s="146" t="s">
        <v>71</v>
      </c>
      <c r="AV285" s="146" t="s">
        <v>24</v>
      </c>
      <c r="AW285" s="146" t="s">
        <v>67</v>
      </c>
      <c r="AX285" s="147" t="s">
        <v>119</v>
      </c>
    </row>
    <row r="286" spans="2:63" s="139" customFormat="1" ht="12">
      <c r="B286" s="138"/>
      <c r="D286" s="140" t="s">
        <v>123</v>
      </c>
      <c r="E286" s="141" t="s">
        <v>1</v>
      </c>
      <c r="F286" s="142" t="s">
        <v>266</v>
      </c>
      <c r="H286" s="141" t="s">
        <v>1</v>
      </c>
      <c r="L286" s="138"/>
      <c r="M286" s="143"/>
      <c r="T286" s="144"/>
      <c r="AS286" s="141" t="s">
        <v>123</v>
      </c>
      <c r="AT286" s="141" t="s">
        <v>71</v>
      </c>
      <c r="AU286" s="139" t="s">
        <v>70</v>
      </c>
      <c r="AV286" s="139" t="s">
        <v>24</v>
      </c>
      <c r="AW286" s="139" t="s">
        <v>67</v>
      </c>
      <c r="AX286" s="141" t="s">
        <v>119</v>
      </c>
    </row>
    <row r="287" spans="2:63" s="146" customFormat="1">
      <c r="B287" s="145"/>
      <c r="D287" s="140" t="s">
        <v>123</v>
      </c>
      <c r="E287" s="147" t="s">
        <v>1</v>
      </c>
      <c r="F287" s="148">
        <v>9.81</v>
      </c>
      <c r="H287" s="149">
        <v>9.81</v>
      </c>
      <c r="L287" s="145"/>
      <c r="M287" s="150"/>
      <c r="T287" s="151"/>
      <c r="AS287" s="147" t="s">
        <v>123</v>
      </c>
      <c r="AT287" s="147" t="s">
        <v>71</v>
      </c>
      <c r="AU287" s="146" t="s">
        <v>71</v>
      </c>
      <c r="AV287" s="146" t="s">
        <v>24</v>
      </c>
      <c r="AW287" s="146" t="s">
        <v>67</v>
      </c>
      <c r="AX287" s="147" t="s">
        <v>119</v>
      </c>
    </row>
    <row r="288" spans="2:63" s="153" customFormat="1" ht="12">
      <c r="B288" s="152"/>
      <c r="D288" s="140" t="s">
        <v>123</v>
      </c>
      <c r="E288" s="154" t="s">
        <v>1</v>
      </c>
      <c r="F288" s="155" t="s">
        <v>128</v>
      </c>
      <c r="H288" s="156">
        <v>262.91000000000003</v>
      </c>
      <c r="L288" s="152"/>
      <c r="M288" s="157"/>
      <c r="T288" s="158"/>
      <c r="AS288" s="154" t="s">
        <v>123</v>
      </c>
      <c r="AT288" s="154" t="s">
        <v>71</v>
      </c>
      <c r="AU288" s="153" t="s">
        <v>122</v>
      </c>
      <c r="AV288" s="153" t="s">
        <v>24</v>
      </c>
      <c r="AW288" s="153" t="s">
        <v>70</v>
      </c>
      <c r="AX288" s="154" t="s">
        <v>119</v>
      </c>
    </row>
    <row r="289" spans="2:63" s="15" customFormat="1" ht="38" customHeight="1">
      <c r="B289" s="14"/>
      <c r="C289" s="73">
        <v>50</v>
      </c>
      <c r="D289" s="73" t="s">
        <v>120</v>
      </c>
      <c r="E289" s="126" t="s">
        <v>188</v>
      </c>
      <c r="F289" s="127" t="s">
        <v>189</v>
      </c>
      <c r="G289" s="128" t="s">
        <v>124</v>
      </c>
      <c r="H289" s="129">
        <v>262.91000000000003</v>
      </c>
      <c r="I289" s="178">
        <v>0</v>
      </c>
      <c r="J289" s="130">
        <f>ROUND(I289*H289,2)</f>
        <v>0</v>
      </c>
      <c r="K289" s="131"/>
      <c r="L289" s="14"/>
      <c r="M289" s="132" t="s">
        <v>1</v>
      </c>
      <c r="N289" s="133" t="s">
        <v>32</v>
      </c>
      <c r="O289" s="134">
        <v>0.35</v>
      </c>
      <c r="P289" s="134">
        <f>O289*H289</f>
        <v>92.018500000000003</v>
      </c>
      <c r="Q289" s="134">
        <v>1.4999999999999999E-2</v>
      </c>
      <c r="R289" s="134">
        <f>Q289*H289</f>
        <v>3.9436500000000003</v>
      </c>
      <c r="S289" s="134">
        <v>0</v>
      </c>
      <c r="T289" s="135">
        <f>S289*H289</f>
        <v>0</v>
      </c>
      <c r="AS289" s="136" t="s">
        <v>120</v>
      </c>
      <c r="AT289" s="136" t="s">
        <v>71</v>
      </c>
      <c r="AX289" s="74" t="s">
        <v>119</v>
      </c>
      <c r="BD289" s="137">
        <f>IF(N289="základní",J289,0)</f>
        <v>0</v>
      </c>
      <c r="BE289" s="137">
        <f>IF(N289="snížená",J289,0)</f>
        <v>0</v>
      </c>
      <c r="BF289" s="137">
        <f>IF(N289="zákl. přenesená",J289,0)</f>
        <v>0</v>
      </c>
      <c r="BG289" s="137">
        <f>IF(N289="sníž. přenesená",J289,0)</f>
        <v>0</v>
      </c>
      <c r="BH289" s="137">
        <f>IF(N289="nulová",J289,0)</f>
        <v>0</v>
      </c>
      <c r="BI289" s="74" t="s">
        <v>70</v>
      </c>
      <c r="BJ289" s="137">
        <f>ROUND(I289*H289,2)</f>
        <v>0</v>
      </c>
      <c r="BK289" s="74" t="s">
        <v>159</v>
      </c>
    </row>
    <row r="290" spans="2:63" s="139" customFormat="1" ht="12">
      <c r="B290" s="138"/>
      <c r="D290" s="140" t="s">
        <v>123</v>
      </c>
      <c r="E290" s="141" t="s">
        <v>1</v>
      </c>
      <c r="F290" s="142" t="s">
        <v>254</v>
      </c>
      <c r="H290" s="141" t="s">
        <v>1</v>
      </c>
      <c r="L290" s="138"/>
      <c r="M290" s="143"/>
      <c r="T290" s="144"/>
      <c r="AS290" s="141" t="s">
        <v>123</v>
      </c>
      <c r="AT290" s="141" t="s">
        <v>71</v>
      </c>
      <c r="AU290" s="139" t="s">
        <v>70</v>
      </c>
      <c r="AV290" s="139" t="s">
        <v>24</v>
      </c>
      <c r="AW290" s="139" t="s">
        <v>67</v>
      </c>
      <c r="AX290" s="141" t="s">
        <v>119</v>
      </c>
    </row>
    <row r="291" spans="2:63" s="146" customFormat="1">
      <c r="B291" s="145"/>
      <c r="D291" s="140" t="s">
        <v>123</v>
      </c>
      <c r="E291" s="147" t="s">
        <v>1</v>
      </c>
      <c r="F291" s="148">
        <v>253.1</v>
      </c>
      <c r="H291" s="149">
        <v>253.1</v>
      </c>
      <c r="L291" s="145"/>
      <c r="M291" s="150"/>
      <c r="T291" s="151"/>
      <c r="AS291" s="147" t="s">
        <v>123</v>
      </c>
      <c r="AT291" s="147" t="s">
        <v>71</v>
      </c>
      <c r="AU291" s="146" t="s">
        <v>71</v>
      </c>
      <c r="AV291" s="146" t="s">
        <v>24</v>
      </c>
      <c r="AW291" s="146" t="s">
        <v>67</v>
      </c>
      <c r="AX291" s="147" t="s">
        <v>119</v>
      </c>
    </row>
    <row r="292" spans="2:63" s="139" customFormat="1" ht="12">
      <c r="B292" s="138"/>
      <c r="D292" s="140" t="s">
        <v>123</v>
      </c>
      <c r="E292" s="141" t="s">
        <v>1</v>
      </c>
      <c r="F292" s="142" t="s">
        <v>266</v>
      </c>
      <c r="H292" s="141" t="s">
        <v>1</v>
      </c>
      <c r="L292" s="138"/>
      <c r="M292" s="143"/>
      <c r="T292" s="144"/>
      <c r="AS292" s="141" t="s">
        <v>123</v>
      </c>
      <c r="AT292" s="141" t="s">
        <v>71</v>
      </c>
      <c r="AU292" s="139" t="s">
        <v>70</v>
      </c>
      <c r="AV292" s="139" t="s">
        <v>24</v>
      </c>
      <c r="AW292" s="139" t="s">
        <v>67</v>
      </c>
      <c r="AX292" s="141" t="s">
        <v>119</v>
      </c>
    </row>
    <row r="293" spans="2:63" s="146" customFormat="1">
      <c r="B293" s="145"/>
      <c r="D293" s="140" t="s">
        <v>123</v>
      </c>
      <c r="E293" s="147" t="s">
        <v>1</v>
      </c>
      <c r="F293" s="148">
        <v>9.81</v>
      </c>
      <c r="H293" s="149">
        <v>9.81</v>
      </c>
      <c r="L293" s="145"/>
      <c r="M293" s="150"/>
      <c r="T293" s="151"/>
      <c r="AS293" s="147" t="s">
        <v>123</v>
      </c>
      <c r="AT293" s="147" t="s">
        <v>71</v>
      </c>
      <c r="AU293" s="146" t="s">
        <v>71</v>
      </c>
      <c r="AV293" s="146" t="s">
        <v>24</v>
      </c>
      <c r="AW293" s="146" t="s">
        <v>67</v>
      </c>
      <c r="AX293" s="147" t="s">
        <v>119</v>
      </c>
    </row>
    <row r="294" spans="2:63" s="153" customFormat="1" ht="12">
      <c r="B294" s="152"/>
      <c r="D294" s="140" t="s">
        <v>123</v>
      </c>
      <c r="E294" s="154" t="s">
        <v>1</v>
      </c>
      <c r="F294" s="155" t="s">
        <v>128</v>
      </c>
      <c r="H294" s="156">
        <v>262.91000000000003</v>
      </c>
      <c r="L294" s="152"/>
      <c r="M294" s="157"/>
      <c r="T294" s="158"/>
      <c r="AS294" s="154" t="s">
        <v>123</v>
      </c>
      <c r="AT294" s="154" t="s">
        <v>71</v>
      </c>
      <c r="AU294" s="153" t="s">
        <v>122</v>
      </c>
      <c r="AV294" s="153" t="s">
        <v>24</v>
      </c>
      <c r="AW294" s="153" t="s">
        <v>70</v>
      </c>
      <c r="AX294" s="154" t="s">
        <v>119</v>
      </c>
    </row>
    <row r="295" spans="2:63" s="15" customFormat="1" ht="24.25" customHeight="1">
      <c r="B295" s="14"/>
      <c r="C295" s="73">
        <v>51</v>
      </c>
      <c r="D295" s="73" t="s">
        <v>120</v>
      </c>
      <c r="E295" s="126" t="s">
        <v>347</v>
      </c>
      <c r="F295" s="127" t="s">
        <v>348</v>
      </c>
      <c r="G295" s="128" t="s">
        <v>134</v>
      </c>
      <c r="H295" s="129">
        <v>49.335000000000001</v>
      </c>
      <c r="I295" s="178">
        <v>0</v>
      </c>
      <c r="J295" s="130">
        <f>ROUND(I295*H295,2)</f>
        <v>0</v>
      </c>
      <c r="K295" s="131"/>
      <c r="L295" s="14"/>
      <c r="M295" s="132" t="s">
        <v>1</v>
      </c>
      <c r="N295" s="133" t="s">
        <v>32</v>
      </c>
      <c r="O295" s="134">
        <v>0.18</v>
      </c>
      <c r="P295" s="134">
        <f>O295*H295</f>
        <v>8.8803000000000001</v>
      </c>
      <c r="Q295" s="134">
        <v>1.0000000000000001E-5</v>
      </c>
      <c r="R295" s="134">
        <f>Q295*H295</f>
        <v>4.9335000000000004E-4</v>
      </c>
      <c r="S295" s="134">
        <v>0</v>
      </c>
      <c r="T295" s="135">
        <f>S295*H295</f>
        <v>0</v>
      </c>
      <c r="AS295" s="136" t="s">
        <v>120</v>
      </c>
      <c r="AT295" s="136" t="s">
        <v>71</v>
      </c>
      <c r="AX295" s="74" t="s">
        <v>119</v>
      </c>
      <c r="BD295" s="137">
        <f>IF(N295="základní",J295,0)</f>
        <v>0</v>
      </c>
      <c r="BE295" s="137">
        <f>IF(N295="snížená",J295,0)</f>
        <v>0</v>
      </c>
      <c r="BF295" s="137">
        <f>IF(N295="zákl. přenesená",J295,0)</f>
        <v>0</v>
      </c>
      <c r="BG295" s="137">
        <f>IF(N295="sníž. přenesená",J295,0)</f>
        <v>0</v>
      </c>
      <c r="BH295" s="137">
        <f>IF(N295="nulová",J295,0)</f>
        <v>0</v>
      </c>
      <c r="BI295" s="74" t="s">
        <v>70</v>
      </c>
      <c r="BJ295" s="137">
        <f>ROUND(I295*H295,2)</f>
        <v>0</v>
      </c>
      <c r="BK295" s="74" t="s">
        <v>159</v>
      </c>
    </row>
    <row r="296" spans="2:63" s="139" customFormat="1" ht="12">
      <c r="B296" s="138"/>
      <c r="D296" s="140" t="s">
        <v>123</v>
      </c>
      <c r="E296" s="141" t="s">
        <v>1</v>
      </c>
      <c r="F296" s="142" t="s">
        <v>254</v>
      </c>
      <c r="H296" s="141" t="s">
        <v>1</v>
      </c>
      <c r="L296" s="138"/>
      <c r="M296" s="143"/>
      <c r="T296" s="144"/>
      <c r="AS296" s="141" t="s">
        <v>123</v>
      </c>
      <c r="AT296" s="141" t="s">
        <v>71</v>
      </c>
      <c r="AU296" s="139" t="s">
        <v>70</v>
      </c>
      <c r="AV296" s="139" t="s">
        <v>24</v>
      </c>
      <c r="AW296" s="139" t="s">
        <v>67</v>
      </c>
      <c r="AX296" s="141" t="s">
        <v>119</v>
      </c>
    </row>
    <row r="297" spans="2:63" s="146" customFormat="1" ht="12">
      <c r="B297" s="145"/>
      <c r="D297" s="140" t="s">
        <v>123</v>
      </c>
      <c r="E297" s="147" t="s">
        <v>1</v>
      </c>
      <c r="F297" s="148" t="s">
        <v>349</v>
      </c>
      <c r="H297" s="149">
        <v>49.335000000000001</v>
      </c>
      <c r="L297" s="145"/>
      <c r="M297" s="150"/>
      <c r="T297" s="151"/>
      <c r="AS297" s="147" t="s">
        <v>123</v>
      </c>
      <c r="AT297" s="147" t="s">
        <v>71</v>
      </c>
      <c r="AU297" s="146" t="s">
        <v>71</v>
      </c>
      <c r="AV297" s="146" t="s">
        <v>24</v>
      </c>
      <c r="AW297" s="146" t="s">
        <v>67</v>
      </c>
      <c r="AX297" s="147" t="s">
        <v>119</v>
      </c>
    </row>
    <row r="298" spans="2:63" s="15" customFormat="1" ht="33" customHeight="1">
      <c r="B298" s="14"/>
      <c r="C298" s="73">
        <v>52</v>
      </c>
      <c r="D298" s="73" t="s">
        <v>120</v>
      </c>
      <c r="E298" s="126" t="s">
        <v>333</v>
      </c>
      <c r="F298" s="127" t="s">
        <v>334</v>
      </c>
      <c r="G298" s="128" t="s">
        <v>125</v>
      </c>
      <c r="H298" s="129">
        <v>36.432000000000002</v>
      </c>
      <c r="I298" s="178">
        <v>0</v>
      </c>
      <c r="J298" s="130">
        <f>ROUND(I298*H298,2)</f>
        <v>0</v>
      </c>
      <c r="K298" s="131"/>
      <c r="L298" s="14"/>
      <c r="M298" s="132" t="s">
        <v>1</v>
      </c>
      <c r="N298" s="133" t="s">
        <v>32</v>
      </c>
      <c r="O298" s="134">
        <v>1.6870000000000001</v>
      </c>
      <c r="P298" s="134">
        <f>O298*H298</f>
        <v>61.460784000000004</v>
      </c>
      <c r="Q298" s="134">
        <v>0</v>
      </c>
      <c r="R298" s="134">
        <f>Q298*H298</f>
        <v>0</v>
      </c>
      <c r="S298" s="134">
        <v>0</v>
      </c>
      <c r="T298" s="135">
        <f>S298*H298</f>
        <v>0</v>
      </c>
      <c r="W298" s="137"/>
      <c r="AS298" s="136" t="s">
        <v>120</v>
      </c>
      <c r="AT298" s="136" t="s">
        <v>71</v>
      </c>
      <c r="AX298" s="74" t="s">
        <v>119</v>
      </c>
      <c r="BD298" s="137">
        <f>IF(N298="základní",J298,0)</f>
        <v>0</v>
      </c>
      <c r="BE298" s="137">
        <f>IF(N298="snížená",J298,0)</f>
        <v>0</v>
      </c>
      <c r="BF298" s="137">
        <f>IF(N298="zákl. přenesená",J298,0)</f>
        <v>0</v>
      </c>
      <c r="BG298" s="137">
        <f>IF(N298="sníž. přenesená",J298,0)</f>
        <v>0</v>
      </c>
      <c r="BH298" s="137">
        <f>IF(N298="nulová",J298,0)</f>
        <v>0</v>
      </c>
      <c r="BI298" s="74" t="s">
        <v>70</v>
      </c>
      <c r="BJ298" s="137">
        <f>ROUND(I298*H298,2)</f>
        <v>0</v>
      </c>
      <c r="BK298" s="74" t="s">
        <v>159</v>
      </c>
    </row>
    <row r="299" spans="2:63" s="114" customFormat="1" ht="23" customHeight="1">
      <c r="B299" s="113"/>
      <c r="D299" s="115" t="s">
        <v>66</v>
      </c>
      <c r="E299" s="124">
        <v>777</v>
      </c>
      <c r="F299" s="124" t="s">
        <v>329</v>
      </c>
      <c r="J299" s="125">
        <f>BJ299</f>
        <v>0</v>
      </c>
      <c r="L299" s="113"/>
      <c r="M299" s="118"/>
      <c r="P299" s="119">
        <f>SUM(P300:P320)</f>
        <v>112.89432384000001</v>
      </c>
      <c r="R299" s="119">
        <f>SUM(R300:R320)</f>
        <v>1.2898403359999999</v>
      </c>
      <c r="T299" s="120">
        <f>SUM(T300:T320)</f>
        <v>0</v>
      </c>
      <c r="AS299" s="122" t="s">
        <v>66</v>
      </c>
      <c r="AT299" s="122" t="s">
        <v>70</v>
      </c>
      <c r="AX299" s="115" t="s">
        <v>119</v>
      </c>
      <c r="BJ299" s="123">
        <f>SUM(BJ300:BJ320)</f>
        <v>0</v>
      </c>
    </row>
    <row r="300" spans="2:63" s="15" customFormat="1" ht="26">
      <c r="B300" s="14"/>
      <c r="C300" s="73">
        <v>53</v>
      </c>
      <c r="D300" s="73" t="s">
        <v>120</v>
      </c>
      <c r="E300" s="126" t="s">
        <v>294</v>
      </c>
      <c r="F300" s="127" t="s">
        <v>295</v>
      </c>
      <c r="G300" s="128" t="s">
        <v>124</v>
      </c>
      <c r="H300" s="129">
        <v>262.91000000000003</v>
      </c>
      <c r="I300" s="178">
        <v>0</v>
      </c>
      <c r="J300" s="130">
        <f>ROUND(I300*H300,2)</f>
        <v>0</v>
      </c>
      <c r="K300" s="131"/>
      <c r="L300" s="14"/>
      <c r="M300" s="132" t="s">
        <v>1</v>
      </c>
      <c r="N300" s="133" t="s">
        <v>32</v>
      </c>
      <c r="O300" s="134">
        <v>0.36</v>
      </c>
      <c r="P300" s="134">
        <f>O300*H300</f>
        <v>94.647600000000011</v>
      </c>
      <c r="Q300" s="134">
        <v>4.7999999999999996E-3</v>
      </c>
      <c r="R300" s="134">
        <f>Q300*H300</f>
        <v>1.261968</v>
      </c>
      <c r="S300" s="134">
        <v>0</v>
      </c>
      <c r="T300" s="135">
        <f>S300*H300</f>
        <v>0</v>
      </c>
      <c r="AS300" s="136" t="s">
        <v>120</v>
      </c>
      <c r="AT300" s="136" t="s">
        <v>71</v>
      </c>
      <c r="AX300" s="74" t="s">
        <v>119</v>
      </c>
      <c r="BD300" s="137">
        <f>IF(N300="základní",J300,0)</f>
        <v>0</v>
      </c>
      <c r="BE300" s="137">
        <f>IF(N300="snížená",J300,0)</f>
        <v>0</v>
      </c>
      <c r="BF300" s="137">
        <f>IF(N300="zákl. přenesená",J300,0)</f>
        <v>0</v>
      </c>
      <c r="BG300" s="137">
        <f>IF(N300="sníž. přenesená",J300,0)</f>
        <v>0</v>
      </c>
      <c r="BH300" s="137">
        <f>IF(N300="nulová",J300,0)</f>
        <v>0</v>
      </c>
      <c r="BI300" s="74" t="s">
        <v>70</v>
      </c>
      <c r="BJ300" s="137">
        <f>ROUND(I300*H300,2)</f>
        <v>0</v>
      </c>
      <c r="BK300" s="74" t="s">
        <v>159</v>
      </c>
    </row>
    <row r="301" spans="2:63" s="139" customFormat="1" ht="12">
      <c r="B301" s="138"/>
      <c r="D301" s="140" t="s">
        <v>123</v>
      </c>
      <c r="E301" s="141" t="s">
        <v>1</v>
      </c>
      <c r="F301" s="142" t="s">
        <v>254</v>
      </c>
      <c r="H301" s="141" t="s">
        <v>1</v>
      </c>
      <c r="L301" s="138"/>
      <c r="M301" s="143"/>
      <c r="T301" s="144"/>
      <c r="AS301" s="141" t="s">
        <v>123</v>
      </c>
      <c r="AT301" s="141" t="s">
        <v>71</v>
      </c>
      <c r="AU301" s="139" t="s">
        <v>70</v>
      </c>
      <c r="AV301" s="139" t="s">
        <v>24</v>
      </c>
      <c r="AW301" s="139" t="s">
        <v>67</v>
      </c>
      <c r="AX301" s="141" t="s">
        <v>119</v>
      </c>
    </row>
    <row r="302" spans="2:63" s="146" customFormat="1">
      <c r="B302" s="145"/>
      <c r="D302" s="140" t="s">
        <v>123</v>
      </c>
      <c r="E302" s="147" t="s">
        <v>1</v>
      </c>
      <c r="F302" s="148">
        <v>253.1</v>
      </c>
      <c r="H302" s="149">
        <v>253.1</v>
      </c>
      <c r="L302" s="145"/>
      <c r="M302" s="150"/>
      <c r="T302" s="151"/>
      <c r="AS302" s="147" t="s">
        <v>123</v>
      </c>
      <c r="AT302" s="147" t="s">
        <v>71</v>
      </c>
      <c r="AU302" s="146" t="s">
        <v>71</v>
      </c>
      <c r="AV302" s="146" t="s">
        <v>24</v>
      </c>
      <c r="AW302" s="146" t="s">
        <v>67</v>
      </c>
      <c r="AX302" s="147" t="s">
        <v>119</v>
      </c>
    </row>
    <row r="303" spans="2:63" s="139" customFormat="1" ht="12">
      <c r="B303" s="138"/>
      <c r="D303" s="140" t="s">
        <v>123</v>
      </c>
      <c r="E303" s="141" t="s">
        <v>1</v>
      </c>
      <c r="F303" s="142" t="s">
        <v>266</v>
      </c>
      <c r="H303" s="141" t="s">
        <v>1</v>
      </c>
      <c r="L303" s="138"/>
      <c r="M303" s="143"/>
      <c r="T303" s="144"/>
      <c r="AS303" s="141" t="s">
        <v>123</v>
      </c>
      <c r="AT303" s="141" t="s">
        <v>71</v>
      </c>
      <c r="AU303" s="139" t="s">
        <v>70</v>
      </c>
      <c r="AV303" s="139" t="s">
        <v>24</v>
      </c>
      <c r="AW303" s="139" t="s">
        <v>67</v>
      </c>
      <c r="AX303" s="141" t="s">
        <v>119</v>
      </c>
    </row>
    <row r="304" spans="2:63" s="146" customFormat="1">
      <c r="B304" s="145"/>
      <c r="D304" s="140" t="s">
        <v>123</v>
      </c>
      <c r="E304" s="147" t="s">
        <v>1</v>
      </c>
      <c r="F304" s="148">
        <v>9.81</v>
      </c>
      <c r="H304" s="149">
        <v>9.81</v>
      </c>
      <c r="L304" s="145"/>
      <c r="M304" s="150"/>
      <c r="T304" s="151"/>
      <c r="AS304" s="147" t="s">
        <v>123</v>
      </c>
      <c r="AT304" s="147" t="s">
        <v>71</v>
      </c>
      <c r="AU304" s="146" t="s">
        <v>71</v>
      </c>
      <c r="AV304" s="146" t="s">
        <v>24</v>
      </c>
      <c r="AW304" s="146" t="s">
        <v>67</v>
      </c>
      <c r="AX304" s="147" t="s">
        <v>119</v>
      </c>
    </row>
    <row r="305" spans="2:63" s="153" customFormat="1" ht="12">
      <c r="B305" s="152"/>
      <c r="D305" s="140" t="s">
        <v>123</v>
      </c>
      <c r="E305" s="154" t="s">
        <v>1</v>
      </c>
      <c r="F305" s="155" t="s">
        <v>128</v>
      </c>
      <c r="H305" s="156">
        <v>262.91000000000003</v>
      </c>
      <c r="L305" s="152"/>
      <c r="M305" s="157"/>
      <c r="T305" s="158"/>
      <c r="AS305" s="154" t="s">
        <v>123</v>
      </c>
      <c r="AT305" s="154" t="s">
        <v>71</v>
      </c>
      <c r="AU305" s="153" t="s">
        <v>122</v>
      </c>
      <c r="AV305" s="153" t="s">
        <v>24</v>
      </c>
      <c r="AW305" s="153" t="s">
        <v>70</v>
      </c>
      <c r="AX305" s="154" t="s">
        <v>119</v>
      </c>
    </row>
    <row r="306" spans="2:63" s="15" customFormat="1" ht="16.5" customHeight="1">
      <c r="B306" s="14"/>
      <c r="C306" s="73">
        <v>54</v>
      </c>
      <c r="D306" s="73" t="s">
        <v>120</v>
      </c>
      <c r="E306" s="126" t="s">
        <v>327</v>
      </c>
      <c r="F306" s="127" t="s">
        <v>328</v>
      </c>
      <c r="G306" s="128" t="s">
        <v>134</v>
      </c>
      <c r="H306" s="129">
        <v>81.56</v>
      </c>
      <c r="I306" s="178">
        <v>0</v>
      </c>
      <c r="J306" s="130">
        <f>ROUND(I306*H306,2)</f>
        <v>0</v>
      </c>
      <c r="K306" s="131"/>
      <c r="L306" s="14"/>
      <c r="M306" s="132" t="s">
        <v>1</v>
      </c>
      <c r="N306" s="133" t="s">
        <v>32</v>
      </c>
      <c r="O306" s="134">
        <v>0.18099999999999999</v>
      </c>
      <c r="P306" s="134">
        <f>O306*H306</f>
        <v>14.762359999999999</v>
      </c>
      <c r="Q306" s="134">
        <v>1.0000000000000001E-5</v>
      </c>
      <c r="R306" s="134">
        <f>Q306*H306</f>
        <v>8.1560000000000009E-4</v>
      </c>
      <c r="S306" s="134">
        <v>0</v>
      </c>
      <c r="T306" s="135">
        <f>S306*H306</f>
        <v>0</v>
      </c>
      <c r="AS306" s="136" t="s">
        <v>120</v>
      </c>
      <c r="AT306" s="136" t="s">
        <v>71</v>
      </c>
      <c r="AX306" s="74" t="s">
        <v>119</v>
      </c>
      <c r="BD306" s="137">
        <f>IF(N306="základní",J306,0)</f>
        <v>0</v>
      </c>
      <c r="BE306" s="137">
        <f>IF(N306="snížená",J306,0)</f>
        <v>0</v>
      </c>
      <c r="BF306" s="137">
        <f>IF(N306="zákl. přenesená",J306,0)</f>
        <v>0</v>
      </c>
      <c r="BG306" s="137">
        <f>IF(N306="sníž. přenesená",J306,0)</f>
        <v>0</v>
      </c>
      <c r="BH306" s="137">
        <f>IF(N306="nulová",J306,0)</f>
        <v>0</v>
      </c>
      <c r="BI306" s="74" t="s">
        <v>70</v>
      </c>
      <c r="BJ306" s="137">
        <f>ROUND(I306*H306,2)</f>
        <v>0</v>
      </c>
      <c r="BK306" s="74" t="s">
        <v>159</v>
      </c>
    </row>
    <row r="307" spans="2:63" s="139" customFormat="1" ht="12">
      <c r="B307" s="138"/>
      <c r="D307" s="140" t="s">
        <v>123</v>
      </c>
      <c r="E307" s="141" t="s">
        <v>1</v>
      </c>
      <c r="F307" s="142" t="s">
        <v>254</v>
      </c>
      <c r="H307" s="141" t="s">
        <v>1</v>
      </c>
      <c r="L307" s="138"/>
      <c r="M307" s="143"/>
      <c r="T307" s="144"/>
      <c r="AS307" s="141" t="s">
        <v>123</v>
      </c>
      <c r="AT307" s="141" t="s">
        <v>71</v>
      </c>
      <c r="AU307" s="139" t="s">
        <v>70</v>
      </c>
      <c r="AV307" s="139" t="s">
        <v>24</v>
      </c>
      <c r="AW307" s="139" t="s">
        <v>67</v>
      </c>
      <c r="AX307" s="141" t="s">
        <v>119</v>
      </c>
    </row>
    <row r="308" spans="2:63" s="146" customFormat="1" ht="12">
      <c r="B308" s="145"/>
      <c r="D308" s="140" t="s">
        <v>123</v>
      </c>
      <c r="E308" s="147" t="s">
        <v>1</v>
      </c>
      <c r="F308" s="148" t="s">
        <v>326</v>
      </c>
      <c r="H308" s="149">
        <v>68.16</v>
      </c>
      <c r="L308" s="145"/>
      <c r="M308" s="150"/>
      <c r="T308" s="151"/>
      <c r="AS308" s="147" t="s">
        <v>123</v>
      </c>
      <c r="AT308" s="147" t="s">
        <v>71</v>
      </c>
      <c r="AU308" s="146" t="s">
        <v>71</v>
      </c>
      <c r="AV308" s="146" t="s">
        <v>24</v>
      </c>
      <c r="AW308" s="146" t="s">
        <v>67</v>
      </c>
      <c r="AX308" s="147" t="s">
        <v>119</v>
      </c>
    </row>
    <row r="309" spans="2:63" s="139" customFormat="1" ht="12">
      <c r="B309" s="138"/>
      <c r="D309" s="140" t="s">
        <v>123</v>
      </c>
      <c r="E309" s="141" t="s">
        <v>1</v>
      </c>
      <c r="F309" s="142" t="s">
        <v>266</v>
      </c>
      <c r="H309" s="141" t="s">
        <v>1</v>
      </c>
      <c r="L309" s="138"/>
      <c r="M309" s="143"/>
      <c r="T309" s="144"/>
      <c r="AS309" s="141" t="s">
        <v>123</v>
      </c>
      <c r="AT309" s="141" t="s">
        <v>71</v>
      </c>
      <c r="AU309" s="139" t="s">
        <v>70</v>
      </c>
      <c r="AV309" s="139" t="s">
        <v>24</v>
      </c>
      <c r="AW309" s="139" t="s">
        <v>67</v>
      </c>
      <c r="AX309" s="141" t="s">
        <v>119</v>
      </c>
    </row>
    <row r="310" spans="2:63" s="146" customFormat="1">
      <c r="B310" s="145"/>
      <c r="D310" s="140" t="s">
        <v>123</v>
      </c>
      <c r="E310" s="147" t="s">
        <v>1</v>
      </c>
      <c r="F310" s="148">
        <v>13.4</v>
      </c>
      <c r="H310" s="149">
        <v>13.4</v>
      </c>
      <c r="L310" s="145"/>
      <c r="M310" s="150"/>
      <c r="T310" s="151"/>
      <c r="AS310" s="147" t="s">
        <v>123</v>
      </c>
      <c r="AT310" s="147" t="s">
        <v>71</v>
      </c>
      <c r="AU310" s="146" t="s">
        <v>71</v>
      </c>
      <c r="AV310" s="146" t="s">
        <v>24</v>
      </c>
      <c r="AW310" s="146" t="s">
        <v>67</v>
      </c>
      <c r="AX310" s="147" t="s">
        <v>119</v>
      </c>
    </row>
    <row r="311" spans="2:63" s="153" customFormat="1" ht="12">
      <c r="B311" s="152"/>
      <c r="D311" s="140" t="s">
        <v>123</v>
      </c>
      <c r="E311" s="154" t="s">
        <v>1</v>
      </c>
      <c r="F311" s="155" t="s">
        <v>128</v>
      </c>
      <c r="H311" s="156">
        <v>81.56</v>
      </c>
      <c r="L311" s="152"/>
      <c r="M311" s="157"/>
      <c r="T311" s="158"/>
      <c r="AS311" s="154" t="s">
        <v>123</v>
      </c>
      <c r="AT311" s="154" t="s">
        <v>71</v>
      </c>
      <c r="AU311" s="153" t="s">
        <v>122</v>
      </c>
      <c r="AV311" s="153" t="s">
        <v>24</v>
      </c>
      <c r="AW311" s="153" t="s">
        <v>70</v>
      </c>
      <c r="AX311" s="154" t="s">
        <v>119</v>
      </c>
    </row>
    <row r="312" spans="2:63" s="15" customFormat="1" ht="16.5" customHeight="1">
      <c r="B312" s="14"/>
      <c r="C312" s="163">
        <v>55</v>
      </c>
      <c r="D312" s="163" t="s">
        <v>129</v>
      </c>
      <c r="E312" s="164" t="s">
        <v>330</v>
      </c>
      <c r="F312" s="165" t="s">
        <v>331</v>
      </c>
      <c r="G312" s="166" t="s">
        <v>125</v>
      </c>
      <c r="H312" s="167">
        <v>2.6599999999999999E-2</v>
      </c>
      <c r="I312" s="180">
        <v>0</v>
      </c>
      <c r="J312" s="168">
        <f>ROUND(I312*H312,2)</f>
        <v>0</v>
      </c>
      <c r="K312" s="160"/>
      <c r="L312" s="161"/>
      <c r="M312" s="162" t="s">
        <v>1</v>
      </c>
      <c r="N312" s="170" t="s">
        <v>32</v>
      </c>
      <c r="O312" s="134">
        <v>0</v>
      </c>
      <c r="P312" s="134">
        <f>O312*H312</f>
        <v>0</v>
      </c>
      <c r="Q312" s="134">
        <v>1</v>
      </c>
      <c r="R312" s="134">
        <f>Q312*H312</f>
        <v>2.6599999999999999E-2</v>
      </c>
      <c r="S312" s="134">
        <v>0</v>
      </c>
      <c r="T312" s="135">
        <f>S312*H312</f>
        <v>0</v>
      </c>
      <c r="AS312" s="136" t="s">
        <v>129</v>
      </c>
      <c r="AT312" s="136" t="s">
        <v>71</v>
      </c>
      <c r="AX312" s="74" t="s">
        <v>119</v>
      </c>
      <c r="BD312" s="137">
        <f>IF(N312="základní",J312,0)</f>
        <v>0</v>
      </c>
      <c r="BE312" s="137">
        <f>IF(N312="snížená",J312,0)</f>
        <v>0</v>
      </c>
      <c r="BF312" s="137">
        <f>IF(N312="zákl. přenesená",J312,0)</f>
        <v>0</v>
      </c>
      <c r="BG312" s="137">
        <f>IF(N312="sníž. přenesená",J312,0)</f>
        <v>0</v>
      </c>
      <c r="BH312" s="137">
        <f>IF(N312="nulová",J312,0)</f>
        <v>0</v>
      </c>
      <c r="BI312" s="74" t="s">
        <v>70</v>
      </c>
      <c r="BJ312" s="137">
        <f>ROUND(I312*H312,2)</f>
        <v>0</v>
      </c>
      <c r="BK312" s="74" t="s">
        <v>159</v>
      </c>
    </row>
    <row r="313" spans="2:63" s="146" customFormat="1" ht="21" customHeight="1">
      <c r="B313" s="145"/>
      <c r="D313" s="140" t="s">
        <v>123</v>
      </c>
      <c r="F313" s="148" t="s">
        <v>332</v>
      </c>
      <c r="H313" s="149">
        <v>2.6599999999999999E-2</v>
      </c>
      <c r="L313" s="145"/>
      <c r="M313" s="150"/>
      <c r="T313" s="151"/>
      <c r="AS313" s="147" t="s">
        <v>123</v>
      </c>
      <c r="AT313" s="147" t="s">
        <v>71</v>
      </c>
      <c r="AU313" s="146" t="s">
        <v>71</v>
      </c>
      <c r="AV313" s="146" t="s">
        <v>3</v>
      </c>
      <c r="AW313" s="146" t="s">
        <v>70</v>
      </c>
      <c r="AX313" s="147" t="s">
        <v>119</v>
      </c>
    </row>
    <row r="314" spans="2:63" s="15" customFormat="1" ht="26">
      <c r="B314" s="14"/>
      <c r="C314" s="73">
        <v>56</v>
      </c>
      <c r="D314" s="73" t="s">
        <v>120</v>
      </c>
      <c r="E314" s="126" t="s">
        <v>337</v>
      </c>
      <c r="F314" s="127" t="s">
        <v>338</v>
      </c>
      <c r="G314" s="128" t="s">
        <v>124</v>
      </c>
      <c r="H314" s="129">
        <v>3.2624</v>
      </c>
      <c r="I314" s="178">
        <v>0</v>
      </c>
      <c r="J314" s="130">
        <f>ROUND(I314*H314,2)</f>
        <v>0</v>
      </c>
      <c r="K314" s="131"/>
      <c r="L314" s="14"/>
      <c r="M314" s="132" t="s">
        <v>1</v>
      </c>
      <c r="N314" s="133" t="s">
        <v>32</v>
      </c>
      <c r="O314" s="134">
        <v>0.184</v>
      </c>
      <c r="P314" s="134">
        <f>O314*H314</f>
        <v>0.60028159999999997</v>
      </c>
      <c r="Q314" s="134">
        <v>1.3999999999999999E-4</v>
      </c>
      <c r="R314" s="134">
        <f>Q314*H314</f>
        <v>4.5673599999999996E-4</v>
      </c>
      <c r="S314" s="134">
        <v>0</v>
      </c>
      <c r="T314" s="135">
        <f>S314*H314</f>
        <v>0</v>
      </c>
      <c r="AS314" s="136" t="s">
        <v>120</v>
      </c>
      <c r="AT314" s="136" t="s">
        <v>71</v>
      </c>
      <c r="AX314" s="74" t="s">
        <v>119</v>
      </c>
      <c r="BD314" s="137">
        <f>IF(N314="základní",J314,0)</f>
        <v>0</v>
      </c>
      <c r="BE314" s="137">
        <f>IF(N314="snížená",J314,0)</f>
        <v>0</v>
      </c>
      <c r="BF314" s="137">
        <f>IF(N314="zákl. přenesená",J314,0)</f>
        <v>0</v>
      </c>
      <c r="BG314" s="137">
        <f>IF(N314="sníž. přenesená",J314,0)</f>
        <v>0</v>
      </c>
      <c r="BH314" s="137">
        <f>IF(N314="nulová",J314,0)</f>
        <v>0</v>
      </c>
      <c r="BI314" s="74" t="s">
        <v>70</v>
      </c>
      <c r="BJ314" s="137">
        <f>ROUND(I314*H314,2)</f>
        <v>0</v>
      </c>
      <c r="BK314" s="74" t="s">
        <v>159</v>
      </c>
    </row>
    <row r="315" spans="2:63" s="139" customFormat="1" ht="12">
      <c r="B315" s="138"/>
      <c r="D315" s="140" t="s">
        <v>123</v>
      </c>
      <c r="E315" s="141" t="s">
        <v>1</v>
      </c>
      <c r="F315" s="142" t="s">
        <v>254</v>
      </c>
      <c r="H315" s="141" t="s">
        <v>1</v>
      </c>
      <c r="L315" s="138"/>
      <c r="M315" s="143"/>
      <c r="T315" s="144"/>
      <c r="AS315" s="141" t="s">
        <v>123</v>
      </c>
      <c r="AT315" s="141" t="s">
        <v>71</v>
      </c>
      <c r="AU315" s="139" t="s">
        <v>70</v>
      </c>
      <c r="AV315" s="139" t="s">
        <v>24</v>
      </c>
      <c r="AW315" s="139" t="s">
        <v>67</v>
      </c>
      <c r="AX315" s="141" t="s">
        <v>119</v>
      </c>
    </row>
    <row r="316" spans="2:63" s="146" customFormat="1" ht="12">
      <c r="B316" s="145"/>
      <c r="D316" s="140" t="s">
        <v>123</v>
      </c>
      <c r="E316" s="147" t="s">
        <v>1</v>
      </c>
      <c r="F316" s="148" t="s">
        <v>339</v>
      </c>
      <c r="H316" s="149">
        <v>2.7263999999999999</v>
      </c>
      <c r="L316" s="145"/>
      <c r="M316" s="150"/>
      <c r="T316" s="151"/>
      <c r="AS316" s="147" t="s">
        <v>123</v>
      </c>
      <c r="AT316" s="147" t="s">
        <v>71</v>
      </c>
      <c r="AU316" s="146" t="s">
        <v>71</v>
      </c>
      <c r="AV316" s="146" t="s">
        <v>24</v>
      </c>
      <c r="AW316" s="146" t="s">
        <v>67</v>
      </c>
      <c r="AX316" s="147" t="s">
        <v>119</v>
      </c>
    </row>
    <row r="317" spans="2:63" s="139" customFormat="1" ht="12">
      <c r="B317" s="138"/>
      <c r="D317" s="140" t="s">
        <v>123</v>
      </c>
      <c r="E317" s="141" t="s">
        <v>1</v>
      </c>
      <c r="F317" s="142" t="s">
        <v>266</v>
      </c>
      <c r="H317" s="141" t="s">
        <v>1</v>
      </c>
      <c r="L317" s="138"/>
      <c r="M317" s="143"/>
      <c r="T317" s="144"/>
      <c r="AS317" s="141" t="s">
        <v>123</v>
      </c>
      <c r="AT317" s="141" t="s">
        <v>71</v>
      </c>
      <c r="AU317" s="139" t="s">
        <v>70</v>
      </c>
      <c r="AV317" s="139" t="s">
        <v>24</v>
      </c>
      <c r="AW317" s="139" t="s">
        <v>67</v>
      </c>
      <c r="AX317" s="141" t="s">
        <v>119</v>
      </c>
    </row>
    <row r="318" spans="2:63" s="146" customFormat="1" ht="12">
      <c r="B318" s="145"/>
      <c r="D318" s="140" t="s">
        <v>123</v>
      </c>
      <c r="E318" s="147" t="s">
        <v>1</v>
      </c>
      <c r="F318" s="148" t="s">
        <v>340</v>
      </c>
      <c r="H318" s="149">
        <v>0.53600000000000003</v>
      </c>
      <c r="L318" s="145"/>
      <c r="M318" s="150"/>
      <c r="T318" s="151"/>
      <c r="AS318" s="147" t="s">
        <v>123</v>
      </c>
      <c r="AT318" s="147" t="s">
        <v>71</v>
      </c>
      <c r="AU318" s="146" t="s">
        <v>71</v>
      </c>
      <c r="AV318" s="146" t="s">
        <v>24</v>
      </c>
      <c r="AW318" s="146" t="s">
        <v>67</v>
      </c>
      <c r="AX318" s="147" t="s">
        <v>119</v>
      </c>
    </row>
    <row r="319" spans="2:63" s="153" customFormat="1" ht="12">
      <c r="B319" s="152"/>
      <c r="D319" s="140" t="s">
        <v>123</v>
      </c>
      <c r="E319" s="154" t="s">
        <v>1</v>
      </c>
      <c r="F319" s="155" t="s">
        <v>128</v>
      </c>
      <c r="H319" s="156">
        <v>3.2624</v>
      </c>
      <c r="L319" s="152"/>
      <c r="M319" s="157"/>
      <c r="T319" s="158"/>
      <c r="AS319" s="154" t="s">
        <v>123</v>
      </c>
      <c r="AT319" s="154" t="s">
        <v>71</v>
      </c>
      <c r="AU319" s="153" t="s">
        <v>122</v>
      </c>
      <c r="AV319" s="153" t="s">
        <v>24</v>
      </c>
      <c r="AW319" s="153" t="s">
        <v>70</v>
      </c>
      <c r="AX319" s="154" t="s">
        <v>119</v>
      </c>
    </row>
    <row r="320" spans="2:63" s="15" customFormat="1" ht="33" customHeight="1">
      <c r="B320" s="14"/>
      <c r="C320" s="73">
        <v>57</v>
      </c>
      <c r="D320" s="73" t="s">
        <v>120</v>
      </c>
      <c r="E320" s="126" t="s">
        <v>335</v>
      </c>
      <c r="F320" s="127" t="s">
        <v>336</v>
      </c>
      <c r="G320" s="128" t="s">
        <v>125</v>
      </c>
      <c r="H320" s="129">
        <v>1.2898400000000001</v>
      </c>
      <c r="I320" s="178">
        <v>0</v>
      </c>
      <c r="J320" s="130">
        <f>ROUND(I320*H320,2)</f>
        <v>0</v>
      </c>
      <c r="K320" s="131"/>
      <c r="L320" s="14"/>
      <c r="M320" s="132" t="s">
        <v>1</v>
      </c>
      <c r="N320" s="133" t="s">
        <v>32</v>
      </c>
      <c r="O320" s="134">
        <v>2.2360000000000002</v>
      </c>
      <c r="P320" s="134">
        <f>O320*H320</f>
        <v>2.8840822400000006</v>
      </c>
      <c r="Q320" s="134">
        <v>0</v>
      </c>
      <c r="R320" s="134">
        <f>Q320*H320</f>
        <v>0</v>
      </c>
      <c r="S320" s="134">
        <v>0</v>
      </c>
      <c r="T320" s="135">
        <f>S320*H320</f>
        <v>0</v>
      </c>
      <c r="W320" s="137"/>
      <c r="AS320" s="136" t="s">
        <v>120</v>
      </c>
      <c r="AT320" s="136" t="s">
        <v>71</v>
      </c>
      <c r="AX320" s="74" t="s">
        <v>119</v>
      </c>
      <c r="BD320" s="137">
        <f>IF(N320="základní",J320,0)</f>
        <v>0</v>
      </c>
      <c r="BE320" s="137">
        <f>IF(N320="snížená",J320,0)</f>
        <v>0</v>
      </c>
      <c r="BF320" s="137">
        <f>IF(N320="zákl. přenesená",J320,0)</f>
        <v>0</v>
      </c>
      <c r="BG320" s="137">
        <f>IF(N320="sníž. přenesená",J320,0)</f>
        <v>0</v>
      </c>
      <c r="BH320" s="137">
        <f>IF(N320="nulová",J320,0)</f>
        <v>0</v>
      </c>
      <c r="BI320" s="74" t="s">
        <v>70</v>
      </c>
      <c r="BJ320" s="137">
        <f>ROUND(I320*H320,2)</f>
        <v>0</v>
      </c>
      <c r="BK320" s="74" t="s">
        <v>159</v>
      </c>
    </row>
    <row r="321" spans="2:63" s="114" customFormat="1" ht="23" customHeight="1">
      <c r="B321" s="113"/>
      <c r="D321" s="115" t="s">
        <v>66</v>
      </c>
      <c r="E321" s="124" t="s">
        <v>195</v>
      </c>
      <c r="F321" s="124" t="s">
        <v>196</v>
      </c>
      <c r="J321" s="125">
        <f>BJ321</f>
        <v>0</v>
      </c>
      <c r="L321" s="113"/>
      <c r="M321" s="118"/>
      <c r="P321" s="119">
        <f>SUM(P322:P382)</f>
        <v>112.62467119999999</v>
      </c>
      <c r="R321" s="119">
        <f>SUM(R322:R382)</f>
        <v>1.1339148799999998</v>
      </c>
      <c r="T321" s="120">
        <f>SUM(T322:T382)</f>
        <v>7.1940086E-2</v>
      </c>
      <c r="AS321" s="122" t="s">
        <v>66</v>
      </c>
      <c r="AT321" s="122" t="s">
        <v>70</v>
      </c>
      <c r="AX321" s="115" t="s">
        <v>119</v>
      </c>
      <c r="BJ321" s="123">
        <f>SUM(BJ322:BJ382)</f>
        <v>0</v>
      </c>
    </row>
    <row r="322" spans="2:63" s="15" customFormat="1" ht="16.5" customHeight="1">
      <c r="B322" s="14"/>
      <c r="C322" s="73">
        <v>58</v>
      </c>
      <c r="D322" s="73" t="s">
        <v>120</v>
      </c>
      <c r="E322" s="126" t="s">
        <v>197</v>
      </c>
      <c r="F322" s="127" t="s">
        <v>198</v>
      </c>
      <c r="G322" s="128" t="s">
        <v>124</v>
      </c>
      <c r="H322" s="129">
        <v>229.43600000000001</v>
      </c>
      <c r="I322" s="178">
        <v>0</v>
      </c>
      <c r="J322" s="130">
        <f>ROUND(I322*H322,2)</f>
        <v>0</v>
      </c>
      <c r="K322" s="131"/>
      <c r="L322" s="14"/>
      <c r="M322" s="132" t="s">
        <v>1</v>
      </c>
      <c r="N322" s="133" t="s">
        <v>32</v>
      </c>
      <c r="O322" s="134">
        <v>8.4000000000000005E-2</v>
      </c>
      <c r="P322" s="134">
        <f>O322*H322</f>
        <v>19.272624</v>
      </c>
      <c r="Q322" s="134">
        <v>0</v>
      </c>
      <c r="R322" s="134">
        <f>Q322*H322</f>
        <v>0</v>
      </c>
      <c r="S322" s="134">
        <v>0</v>
      </c>
      <c r="T322" s="135">
        <f>S322*H322</f>
        <v>0</v>
      </c>
      <c r="AS322" s="136" t="s">
        <v>120</v>
      </c>
      <c r="AT322" s="136" t="s">
        <v>71</v>
      </c>
      <c r="AX322" s="74" t="s">
        <v>119</v>
      </c>
      <c r="BD322" s="137">
        <f>IF(N322="základní",J322,0)</f>
        <v>0</v>
      </c>
      <c r="BE322" s="137">
        <f>IF(N322="snížená",J322,0)</f>
        <v>0</v>
      </c>
      <c r="BF322" s="137">
        <f>IF(N322="zákl. přenesená",J322,0)</f>
        <v>0</v>
      </c>
      <c r="BG322" s="137">
        <f>IF(N322="sníž. přenesená",J322,0)</f>
        <v>0</v>
      </c>
      <c r="BH322" s="137">
        <f>IF(N322="nulová",J322,0)</f>
        <v>0</v>
      </c>
      <c r="BI322" s="74" t="s">
        <v>70</v>
      </c>
      <c r="BJ322" s="137">
        <f>ROUND(I322*H322,2)</f>
        <v>0</v>
      </c>
      <c r="BK322" s="74" t="s">
        <v>159</v>
      </c>
    </row>
    <row r="323" spans="2:63" s="139" customFormat="1" ht="12">
      <c r="B323" s="138"/>
      <c r="D323" s="140" t="s">
        <v>123</v>
      </c>
      <c r="E323" s="141" t="s">
        <v>1</v>
      </c>
      <c r="F323" s="142" t="s">
        <v>254</v>
      </c>
      <c r="H323" s="141" t="s">
        <v>1</v>
      </c>
      <c r="L323" s="138"/>
      <c r="M323" s="143"/>
      <c r="T323" s="144"/>
      <c r="AS323" s="141" t="s">
        <v>123</v>
      </c>
      <c r="AT323" s="141" t="s">
        <v>71</v>
      </c>
      <c r="AU323" s="139" t="s">
        <v>70</v>
      </c>
      <c r="AV323" s="139" t="s">
        <v>24</v>
      </c>
      <c r="AW323" s="139" t="s">
        <v>67</v>
      </c>
      <c r="AX323" s="141" t="s">
        <v>119</v>
      </c>
    </row>
    <row r="324" spans="2:63" s="146" customFormat="1" ht="24">
      <c r="B324" s="145"/>
      <c r="D324" s="140" t="s">
        <v>123</v>
      </c>
      <c r="E324" s="147" t="s">
        <v>1</v>
      </c>
      <c r="F324" s="148" t="s">
        <v>255</v>
      </c>
      <c r="H324" s="149">
        <v>219.286</v>
      </c>
      <c r="L324" s="145"/>
      <c r="M324" s="150"/>
      <c r="T324" s="151"/>
      <c r="AS324" s="147" t="s">
        <v>123</v>
      </c>
      <c r="AT324" s="147" t="s">
        <v>71</v>
      </c>
      <c r="AU324" s="146" t="s">
        <v>71</v>
      </c>
      <c r="AV324" s="146" t="s">
        <v>24</v>
      </c>
      <c r="AW324" s="146" t="s">
        <v>67</v>
      </c>
      <c r="AX324" s="147" t="s">
        <v>119</v>
      </c>
    </row>
    <row r="325" spans="2:63" s="139" customFormat="1" ht="12">
      <c r="B325" s="138"/>
      <c r="D325" s="140" t="s">
        <v>123</v>
      </c>
      <c r="E325" s="141" t="s">
        <v>1</v>
      </c>
      <c r="F325" s="142" t="s">
        <v>132</v>
      </c>
      <c r="H325" s="141" t="s">
        <v>1</v>
      </c>
      <c r="L325" s="138"/>
      <c r="M325" s="143"/>
      <c r="T325" s="144"/>
      <c r="AS325" s="141" t="s">
        <v>123</v>
      </c>
      <c r="AT325" s="141" t="s">
        <v>71</v>
      </c>
      <c r="AU325" s="139" t="s">
        <v>70</v>
      </c>
      <c r="AV325" s="139" t="s">
        <v>24</v>
      </c>
      <c r="AW325" s="139" t="s">
        <v>67</v>
      </c>
      <c r="AX325" s="141" t="s">
        <v>119</v>
      </c>
    </row>
    <row r="326" spans="2:63" s="146" customFormat="1" ht="12">
      <c r="B326" s="145"/>
      <c r="D326" s="140" t="s">
        <v>123</v>
      </c>
      <c r="E326" s="147" t="s">
        <v>1</v>
      </c>
      <c r="F326" s="148" t="s">
        <v>256</v>
      </c>
      <c r="H326" s="149">
        <v>10.15</v>
      </c>
      <c r="L326" s="145"/>
      <c r="M326" s="150"/>
      <c r="T326" s="151"/>
      <c r="AS326" s="147" t="s">
        <v>123</v>
      </c>
      <c r="AT326" s="147" t="s">
        <v>71</v>
      </c>
      <c r="AU326" s="146" t="s">
        <v>71</v>
      </c>
      <c r="AV326" s="146" t="s">
        <v>24</v>
      </c>
      <c r="AW326" s="146" t="s">
        <v>67</v>
      </c>
      <c r="AX326" s="147" t="s">
        <v>119</v>
      </c>
    </row>
    <row r="327" spans="2:63" s="153" customFormat="1" ht="12">
      <c r="B327" s="152"/>
      <c r="D327" s="140" t="s">
        <v>123</v>
      </c>
      <c r="E327" s="154" t="s">
        <v>1</v>
      </c>
      <c r="F327" s="155" t="s">
        <v>128</v>
      </c>
      <c r="H327" s="156">
        <v>229.43600000000001</v>
      </c>
      <c r="L327" s="152"/>
      <c r="M327" s="157"/>
      <c r="T327" s="158"/>
      <c r="AS327" s="154" t="s">
        <v>123</v>
      </c>
      <c r="AT327" s="154" t="s">
        <v>71</v>
      </c>
      <c r="AU327" s="153" t="s">
        <v>122</v>
      </c>
      <c r="AV327" s="153" t="s">
        <v>24</v>
      </c>
      <c r="AW327" s="153" t="s">
        <v>70</v>
      </c>
      <c r="AX327" s="154" t="s">
        <v>119</v>
      </c>
    </row>
    <row r="328" spans="2:63" s="15" customFormat="1" ht="16.5" customHeight="1">
      <c r="B328" s="14"/>
      <c r="C328" s="73">
        <v>59</v>
      </c>
      <c r="D328" s="73" t="s">
        <v>120</v>
      </c>
      <c r="E328" s="126" t="s">
        <v>199</v>
      </c>
      <c r="F328" s="127" t="s">
        <v>200</v>
      </c>
      <c r="G328" s="128" t="s">
        <v>124</v>
      </c>
      <c r="H328" s="129">
        <v>229.43600000000001</v>
      </c>
      <c r="I328" s="178">
        <v>0</v>
      </c>
      <c r="J328" s="130">
        <f>ROUND(I328*H328,2)</f>
        <v>0</v>
      </c>
      <c r="K328" s="131"/>
      <c r="L328" s="14"/>
      <c r="M328" s="132" t="s">
        <v>1</v>
      </c>
      <c r="N328" s="133" t="s">
        <v>32</v>
      </c>
      <c r="O328" s="134">
        <v>7.3999999999999996E-2</v>
      </c>
      <c r="P328" s="134">
        <f>O328*H328</f>
        <v>16.978263999999999</v>
      </c>
      <c r="Q328" s="134">
        <v>1E-3</v>
      </c>
      <c r="R328" s="134">
        <f>Q328*H328</f>
        <v>0.229436</v>
      </c>
      <c r="S328" s="134">
        <v>3.1E-4</v>
      </c>
      <c r="T328" s="135">
        <f>S328*H328</f>
        <v>7.1125160000000007E-2</v>
      </c>
      <c r="AS328" s="136" t="s">
        <v>120</v>
      </c>
      <c r="AT328" s="136" t="s">
        <v>71</v>
      </c>
      <c r="AX328" s="74" t="s">
        <v>119</v>
      </c>
      <c r="BD328" s="137">
        <f>IF(N328="základní",J328,0)</f>
        <v>0</v>
      </c>
      <c r="BE328" s="137">
        <f>IF(N328="snížená",J328,0)</f>
        <v>0</v>
      </c>
      <c r="BF328" s="137">
        <f>IF(N328="zákl. přenesená",J328,0)</f>
        <v>0</v>
      </c>
      <c r="BG328" s="137">
        <f>IF(N328="sníž. přenesená",J328,0)</f>
        <v>0</v>
      </c>
      <c r="BH328" s="137">
        <f>IF(N328="nulová",J328,0)</f>
        <v>0</v>
      </c>
      <c r="BI328" s="74" t="s">
        <v>70</v>
      </c>
      <c r="BJ328" s="137">
        <f>ROUND(I328*H328,2)</f>
        <v>0</v>
      </c>
      <c r="BK328" s="74" t="s">
        <v>159</v>
      </c>
    </row>
    <row r="329" spans="2:63" s="139" customFormat="1" ht="12">
      <c r="B329" s="138"/>
      <c r="D329" s="140" t="s">
        <v>123</v>
      </c>
      <c r="E329" s="141" t="s">
        <v>1</v>
      </c>
      <c r="F329" s="142" t="s">
        <v>254</v>
      </c>
      <c r="H329" s="141" t="s">
        <v>1</v>
      </c>
      <c r="L329" s="138"/>
      <c r="M329" s="143"/>
      <c r="T329" s="144"/>
      <c r="AS329" s="141" t="s">
        <v>123</v>
      </c>
      <c r="AT329" s="141" t="s">
        <v>71</v>
      </c>
      <c r="AU329" s="139" t="s">
        <v>70</v>
      </c>
      <c r="AV329" s="139" t="s">
        <v>24</v>
      </c>
      <c r="AW329" s="139" t="s">
        <v>67</v>
      </c>
      <c r="AX329" s="141" t="s">
        <v>119</v>
      </c>
    </row>
    <row r="330" spans="2:63" s="146" customFormat="1" ht="24">
      <c r="B330" s="145"/>
      <c r="D330" s="140" t="s">
        <v>123</v>
      </c>
      <c r="E330" s="147" t="s">
        <v>1</v>
      </c>
      <c r="F330" s="148" t="s">
        <v>255</v>
      </c>
      <c r="H330" s="149">
        <v>219.286</v>
      </c>
      <c r="L330" s="145"/>
      <c r="M330" s="150"/>
      <c r="T330" s="151"/>
      <c r="AS330" s="147" t="s">
        <v>123</v>
      </c>
      <c r="AT330" s="147" t="s">
        <v>71</v>
      </c>
      <c r="AU330" s="146" t="s">
        <v>71</v>
      </c>
      <c r="AV330" s="146" t="s">
        <v>24</v>
      </c>
      <c r="AW330" s="146" t="s">
        <v>67</v>
      </c>
      <c r="AX330" s="147" t="s">
        <v>119</v>
      </c>
    </row>
    <row r="331" spans="2:63" s="139" customFormat="1" ht="12">
      <c r="B331" s="138"/>
      <c r="D331" s="140" t="s">
        <v>123</v>
      </c>
      <c r="E331" s="141" t="s">
        <v>1</v>
      </c>
      <c r="F331" s="142" t="s">
        <v>132</v>
      </c>
      <c r="H331" s="141" t="s">
        <v>1</v>
      </c>
      <c r="L331" s="138"/>
      <c r="M331" s="143"/>
      <c r="T331" s="144"/>
      <c r="AS331" s="141" t="s">
        <v>123</v>
      </c>
      <c r="AT331" s="141" t="s">
        <v>71</v>
      </c>
      <c r="AU331" s="139" t="s">
        <v>70</v>
      </c>
      <c r="AV331" s="139" t="s">
        <v>24</v>
      </c>
      <c r="AW331" s="139" t="s">
        <v>67</v>
      </c>
      <c r="AX331" s="141" t="s">
        <v>119</v>
      </c>
    </row>
    <row r="332" spans="2:63" s="146" customFormat="1" ht="12">
      <c r="B332" s="145"/>
      <c r="D332" s="140" t="s">
        <v>123</v>
      </c>
      <c r="E332" s="147" t="s">
        <v>1</v>
      </c>
      <c r="F332" s="148" t="s">
        <v>256</v>
      </c>
      <c r="H332" s="149">
        <v>10.15</v>
      </c>
      <c r="L332" s="145"/>
      <c r="M332" s="150"/>
      <c r="T332" s="151"/>
      <c r="AS332" s="147" t="s">
        <v>123</v>
      </c>
      <c r="AT332" s="147" t="s">
        <v>71</v>
      </c>
      <c r="AU332" s="146" t="s">
        <v>71</v>
      </c>
      <c r="AV332" s="146" t="s">
        <v>24</v>
      </c>
      <c r="AW332" s="146" t="s">
        <v>67</v>
      </c>
      <c r="AX332" s="147" t="s">
        <v>119</v>
      </c>
    </row>
    <row r="333" spans="2:63" s="153" customFormat="1" ht="12">
      <c r="B333" s="152"/>
      <c r="D333" s="140" t="s">
        <v>123</v>
      </c>
      <c r="E333" s="154" t="s">
        <v>1</v>
      </c>
      <c r="F333" s="155" t="s">
        <v>128</v>
      </c>
      <c r="H333" s="156">
        <v>229.43600000000001</v>
      </c>
      <c r="L333" s="152"/>
      <c r="M333" s="157"/>
      <c r="T333" s="158"/>
      <c r="AS333" s="154" t="s">
        <v>123</v>
      </c>
      <c r="AT333" s="154" t="s">
        <v>71</v>
      </c>
      <c r="AU333" s="153" t="s">
        <v>122</v>
      </c>
      <c r="AV333" s="153" t="s">
        <v>24</v>
      </c>
      <c r="AW333" s="153" t="s">
        <v>70</v>
      </c>
      <c r="AX333" s="154" t="s">
        <v>119</v>
      </c>
    </row>
    <row r="334" spans="2:63" s="15" customFormat="1" ht="24.25" customHeight="1">
      <c r="B334" s="14"/>
      <c r="C334" s="73">
        <v>60</v>
      </c>
      <c r="D334" s="73" t="s">
        <v>120</v>
      </c>
      <c r="E334" s="126" t="s">
        <v>201</v>
      </c>
      <c r="F334" s="127" t="s">
        <v>202</v>
      </c>
      <c r="G334" s="128" t="s">
        <v>124</v>
      </c>
      <c r="H334" s="129">
        <v>229.43600000000001</v>
      </c>
      <c r="I334" s="178">
        <v>0</v>
      </c>
      <c r="J334" s="130">
        <f>ROUND(I334*H334,2)</f>
        <v>0</v>
      </c>
      <c r="K334" s="131"/>
      <c r="L334" s="14"/>
      <c r="M334" s="132" t="s">
        <v>1</v>
      </c>
      <c r="N334" s="133" t="s">
        <v>32</v>
      </c>
      <c r="O334" s="134">
        <v>3.6999999999999998E-2</v>
      </c>
      <c r="P334" s="134">
        <f>O334*H334</f>
        <v>8.4891319999999997</v>
      </c>
      <c r="Q334" s="134">
        <v>0</v>
      </c>
      <c r="R334" s="134">
        <f>Q334*H334</f>
        <v>0</v>
      </c>
      <c r="S334" s="134">
        <v>0</v>
      </c>
      <c r="T334" s="135">
        <f>S334*H334</f>
        <v>0</v>
      </c>
      <c r="AS334" s="136" t="s">
        <v>120</v>
      </c>
      <c r="AT334" s="136" t="s">
        <v>71</v>
      </c>
      <c r="AX334" s="74" t="s">
        <v>119</v>
      </c>
      <c r="BD334" s="137">
        <f>IF(N334="základní",J334,0)</f>
        <v>0</v>
      </c>
      <c r="BE334" s="137">
        <f>IF(N334="snížená",J334,0)</f>
        <v>0</v>
      </c>
      <c r="BF334" s="137">
        <f>IF(N334="zákl. přenesená",J334,0)</f>
        <v>0</v>
      </c>
      <c r="BG334" s="137">
        <f>IF(N334="sníž. přenesená",J334,0)</f>
        <v>0</v>
      </c>
      <c r="BH334" s="137">
        <f>IF(N334="nulová",J334,0)</f>
        <v>0</v>
      </c>
      <c r="BI334" s="74" t="s">
        <v>70</v>
      </c>
      <c r="BJ334" s="137">
        <f>ROUND(I334*H334,2)</f>
        <v>0</v>
      </c>
      <c r="BK334" s="74" t="s">
        <v>159</v>
      </c>
    </row>
    <row r="335" spans="2:63" s="139" customFormat="1" ht="12">
      <c r="B335" s="138"/>
      <c r="D335" s="140" t="s">
        <v>123</v>
      </c>
      <c r="E335" s="141" t="s">
        <v>1</v>
      </c>
      <c r="F335" s="142" t="s">
        <v>254</v>
      </c>
      <c r="H335" s="141" t="s">
        <v>1</v>
      </c>
      <c r="L335" s="138"/>
      <c r="M335" s="143"/>
      <c r="T335" s="144"/>
      <c r="AS335" s="141" t="s">
        <v>123</v>
      </c>
      <c r="AT335" s="141" t="s">
        <v>71</v>
      </c>
      <c r="AU335" s="139" t="s">
        <v>70</v>
      </c>
      <c r="AV335" s="139" t="s">
        <v>24</v>
      </c>
      <c r="AW335" s="139" t="s">
        <v>67</v>
      </c>
      <c r="AX335" s="141" t="s">
        <v>119</v>
      </c>
    </row>
    <row r="336" spans="2:63" s="146" customFormat="1" ht="24">
      <c r="B336" s="145"/>
      <c r="D336" s="140" t="s">
        <v>123</v>
      </c>
      <c r="E336" s="147" t="s">
        <v>1</v>
      </c>
      <c r="F336" s="148" t="s">
        <v>255</v>
      </c>
      <c r="H336" s="149">
        <v>219.286</v>
      </c>
      <c r="L336" s="145"/>
      <c r="M336" s="150"/>
      <c r="T336" s="151"/>
      <c r="AS336" s="147" t="s">
        <v>123</v>
      </c>
      <c r="AT336" s="147" t="s">
        <v>71</v>
      </c>
      <c r="AU336" s="146" t="s">
        <v>71</v>
      </c>
      <c r="AV336" s="146" t="s">
        <v>24</v>
      </c>
      <c r="AW336" s="146" t="s">
        <v>67</v>
      </c>
      <c r="AX336" s="147" t="s">
        <v>119</v>
      </c>
    </row>
    <row r="337" spans="2:63" s="139" customFormat="1" ht="12">
      <c r="B337" s="138"/>
      <c r="D337" s="140" t="s">
        <v>123</v>
      </c>
      <c r="E337" s="141" t="s">
        <v>1</v>
      </c>
      <c r="F337" s="142" t="s">
        <v>132</v>
      </c>
      <c r="H337" s="141" t="s">
        <v>1</v>
      </c>
      <c r="L337" s="138"/>
      <c r="M337" s="143"/>
      <c r="T337" s="144"/>
      <c r="AS337" s="141" t="s">
        <v>123</v>
      </c>
      <c r="AT337" s="141" t="s">
        <v>71</v>
      </c>
      <c r="AU337" s="139" t="s">
        <v>70</v>
      </c>
      <c r="AV337" s="139" t="s">
        <v>24</v>
      </c>
      <c r="AW337" s="139" t="s">
        <v>67</v>
      </c>
      <c r="AX337" s="141" t="s">
        <v>119</v>
      </c>
    </row>
    <row r="338" spans="2:63" s="146" customFormat="1" ht="12">
      <c r="B338" s="145"/>
      <c r="D338" s="140" t="s">
        <v>123</v>
      </c>
      <c r="E338" s="147" t="s">
        <v>1</v>
      </c>
      <c r="F338" s="148" t="s">
        <v>256</v>
      </c>
      <c r="H338" s="149">
        <v>10.15</v>
      </c>
      <c r="L338" s="145"/>
      <c r="M338" s="150"/>
      <c r="T338" s="151"/>
      <c r="AS338" s="147" t="s">
        <v>123</v>
      </c>
      <c r="AT338" s="147" t="s">
        <v>71</v>
      </c>
      <c r="AU338" s="146" t="s">
        <v>71</v>
      </c>
      <c r="AV338" s="146" t="s">
        <v>24</v>
      </c>
      <c r="AW338" s="146" t="s">
        <v>67</v>
      </c>
      <c r="AX338" s="147" t="s">
        <v>119</v>
      </c>
    </row>
    <row r="339" spans="2:63" s="153" customFormat="1" ht="12">
      <c r="B339" s="152"/>
      <c r="D339" s="140" t="s">
        <v>123</v>
      </c>
      <c r="E339" s="154" t="s">
        <v>1</v>
      </c>
      <c r="F339" s="155" t="s">
        <v>128</v>
      </c>
      <c r="H339" s="156">
        <v>229.43600000000001</v>
      </c>
      <c r="L339" s="152"/>
      <c r="M339" s="157"/>
      <c r="T339" s="158"/>
      <c r="AS339" s="154" t="s">
        <v>123</v>
      </c>
      <c r="AT339" s="154" t="s">
        <v>71</v>
      </c>
      <c r="AU339" s="153" t="s">
        <v>122</v>
      </c>
      <c r="AV339" s="153" t="s">
        <v>24</v>
      </c>
      <c r="AW339" s="153" t="s">
        <v>70</v>
      </c>
      <c r="AX339" s="154" t="s">
        <v>119</v>
      </c>
    </row>
    <row r="340" spans="2:63" s="15" customFormat="1" ht="24.25" customHeight="1">
      <c r="B340" s="14"/>
      <c r="C340" s="73">
        <v>61</v>
      </c>
      <c r="D340" s="73" t="s">
        <v>120</v>
      </c>
      <c r="E340" s="126" t="s">
        <v>203</v>
      </c>
      <c r="F340" s="127" t="s">
        <v>485</v>
      </c>
      <c r="G340" s="128" t="s">
        <v>124</v>
      </c>
      <c r="H340" s="129">
        <v>229.43600000000001</v>
      </c>
      <c r="I340" s="178">
        <v>0</v>
      </c>
      <c r="J340" s="130">
        <f>ROUND(I340*H340,2)</f>
        <v>0</v>
      </c>
      <c r="K340" s="131"/>
      <c r="L340" s="14"/>
      <c r="M340" s="132" t="s">
        <v>1</v>
      </c>
      <c r="N340" s="133" t="s">
        <v>32</v>
      </c>
      <c r="O340" s="134">
        <v>0.112</v>
      </c>
      <c r="P340" s="134">
        <f>O340*H340</f>
        <v>25.696832000000001</v>
      </c>
      <c r="Q340" s="134">
        <v>3.1800000000000001E-3</v>
      </c>
      <c r="R340" s="134">
        <f>Q340*H340</f>
        <v>0.72960648000000006</v>
      </c>
      <c r="S340" s="134">
        <v>0</v>
      </c>
      <c r="T340" s="135">
        <f>S340*H340</f>
        <v>0</v>
      </c>
      <c r="AS340" s="136" t="s">
        <v>120</v>
      </c>
      <c r="AT340" s="136" t="s">
        <v>71</v>
      </c>
      <c r="AX340" s="74" t="s">
        <v>119</v>
      </c>
      <c r="BD340" s="137">
        <f>IF(N340="základní",J340,0)</f>
        <v>0</v>
      </c>
      <c r="BE340" s="137">
        <f>IF(N340="snížená",J340,0)</f>
        <v>0</v>
      </c>
      <c r="BF340" s="137">
        <f>IF(N340="zákl. přenesená",J340,0)</f>
        <v>0</v>
      </c>
      <c r="BG340" s="137">
        <f>IF(N340="sníž. přenesená",J340,0)</f>
        <v>0</v>
      </c>
      <c r="BH340" s="137">
        <f>IF(N340="nulová",J340,0)</f>
        <v>0</v>
      </c>
      <c r="BI340" s="74" t="s">
        <v>70</v>
      </c>
      <c r="BJ340" s="137">
        <f>ROUND(I340*H340,2)</f>
        <v>0</v>
      </c>
      <c r="BK340" s="74" t="s">
        <v>159</v>
      </c>
    </row>
    <row r="341" spans="2:63" s="139" customFormat="1" ht="12">
      <c r="B341" s="138"/>
      <c r="D341" s="140" t="s">
        <v>123</v>
      </c>
      <c r="E341" s="141" t="s">
        <v>1</v>
      </c>
      <c r="F341" s="142" t="s">
        <v>254</v>
      </c>
      <c r="H341" s="141" t="s">
        <v>1</v>
      </c>
      <c r="L341" s="138"/>
      <c r="M341" s="143"/>
      <c r="T341" s="144"/>
      <c r="AS341" s="141" t="s">
        <v>123</v>
      </c>
      <c r="AT341" s="141" t="s">
        <v>71</v>
      </c>
      <c r="AU341" s="139" t="s">
        <v>70</v>
      </c>
      <c r="AV341" s="139" t="s">
        <v>24</v>
      </c>
      <c r="AW341" s="139" t="s">
        <v>67</v>
      </c>
      <c r="AX341" s="141" t="s">
        <v>119</v>
      </c>
    </row>
    <row r="342" spans="2:63" s="146" customFormat="1" ht="24">
      <c r="B342" s="145"/>
      <c r="D342" s="140" t="s">
        <v>123</v>
      </c>
      <c r="E342" s="147" t="s">
        <v>1</v>
      </c>
      <c r="F342" s="148" t="s">
        <v>255</v>
      </c>
      <c r="H342" s="149">
        <v>219.286</v>
      </c>
      <c r="L342" s="145"/>
      <c r="M342" s="150"/>
      <c r="T342" s="151"/>
      <c r="AS342" s="147" t="s">
        <v>123</v>
      </c>
      <c r="AT342" s="147" t="s">
        <v>71</v>
      </c>
      <c r="AU342" s="146" t="s">
        <v>71</v>
      </c>
      <c r="AV342" s="146" t="s">
        <v>24</v>
      </c>
      <c r="AW342" s="146" t="s">
        <v>67</v>
      </c>
      <c r="AX342" s="147" t="s">
        <v>119</v>
      </c>
    </row>
    <row r="343" spans="2:63" s="139" customFormat="1" ht="12">
      <c r="B343" s="138"/>
      <c r="D343" s="140" t="s">
        <v>123</v>
      </c>
      <c r="E343" s="141" t="s">
        <v>1</v>
      </c>
      <c r="F343" s="142" t="s">
        <v>132</v>
      </c>
      <c r="H343" s="141" t="s">
        <v>1</v>
      </c>
      <c r="L343" s="138"/>
      <c r="M343" s="143"/>
      <c r="T343" s="144"/>
      <c r="AS343" s="141" t="s">
        <v>123</v>
      </c>
      <c r="AT343" s="141" t="s">
        <v>71</v>
      </c>
      <c r="AU343" s="139" t="s">
        <v>70</v>
      </c>
      <c r="AV343" s="139" t="s">
        <v>24</v>
      </c>
      <c r="AW343" s="139" t="s">
        <v>67</v>
      </c>
      <c r="AX343" s="141" t="s">
        <v>119</v>
      </c>
    </row>
    <row r="344" spans="2:63" s="146" customFormat="1" ht="12">
      <c r="B344" s="145"/>
      <c r="D344" s="140" t="s">
        <v>123</v>
      </c>
      <c r="E344" s="147" t="s">
        <v>1</v>
      </c>
      <c r="F344" s="148" t="s">
        <v>256</v>
      </c>
      <c r="H344" s="149">
        <v>10.15</v>
      </c>
      <c r="L344" s="145"/>
      <c r="M344" s="150"/>
      <c r="T344" s="151"/>
      <c r="AS344" s="147" t="s">
        <v>123</v>
      </c>
      <c r="AT344" s="147" t="s">
        <v>71</v>
      </c>
      <c r="AU344" s="146" t="s">
        <v>71</v>
      </c>
      <c r="AV344" s="146" t="s">
        <v>24</v>
      </c>
      <c r="AW344" s="146" t="s">
        <v>67</v>
      </c>
      <c r="AX344" s="147" t="s">
        <v>119</v>
      </c>
    </row>
    <row r="345" spans="2:63" s="153" customFormat="1" ht="12">
      <c r="B345" s="152"/>
      <c r="D345" s="140" t="s">
        <v>123</v>
      </c>
      <c r="E345" s="154" t="s">
        <v>1</v>
      </c>
      <c r="F345" s="155" t="s">
        <v>128</v>
      </c>
      <c r="H345" s="156">
        <v>229.43600000000001</v>
      </c>
      <c r="L345" s="152"/>
      <c r="M345" s="157"/>
      <c r="T345" s="158"/>
      <c r="AS345" s="154" t="s">
        <v>123</v>
      </c>
      <c r="AT345" s="154" t="s">
        <v>71</v>
      </c>
      <c r="AU345" s="153" t="s">
        <v>122</v>
      </c>
      <c r="AV345" s="153" t="s">
        <v>24</v>
      </c>
      <c r="AW345" s="153" t="s">
        <v>70</v>
      </c>
      <c r="AX345" s="154" t="s">
        <v>119</v>
      </c>
    </row>
    <row r="346" spans="2:63" s="15" customFormat="1" ht="24.25" customHeight="1">
      <c r="B346" s="14"/>
      <c r="C346" s="73">
        <v>62</v>
      </c>
      <c r="D346" s="73" t="s">
        <v>120</v>
      </c>
      <c r="E346" s="126" t="s">
        <v>204</v>
      </c>
      <c r="F346" s="127" t="s">
        <v>205</v>
      </c>
      <c r="G346" s="128" t="s">
        <v>134</v>
      </c>
      <c r="H346" s="129">
        <v>28.9</v>
      </c>
      <c r="I346" s="178">
        <v>0</v>
      </c>
      <c r="J346" s="130">
        <f>ROUND(I346*H346,2)</f>
        <v>0</v>
      </c>
      <c r="K346" s="131"/>
      <c r="L346" s="14"/>
      <c r="M346" s="132" t="s">
        <v>1</v>
      </c>
      <c r="N346" s="133" t="s">
        <v>32</v>
      </c>
      <c r="O346" s="134">
        <v>2.3E-2</v>
      </c>
      <c r="P346" s="134">
        <f>O346*H346</f>
        <v>0.66469999999999996</v>
      </c>
      <c r="Q346" s="134">
        <v>0</v>
      </c>
      <c r="R346" s="134">
        <f>Q346*H346</f>
        <v>0</v>
      </c>
      <c r="S346" s="134">
        <v>0</v>
      </c>
      <c r="T346" s="135">
        <f>S346*H346</f>
        <v>0</v>
      </c>
      <c r="AS346" s="136" t="s">
        <v>120</v>
      </c>
      <c r="AT346" s="136" t="s">
        <v>71</v>
      </c>
      <c r="AX346" s="74" t="s">
        <v>119</v>
      </c>
      <c r="BD346" s="137">
        <f>IF(N346="základní",J346,0)</f>
        <v>0</v>
      </c>
      <c r="BE346" s="137">
        <f>IF(N346="snížená",J346,0)</f>
        <v>0</v>
      </c>
      <c r="BF346" s="137">
        <f>IF(N346="zákl. přenesená",J346,0)</f>
        <v>0</v>
      </c>
      <c r="BG346" s="137">
        <f>IF(N346="sníž. přenesená",J346,0)</f>
        <v>0</v>
      </c>
      <c r="BH346" s="137">
        <f>IF(N346="nulová",J346,0)</f>
        <v>0</v>
      </c>
      <c r="BI346" s="74" t="s">
        <v>70</v>
      </c>
      <c r="BJ346" s="137">
        <f>ROUND(I346*H346,2)</f>
        <v>0</v>
      </c>
      <c r="BK346" s="74" t="s">
        <v>159</v>
      </c>
    </row>
    <row r="347" spans="2:63" s="139" customFormat="1" ht="12">
      <c r="B347" s="138"/>
      <c r="D347" s="140" t="s">
        <v>123</v>
      </c>
      <c r="E347" s="141" t="s">
        <v>1</v>
      </c>
      <c r="F347" s="142" t="s">
        <v>254</v>
      </c>
      <c r="H347" s="141" t="s">
        <v>1</v>
      </c>
      <c r="L347" s="138"/>
      <c r="M347" s="143"/>
      <c r="T347" s="144"/>
      <c r="AS347" s="141" t="s">
        <v>123</v>
      </c>
      <c r="AT347" s="141" t="s">
        <v>71</v>
      </c>
      <c r="AU347" s="139" t="s">
        <v>70</v>
      </c>
      <c r="AV347" s="139" t="s">
        <v>24</v>
      </c>
      <c r="AW347" s="139" t="s">
        <v>67</v>
      </c>
      <c r="AX347" s="141" t="s">
        <v>119</v>
      </c>
    </row>
    <row r="348" spans="2:63" s="146" customFormat="1" ht="12">
      <c r="B348" s="145"/>
      <c r="D348" s="140" t="s">
        <v>123</v>
      </c>
      <c r="E348" s="147" t="s">
        <v>1</v>
      </c>
      <c r="F348" s="148" t="s">
        <v>296</v>
      </c>
      <c r="H348" s="149">
        <v>23.4</v>
      </c>
      <c r="L348" s="145"/>
      <c r="M348" s="150"/>
      <c r="T348" s="151"/>
      <c r="AS348" s="147" t="s">
        <v>123</v>
      </c>
      <c r="AT348" s="147" t="s">
        <v>71</v>
      </c>
      <c r="AU348" s="146" t="s">
        <v>71</v>
      </c>
      <c r="AV348" s="146" t="s">
        <v>24</v>
      </c>
      <c r="AW348" s="146" t="s">
        <v>67</v>
      </c>
      <c r="AX348" s="147" t="s">
        <v>119</v>
      </c>
    </row>
    <row r="349" spans="2:63" s="139" customFormat="1" ht="12">
      <c r="B349" s="138"/>
      <c r="D349" s="140" t="s">
        <v>123</v>
      </c>
      <c r="E349" s="141" t="s">
        <v>1</v>
      </c>
      <c r="F349" s="142" t="s">
        <v>266</v>
      </c>
      <c r="H349" s="141" t="s">
        <v>1</v>
      </c>
      <c r="L349" s="138"/>
      <c r="M349" s="143"/>
      <c r="T349" s="144"/>
      <c r="AS349" s="141" t="s">
        <v>123</v>
      </c>
      <c r="AT349" s="141" t="s">
        <v>71</v>
      </c>
      <c r="AU349" s="139" t="s">
        <v>70</v>
      </c>
      <c r="AV349" s="139" t="s">
        <v>24</v>
      </c>
      <c r="AW349" s="139" t="s">
        <v>67</v>
      </c>
      <c r="AX349" s="141" t="s">
        <v>119</v>
      </c>
    </row>
    <row r="350" spans="2:63" s="146" customFormat="1" ht="12">
      <c r="B350" s="145"/>
      <c r="D350" s="140" t="s">
        <v>123</v>
      </c>
      <c r="E350" s="147" t="s">
        <v>1</v>
      </c>
      <c r="F350" s="148" t="s">
        <v>297</v>
      </c>
      <c r="H350" s="149">
        <v>5.5</v>
      </c>
      <c r="L350" s="145"/>
      <c r="M350" s="150"/>
      <c r="T350" s="151"/>
      <c r="AS350" s="147" t="s">
        <v>123</v>
      </c>
      <c r="AT350" s="147" t="s">
        <v>71</v>
      </c>
      <c r="AU350" s="146" t="s">
        <v>71</v>
      </c>
      <c r="AV350" s="146" t="s">
        <v>24</v>
      </c>
      <c r="AW350" s="146" t="s">
        <v>67</v>
      </c>
      <c r="AX350" s="147" t="s">
        <v>119</v>
      </c>
    </row>
    <row r="351" spans="2:63" s="153" customFormat="1" ht="12">
      <c r="B351" s="152"/>
      <c r="D351" s="140" t="s">
        <v>123</v>
      </c>
      <c r="E351" s="154" t="s">
        <v>1</v>
      </c>
      <c r="F351" s="155" t="s">
        <v>128</v>
      </c>
      <c r="H351" s="156">
        <v>28.9</v>
      </c>
      <c r="L351" s="152"/>
      <c r="M351" s="157"/>
      <c r="T351" s="158"/>
      <c r="AS351" s="154" t="s">
        <v>123</v>
      </c>
      <c r="AT351" s="154" t="s">
        <v>71</v>
      </c>
      <c r="AU351" s="153" t="s">
        <v>122</v>
      </c>
      <c r="AV351" s="153" t="s">
        <v>24</v>
      </c>
      <c r="AW351" s="153" t="s">
        <v>70</v>
      </c>
      <c r="AX351" s="154" t="s">
        <v>119</v>
      </c>
    </row>
    <row r="352" spans="2:63" s="15" customFormat="1" ht="24.25" customHeight="1">
      <c r="B352" s="14"/>
      <c r="C352" s="163">
        <v>63</v>
      </c>
      <c r="D352" s="163" t="s">
        <v>129</v>
      </c>
      <c r="E352" s="164" t="s">
        <v>206</v>
      </c>
      <c r="F352" s="165" t="s">
        <v>207</v>
      </c>
      <c r="G352" s="166" t="s">
        <v>134</v>
      </c>
      <c r="H352" s="167">
        <v>28.9</v>
      </c>
      <c r="I352" s="180">
        <v>0</v>
      </c>
      <c r="J352" s="168">
        <f>ROUND(I352*H352,2)</f>
        <v>0</v>
      </c>
      <c r="K352" s="160"/>
      <c r="L352" s="161"/>
      <c r="M352" s="162" t="s">
        <v>1</v>
      </c>
      <c r="N352" s="170" t="s">
        <v>32</v>
      </c>
      <c r="O352" s="134">
        <v>0</v>
      </c>
      <c r="P352" s="134">
        <f>O352*H352</f>
        <v>0</v>
      </c>
      <c r="Q352" s="134">
        <v>0</v>
      </c>
      <c r="R352" s="134">
        <f>Q352*H352</f>
        <v>0</v>
      </c>
      <c r="S352" s="134">
        <v>0</v>
      </c>
      <c r="T352" s="135">
        <f>S352*H352</f>
        <v>0</v>
      </c>
      <c r="AS352" s="136" t="s">
        <v>129</v>
      </c>
      <c r="AT352" s="136" t="s">
        <v>71</v>
      </c>
      <c r="AX352" s="74" t="s">
        <v>119</v>
      </c>
      <c r="BD352" s="137">
        <f>IF(N352="základní",J352,0)</f>
        <v>0</v>
      </c>
      <c r="BE352" s="137">
        <f>IF(N352="snížená",J352,0)</f>
        <v>0</v>
      </c>
      <c r="BF352" s="137">
        <f>IF(N352="zákl. přenesená",J352,0)</f>
        <v>0</v>
      </c>
      <c r="BG352" s="137">
        <f>IF(N352="sníž. přenesená",J352,0)</f>
        <v>0</v>
      </c>
      <c r="BH352" s="137">
        <f>IF(N352="nulová",J352,0)</f>
        <v>0</v>
      </c>
      <c r="BI352" s="74" t="s">
        <v>70</v>
      </c>
      <c r="BJ352" s="137">
        <f>ROUND(I352*H352,2)</f>
        <v>0</v>
      </c>
      <c r="BK352" s="74" t="s">
        <v>159</v>
      </c>
    </row>
    <row r="353" spans="2:63" s="139" customFormat="1" ht="12">
      <c r="B353" s="138"/>
      <c r="D353" s="140" t="s">
        <v>123</v>
      </c>
      <c r="E353" s="141" t="s">
        <v>1</v>
      </c>
      <c r="F353" s="142" t="s">
        <v>254</v>
      </c>
      <c r="H353" s="141" t="s">
        <v>1</v>
      </c>
      <c r="L353" s="138"/>
      <c r="M353" s="143"/>
      <c r="T353" s="144"/>
      <c r="AS353" s="141" t="s">
        <v>123</v>
      </c>
      <c r="AT353" s="141" t="s">
        <v>71</v>
      </c>
      <c r="AU353" s="139" t="s">
        <v>70</v>
      </c>
      <c r="AV353" s="139" t="s">
        <v>24</v>
      </c>
      <c r="AW353" s="139" t="s">
        <v>67</v>
      </c>
      <c r="AX353" s="141" t="s">
        <v>119</v>
      </c>
    </row>
    <row r="354" spans="2:63" s="146" customFormat="1" ht="12">
      <c r="B354" s="145"/>
      <c r="D354" s="140" t="s">
        <v>123</v>
      </c>
      <c r="E354" s="147" t="s">
        <v>1</v>
      </c>
      <c r="F354" s="148" t="s">
        <v>296</v>
      </c>
      <c r="H354" s="149">
        <v>23.4</v>
      </c>
      <c r="L354" s="145"/>
      <c r="M354" s="150"/>
      <c r="T354" s="151"/>
      <c r="AS354" s="147" t="s">
        <v>123</v>
      </c>
      <c r="AT354" s="147" t="s">
        <v>71</v>
      </c>
      <c r="AU354" s="146" t="s">
        <v>71</v>
      </c>
      <c r="AV354" s="146" t="s">
        <v>24</v>
      </c>
      <c r="AW354" s="146" t="s">
        <v>67</v>
      </c>
      <c r="AX354" s="147" t="s">
        <v>119</v>
      </c>
    </row>
    <row r="355" spans="2:63" s="139" customFormat="1" ht="12">
      <c r="B355" s="138"/>
      <c r="D355" s="140" t="s">
        <v>123</v>
      </c>
      <c r="E355" s="141" t="s">
        <v>1</v>
      </c>
      <c r="F355" s="142" t="s">
        <v>266</v>
      </c>
      <c r="H355" s="141" t="s">
        <v>1</v>
      </c>
      <c r="L355" s="138"/>
      <c r="M355" s="143"/>
      <c r="T355" s="144"/>
      <c r="AS355" s="141" t="s">
        <v>123</v>
      </c>
      <c r="AT355" s="141" t="s">
        <v>71</v>
      </c>
      <c r="AU355" s="139" t="s">
        <v>70</v>
      </c>
      <c r="AV355" s="139" t="s">
        <v>24</v>
      </c>
      <c r="AW355" s="139" t="s">
        <v>67</v>
      </c>
      <c r="AX355" s="141" t="s">
        <v>119</v>
      </c>
    </row>
    <row r="356" spans="2:63" s="146" customFormat="1" ht="12">
      <c r="B356" s="145"/>
      <c r="D356" s="140" t="s">
        <v>123</v>
      </c>
      <c r="E356" s="147" t="s">
        <v>1</v>
      </c>
      <c r="F356" s="148" t="s">
        <v>297</v>
      </c>
      <c r="H356" s="149">
        <v>5.5</v>
      </c>
      <c r="L356" s="145"/>
      <c r="M356" s="150"/>
      <c r="T356" s="151"/>
      <c r="AS356" s="147" t="s">
        <v>123</v>
      </c>
      <c r="AT356" s="147" t="s">
        <v>71</v>
      </c>
      <c r="AU356" s="146" t="s">
        <v>71</v>
      </c>
      <c r="AV356" s="146" t="s">
        <v>24</v>
      </c>
      <c r="AW356" s="146" t="s">
        <v>67</v>
      </c>
      <c r="AX356" s="147" t="s">
        <v>119</v>
      </c>
    </row>
    <row r="357" spans="2:63" s="153" customFormat="1" ht="12">
      <c r="B357" s="152"/>
      <c r="D357" s="140" t="s">
        <v>123</v>
      </c>
      <c r="E357" s="154" t="s">
        <v>1</v>
      </c>
      <c r="F357" s="155" t="s">
        <v>128</v>
      </c>
      <c r="H357" s="156">
        <v>28.9</v>
      </c>
      <c r="L357" s="152"/>
      <c r="M357" s="157"/>
      <c r="T357" s="158"/>
      <c r="AS357" s="154" t="s">
        <v>123</v>
      </c>
      <c r="AT357" s="154" t="s">
        <v>71</v>
      </c>
      <c r="AU357" s="153" t="s">
        <v>122</v>
      </c>
      <c r="AV357" s="153" t="s">
        <v>24</v>
      </c>
      <c r="AW357" s="153" t="s">
        <v>70</v>
      </c>
      <c r="AX357" s="154" t="s">
        <v>119</v>
      </c>
    </row>
    <row r="358" spans="2:63" s="15" customFormat="1" ht="21.75" customHeight="1">
      <c r="B358" s="14"/>
      <c r="C358" s="73">
        <v>64</v>
      </c>
      <c r="D358" s="73" t="s">
        <v>120</v>
      </c>
      <c r="E358" s="126" t="s">
        <v>208</v>
      </c>
      <c r="F358" s="127" t="s">
        <v>209</v>
      </c>
      <c r="G358" s="128" t="s">
        <v>124</v>
      </c>
      <c r="H358" s="129">
        <v>27.164200000000001</v>
      </c>
      <c r="I358" s="178">
        <v>0</v>
      </c>
      <c r="J358" s="130">
        <f>ROUND(I358*H358,2)</f>
        <v>0</v>
      </c>
      <c r="K358" s="131"/>
      <c r="L358" s="14"/>
      <c r="M358" s="132" t="s">
        <v>1</v>
      </c>
      <c r="N358" s="133" t="s">
        <v>32</v>
      </c>
      <c r="O358" s="134">
        <v>1.6E-2</v>
      </c>
      <c r="P358" s="134">
        <f>O358*H358</f>
        <v>0.43462720000000005</v>
      </c>
      <c r="Q358" s="134">
        <v>0</v>
      </c>
      <c r="R358" s="134">
        <f>Q358*H358</f>
        <v>0</v>
      </c>
      <c r="S358" s="134">
        <v>3.0000000000000001E-5</v>
      </c>
      <c r="T358" s="135">
        <f>S358*H358</f>
        <v>8.1492600000000011E-4</v>
      </c>
      <c r="AS358" s="136" t="s">
        <v>120</v>
      </c>
      <c r="AT358" s="136" t="s">
        <v>71</v>
      </c>
      <c r="AX358" s="74" t="s">
        <v>119</v>
      </c>
      <c r="BD358" s="137">
        <f>IF(N358="základní",J358,0)</f>
        <v>0</v>
      </c>
      <c r="BE358" s="137">
        <f>IF(N358="snížená",J358,0)</f>
        <v>0</v>
      </c>
      <c r="BF358" s="137">
        <f>IF(N358="zákl. přenesená",J358,0)</f>
        <v>0</v>
      </c>
      <c r="BG358" s="137">
        <f>IF(N358="sníž. přenesená",J358,0)</f>
        <v>0</v>
      </c>
      <c r="BH358" s="137">
        <f>IF(N358="nulová",J358,0)</f>
        <v>0</v>
      </c>
      <c r="BI358" s="74" t="s">
        <v>70</v>
      </c>
      <c r="BJ358" s="137">
        <f>ROUND(I358*H358,2)</f>
        <v>0</v>
      </c>
      <c r="BK358" s="74" t="s">
        <v>159</v>
      </c>
    </row>
    <row r="359" spans="2:63" s="139" customFormat="1" ht="12">
      <c r="B359" s="138"/>
      <c r="D359" s="140" t="s">
        <v>123</v>
      </c>
      <c r="E359" s="141" t="s">
        <v>1</v>
      </c>
      <c r="F359" s="142" t="s">
        <v>254</v>
      </c>
      <c r="H359" s="141" t="s">
        <v>1</v>
      </c>
      <c r="L359" s="138"/>
      <c r="M359" s="143"/>
      <c r="T359" s="144"/>
      <c r="AS359" s="141" t="s">
        <v>123</v>
      </c>
      <c r="AT359" s="141" t="s">
        <v>71</v>
      </c>
      <c r="AU359" s="139" t="s">
        <v>70</v>
      </c>
      <c r="AV359" s="139" t="s">
        <v>24</v>
      </c>
      <c r="AW359" s="139" t="s">
        <v>67</v>
      </c>
      <c r="AX359" s="141" t="s">
        <v>119</v>
      </c>
    </row>
    <row r="360" spans="2:63" s="146" customFormat="1" ht="12">
      <c r="B360" s="145"/>
      <c r="D360" s="140" t="s">
        <v>123</v>
      </c>
      <c r="E360" s="147" t="s">
        <v>1</v>
      </c>
      <c r="F360" s="148" t="s">
        <v>298</v>
      </c>
      <c r="H360" s="149">
        <v>40.159999999999997</v>
      </c>
      <c r="L360" s="145"/>
      <c r="M360" s="150"/>
      <c r="T360" s="151"/>
      <c r="AS360" s="147" t="s">
        <v>123</v>
      </c>
      <c r="AT360" s="147" t="s">
        <v>71</v>
      </c>
      <c r="AU360" s="146" t="s">
        <v>71</v>
      </c>
      <c r="AV360" s="146" t="s">
        <v>24</v>
      </c>
      <c r="AW360" s="146" t="s">
        <v>67</v>
      </c>
      <c r="AX360" s="147" t="s">
        <v>119</v>
      </c>
    </row>
    <row r="361" spans="2:63" s="139" customFormat="1" ht="12">
      <c r="B361" s="138"/>
      <c r="D361" s="140" t="s">
        <v>123</v>
      </c>
      <c r="E361" s="141" t="s">
        <v>1</v>
      </c>
      <c r="F361" s="142" t="s">
        <v>266</v>
      </c>
      <c r="H361" s="141" t="s">
        <v>1</v>
      </c>
      <c r="L361" s="138"/>
      <c r="M361" s="143"/>
      <c r="T361" s="144"/>
      <c r="AS361" s="141" t="s">
        <v>123</v>
      </c>
      <c r="AT361" s="141" t="s">
        <v>71</v>
      </c>
      <c r="AU361" s="139" t="s">
        <v>70</v>
      </c>
      <c r="AV361" s="139" t="s">
        <v>24</v>
      </c>
      <c r="AW361" s="139" t="s">
        <v>67</v>
      </c>
      <c r="AX361" s="141" t="s">
        <v>119</v>
      </c>
    </row>
    <row r="362" spans="2:63" s="146" customFormat="1" ht="12">
      <c r="B362" s="145"/>
      <c r="D362" s="140" t="s">
        <v>123</v>
      </c>
      <c r="E362" s="147" t="s">
        <v>1</v>
      </c>
      <c r="F362" s="148" t="s">
        <v>299</v>
      </c>
      <c r="H362" s="149">
        <v>3.7642000000000002</v>
      </c>
      <c r="L362" s="145"/>
      <c r="M362" s="150"/>
      <c r="T362" s="151"/>
      <c r="AS362" s="147" t="s">
        <v>123</v>
      </c>
      <c r="AT362" s="147" t="s">
        <v>71</v>
      </c>
      <c r="AU362" s="146" t="s">
        <v>71</v>
      </c>
      <c r="AV362" s="146" t="s">
        <v>24</v>
      </c>
      <c r="AW362" s="146" t="s">
        <v>67</v>
      </c>
      <c r="AX362" s="147" t="s">
        <v>119</v>
      </c>
    </row>
    <row r="363" spans="2:63" s="153" customFormat="1" ht="12">
      <c r="B363" s="152"/>
      <c r="D363" s="140" t="s">
        <v>123</v>
      </c>
      <c r="E363" s="154" t="s">
        <v>1</v>
      </c>
      <c r="F363" s="155" t="s">
        <v>128</v>
      </c>
      <c r="H363" s="156">
        <v>27.164200000000001</v>
      </c>
      <c r="L363" s="152"/>
      <c r="M363" s="157"/>
      <c r="T363" s="158"/>
      <c r="AS363" s="154" t="s">
        <v>123</v>
      </c>
      <c r="AT363" s="154" t="s">
        <v>71</v>
      </c>
      <c r="AU363" s="153" t="s">
        <v>122</v>
      </c>
      <c r="AV363" s="153" t="s">
        <v>24</v>
      </c>
      <c r="AW363" s="153" t="s">
        <v>70</v>
      </c>
      <c r="AX363" s="154" t="s">
        <v>119</v>
      </c>
    </row>
    <row r="364" spans="2:63" s="15" customFormat="1" ht="16.5" customHeight="1">
      <c r="B364" s="14"/>
      <c r="C364" s="163">
        <v>65</v>
      </c>
      <c r="D364" s="163" t="s">
        <v>129</v>
      </c>
      <c r="E364" s="164" t="s">
        <v>210</v>
      </c>
      <c r="F364" s="165" t="s">
        <v>211</v>
      </c>
      <c r="G364" s="166" t="s">
        <v>124</v>
      </c>
      <c r="H364" s="167">
        <v>124.572</v>
      </c>
      <c r="I364" s="180">
        <v>0</v>
      </c>
      <c r="J364" s="168">
        <f>ROUND(I364*H364,2)</f>
        <v>0</v>
      </c>
      <c r="K364" s="160"/>
      <c r="L364" s="161"/>
      <c r="M364" s="162" t="s">
        <v>1</v>
      </c>
      <c r="N364" s="170" t="s">
        <v>32</v>
      </c>
      <c r="O364" s="134">
        <v>0</v>
      </c>
      <c r="P364" s="134">
        <f>O364*H364</f>
        <v>0</v>
      </c>
      <c r="Q364" s="134">
        <v>2.0000000000000001E-4</v>
      </c>
      <c r="R364" s="134">
        <f>Q364*H364</f>
        <v>2.4914400000000003E-2</v>
      </c>
      <c r="S364" s="134">
        <v>0</v>
      </c>
      <c r="T364" s="135">
        <f>S364*H364</f>
        <v>0</v>
      </c>
      <c r="AS364" s="136" t="s">
        <v>129</v>
      </c>
      <c r="AT364" s="136" t="s">
        <v>71</v>
      </c>
      <c r="AX364" s="74" t="s">
        <v>119</v>
      </c>
      <c r="BD364" s="137">
        <f>IF(N364="základní",J364,0)</f>
        <v>0</v>
      </c>
      <c r="BE364" s="137">
        <f>IF(N364="snížená",J364,0)</f>
        <v>0</v>
      </c>
      <c r="BF364" s="137">
        <f>IF(N364="zákl. přenesená",J364,0)</f>
        <v>0</v>
      </c>
      <c r="BG364" s="137">
        <f>IF(N364="sníž. přenesená",J364,0)</f>
        <v>0</v>
      </c>
      <c r="BH364" s="137">
        <f>IF(N364="nulová",J364,0)</f>
        <v>0</v>
      </c>
      <c r="BI364" s="74" t="s">
        <v>70</v>
      </c>
      <c r="BJ364" s="137">
        <f>ROUND(I364*H364,2)</f>
        <v>0</v>
      </c>
      <c r="BK364" s="74" t="s">
        <v>159</v>
      </c>
    </row>
    <row r="365" spans="2:63" s="146" customFormat="1" ht="12">
      <c r="B365" s="145"/>
      <c r="D365" s="140" t="s">
        <v>123</v>
      </c>
      <c r="E365" s="147" t="s">
        <v>1</v>
      </c>
      <c r="F365" s="148" t="s">
        <v>212</v>
      </c>
      <c r="H365" s="149">
        <v>118.64</v>
      </c>
      <c r="L365" s="145"/>
      <c r="M365" s="150"/>
      <c r="T365" s="151"/>
      <c r="AS365" s="147" t="s">
        <v>123</v>
      </c>
      <c r="AT365" s="147" t="s">
        <v>71</v>
      </c>
      <c r="AU365" s="146" t="s">
        <v>71</v>
      </c>
      <c r="AV365" s="146" t="s">
        <v>24</v>
      </c>
      <c r="AW365" s="146" t="s">
        <v>70</v>
      </c>
      <c r="AX365" s="147" t="s">
        <v>119</v>
      </c>
    </row>
    <row r="366" spans="2:63" s="146" customFormat="1" ht="12">
      <c r="B366" s="145"/>
      <c r="D366" s="140" t="s">
        <v>123</v>
      </c>
      <c r="F366" s="148" t="s">
        <v>213</v>
      </c>
      <c r="H366" s="149">
        <v>124.572</v>
      </c>
      <c r="L366" s="145"/>
      <c r="M366" s="150"/>
      <c r="T366" s="151"/>
      <c r="AS366" s="147" t="s">
        <v>123</v>
      </c>
      <c r="AT366" s="147" t="s">
        <v>71</v>
      </c>
      <c r="AU366" s="146" t="s">
        <v>71</v>
      </c>
      <c r="AV366" s="146" t="s">
        <v>3</v>
      </c>
      <c r="AW366" s="146" t="s">
        <v>70</v>
      </c>
      <c r="AX366" s="147" t="s">
        <v>119</v>
      </c>
    </row>
    <row r="367" spans="2:63" s="15" customFormat="1" ht="24.25" customHeight="1">
      <c r="B367" s="14"/>
      <c r="C367" s="73">
        <v>66</v>
      </c>
      <c r="D367" s="73" t="s">
        <v>120</v>
      </c>
      <c r="E367" s="126" t="s">
        <v>214</v>
      </c>
      <c r="F367" s="127" t="s">
        <v>215</v>
      </c>
      <c r="G367" s="128" t="s">
        <v>124</v>
      </c>
      <c r="H367" s="129">
        <v>299.916</v>
      </c>
      <c r="I367" s="178">
        <v>0</v>
      </c>
      <c r="J367" s="130">
        <f>ROUND(I367*H367,2)</f>
        <v>0</v>
      </c>
      <c r="K367" s="131"/>
      <c r="L367" s="14"/>
      <c r="M367" s="132" t="s">
        <v>1</v>
      </c>
      <c r="N367" s="133" t="s">
        <v>32</v>
      </c>
      <c r="O367" s="134">
        <v>3.3000000000000002E-2</v>
      </c>
      <c r="P367" s="134">
        <f>O367*H367</f>
        <v>9.8972280000000001</v>
      </c>
      <c r="Q367" s="134">
        <v>2.1000000000000001E-4</v>
      </c>
      <c r="R367" s="134">
        <f>Q367*H367</f>
        <v>6.2982360000000001E-2</v>
      </c>
      <c r="S367" s="134">
        <v>0</v>
      </c>
      <c r="T367" s="135">
        <f>S367*H367</f>
        <v>0</v>
      </c>
      <c r="AS367" s="136" t="s">
        <v>120</v>
      </c>
      <c r="AT367" s="136" t="s">
        <v>71</v>
      </c>
      <c r="AX367" s="74" t="s">
        <v>119</v>
      </c>
      <c r="BD367" s="137">
        <f>IF(N367="základní",J367,0)</f>
        <v>0</v>
      </c>
      <c r="BE367" s="137">
        <f>IF(N367="snížená",J367,0)</f>
        <v>0</v>
      </c>
      <c r="BF367" s="137">
        <f>IF(N367="zákl. přenesená",J367,0)</f>
        <v>0</v>
      </c>
      <c r="BG367" s="137">
        <f>IF(N367="sníž. přenesená",J367,0)</f>
        <v>0</v>
      </c>
      <c r="BH367" s="137">
        <f>IF(N367="nulová",J367,0)</f>
        <v>0</v>
      </c>
      <c r="BI367" s="74" t="s">
        <v>70</v>
      </c>
      <c r="BJ367" s="137">
        <f>ROUND(I367*H367,2)</f>
        <v>0</v>
      </c>
      <c r="BK367" s="74" t="s">
        <v>159</v>
      </c>
    </row>
    <row r="368" spans="2:63" s="139" customFormat="1" ht="12">
      <c r="B368" s="138"/>
      <c r="D368" s="140" t="s">
        <v>123</v>
      </c>
      <c r="E368" s="141" t="s">
        <v>1</v>
      </c>
      <c r="F368" s="142" t="s">
        <v>254</v>
      </c>
      <c r="H368" s="141" t="s">
        <v>1</v>
      </c>
      <c r="L368" s="138"/>
      <c r="M368" s="143"/>
      <c r="T368" s="144"/>
      <c r="V368" s="171"/>
      <c r="AS368" s="141" t="s">
        <v>123</v>
      </c>
      <c r="AT368" s="141" t="s">
        <v>71</v>
      </c>
      <c r="AU368" s="139" t="s">
        <v>70</v>
      </c>
      <c r="AV368" s="139" t="s">
        <v>24</v>
      </c>
      <c r="AW368" s="139" t="s">
        <v>67</v>
      </c>
      <c r="AX368" s="141" t="s">
        <v>119</v>
      </c>
    </row>
    <row r="369" spans="2:63" s="146" customFormat="1" ht="24">
      <c r="B369" s="145"/>
      <c r="D369" s="140" t="s">
        <v>123</v>
      </c>
      <c r="E369" s="147" t="s">
        <v>1</v>
      </c>
      <c r="F369" s="148" t="s">
        <v>255</v>
      </c>
      <c r="H369" s="149">
        <v>219.286</v>
      </c>
      <c r="L369" s="145"/>
      <c r="M369" s="150"/>
      <c r="T369" s="151"/>
      <c r="AS369" s="147" t="s">
        <v>123</v>
      </c>
      <c r="AT369" s="147" t="s">
        <v>71</v>
      </c>
      <c r="AU369" s="146" t="s">
        <v>71</v>
      </c>
      <c r="AV369" s="146" t="s">
        <v>24</v>
      </c>
      <c r="AW369" s="146" t="s">
        <v>67</v>
      </c>
      <c r="AX369" s="147" t="s">
        <v>119</v>
      </c>
    </row>
    <row r="370" spans="2:63" s="139" customFormat="1" ht="12">
      <c r="B370" s="138"/>
      <c r="D370" s="140" t="s">
        <v>123</v>
      </c>
      <c r="E370" s="141" t="s">
        <v>1</v>
      </c>
      <c r="F370" s="142" t="s">
        <v>266</v>
      </c>
      <c r="H370" s="141" t="s">
        <v>1</v>
      </c>
      <c r="L370" s="138"/>
      <c r="M370" s="143"/>
      <c r="T370" s="144"/>
      <c r="V370" s="171"/>
      <c r="AS370" s="141" t="s">
        <v>123</v>
      </c>
      <c r="AT370" s="141" t="s">
        <v>71</v>
      </c>
      <c r="AU370" s="139" t="s">
        <v>70</v>
      </c>
      <c r="AV370" s="139" t="s">
        <v>24</v>
      </c>
      <c r="AW370" s="139" t="s">
        <v>67</v>
      </c>
      <c r="AX370" s="141" t="s">
        <v>119</v>
      </c>
    </row>
    <row r="371" spans="2:63" s="146" customFormat="1" ht="12">
      <c r="B371" s="145"/>
      <c r="D371" s="140" t="s">
        <v>123</v>
      </c>
      <c r="E371" s="147" t="s">
        <v>1</v>
      </c>
      <c r="F371" s="148" t="s">
        <v>584</v>
      </c>
      <c r="H371" s="149">
        <v>70.48</v>
      </c>
      <c r="L371" s="145"/>
      <c r="M371" s="150"/>
      <c r="T371" s="151"/>
      <c r="AS371" s="147" t="s">
        <v>123</v>
      </c>
      <c r="AT371" s="147" t="s">
        <v>71</v>
      </c>
      <c r="AU371" s="146" t="s">
        <v>71</v>
      </c>
      <c r="AV371" s="146" t="s">
        <v>24</v>
      </c>
      <c r="AW371" s="146" t="s">
        <v>67</v>
      </c>
      <c r="AX371" s="147" t="s">
        <v>119</v>
      </c>
    </row>
    <row r="372" spans="2:63" s="139" customFormat="1" ht="12">
      <c r="B372" s="138"/>
      <c r="D372" s="140" t="s">
        <v>123</v>
      </c>
      <c r="E372" s="141" t="s">
        <v>1</v>
      </c>
      <c r="F372" s="142" t="s">
        <v>132</v>
      </c>
      <c r="H372" s="141" t="s">
        <v>1</v>
      </c>
      <c r="L372" s="138"/>
      <c r="M372" s="143"/>
      <c r="T372" s="144"/>
      <c r="AS372" s="141" t="s">
        <v>123</v>
      </c>
      <c r="AT372" s="141" t="s">
        <v>71</v>
      </c>
      <c r="AU372" s="139" t="s">
        <v>70</v>
      </c>
      <c r="AV372" s="139" t="s">
        <v>24</v>
      </c>
      <c r="AW372" s="139" t="s">
        <v>67</v>
      </c>
      <c r="AX372" s="141" t="s">
        <v>119</v>
      </c>
    </row>
    <row r="373" spans="2:63" s="146" customFormat="1" ht="12">
      <c r="B373" s="145"/>
      <c r="D373" s="140" t="s">
        <v>123</v>
      </c>
      <c r="E373" s="147" t="s">
        <v>1</v>
      </c>
      <c r="F373" s="148" t="s">
        <v>256</v>
      </c>
      <c r="H373" s="149">
        <v>10.15</v>
      </c>
      <c r="L373" s="145"/>
      <c r="M373" s="150"/>
      <c r="T373" s="151"/>
      <c r="AS373" s="147" t="s">
        <v>123</v>
      </c>
      <c r="AT373" s="147" t="s">
        <v>71</v>
      </c>
      <c r="AU373" s="146" t="s">
        <v>71</v>
      </c>
      <c r="AV373" s="146" t="s">
        <v>24</v>
      </c>
      <c r="AW373" s="146" t="s">
        <v>67</v>
      </c>
      <c r="AX373" s="147" t="s">
        <v>119</v>
      </c>
    </row>
    <row r="374" spans="2:63" s="153" customFormat="1" ht="12">
      <c r="B374" s="152"/>
      <c r="D374" s="140" t="s">
        <v>123</v>
      </c>
      <c r="E374" s="154" t="s">
        <v>1</v>
      </c>
      <c r="F374" s="155" t="s">
        <v>128</v>
      </c>
      <c r="H374" s="156">
        <v>299.916</v>
      </c>
      <c r="L374" s="152"/>
      <c r="M374" s="157"/>
      <c r="T374" s="158"/>
      <c r="AS374" s="154" t="s">
        <v>123</v>
      </c>
      <c r="AT374" s="154" t="s">
        <v>71</v>
      </c>
      <c r="AU374" s="153" t="s">
        <v>122</v>
      </c>
      <c r="AV374" s="153" t="s">
        <v>24</v>
      </c>
      <c r="AW374" s="153" t="s">
        <v>70</v>
      </c>
      <c r="AX374" s="154" t="s">
        <v>119</v>
      </c>
    </row>
    <row r="375" spans="2:63" s="15" customFormat="1" ht="39">
      <c r="B375" s="14"/>
      <c r="C375" s="73">
        <v>67</v>
      </c>
      <c r="D375" s="73" t="s">
        <v>120</v>
      </c>
      <c r="E375" s="126" t="s">
        <v>300</v>
      </c>
      <c r="F375" s="127" t="s">
        <v>301</v>
      </c>
      <c r="G375" s="128" t="s">
        <v>124</v>
      </c>
      <c r="H375" s="129">
        <v>299.916</v>
      </c>
      <c r="I375" s="178">
        <v>0</v>
      </c>
      <c r="J375" s="130">
        <f>ROUND(I375*H375,2)</f>
        <v>0</v>
      </c>
      <c r="K375" s="131"/>
      <c r="L375" s="14"/>
      <c r="M375" s="132" t="s">
        <v>1</v>
      </c>
      <c r="N375" s="133" t="s">
        <v>32</v>
      </c>
      <c r="O375" s="134">
        <v>0.104</v>
      </c>
      <c r="P375" s="134">
        <f>O375*H375</f>
        <v>31.191263999999997</v>
      </c>
      <c r="Q375" s="134">
        <v>2.9E-4</v>
      </c>
      <c r="R375" s="134">
        <f>Q375*H375</f>
        <v>8.6975639999999993E-2</v>
      </c>
      <c r="S375" s="134">
        <v>0</v>
      </c>
      <c r="T375" s="135">
        <f>S375*H375</f>
        <v>0</v>
      </c>
      <c r="V375" s="137"/>
      <c r="AS375" s="136" t="s">
        <v>120</v>
      </c>
      <c r="AT375" s="136" t="s">
        <v>71</v>
      </c>
      <c r="AX375" s="74" t="s">
        <v>119</v>
      </c>
      <c r="BD375" s="137">
        <f>IF(N375="základní",J375,0)</f>
        <v>0</v>
      </c>
      <c r="BE375" s="137">
        <f>IF(N375="snížená",J375,0)</f>
        <v>0</v>
      </c>
      <c r="BF375" s="137">
        <f>IF(N375="zákl. přenesená",J375,0)</f>
        <v>0</v>
      </c>
      <c r="BG375" s="137">
        <f>IF(N375="sníž. přenesená",J375,0)</f>
        <v>0</v>
      </c>
      <c r="BH375" s="137">
        <f>IF(N375="nulová",J375,0)</f>
        <v>0</v>
      </c>
      <c r="BI375" s="74" t="s">
        <v>70</v>
      </c>
      <c r="BJ375" s="137">
        <f>ROUND(I375*H375,2)</f>
        <v>0</v>
      </c>
      <c r="BK375" s="74" t="s">
        <v>159</v>
      </c>
    </row>
    <row r="376" spans="2:63" s="139" customFormat="1" ht="12">
      <c r="B376" s="138"/>
      <c r="D376" s="140" t="s">
        <v>123</v>
      </c>
      <c r="E376" s="141" t="s">
        <v>1</v>
      </c>
      <c r="F376" s="142" t="s">
        <v>254</v>
      </c>
      <c r="H376" s="141" t="s">
        <v>1</v>
      </c>
      <c r="L376" s="138"/>
      <c r="M376" s="143"/>
      <c r="T376" s="144"/>
      <c r="AS376" s="141" t="s">
        <v>123</v>
      </c>
      <c r="AT376" s="141" t="s">
        <v>71</v>
      </c>
      <c r="AU376" s="139" t="s">
        <v>70</v>
      </c>
      <c r="AV376" s="139" t="s">
        <v>24</v>
      </c>
      <c r="AW376" s="139" t="s">
        <v>67</v>
      </c>
      <c r="AX376" s="141" t="s">
        <v>119</v>
      </c>
    </row>
    <row r="377" spans="2:63" s="146" customFormat="1" ht="24">
      <c r="B377" s="145"/>
      <c r="D377" s="140" t="s">
        <v>123</v>
      </c>
      <c r="E377" s="147" t="s">
        <v>1</v>
      </c>
      <c r="F377" s="148" t="s">
        <v>255</v>
      </c>
      <c r="H377" s="149">
        <v>219.286</v>
      </c>
      <c r="L377" s="145"/>
      <c r="M377" s="150"/>
      <c r="T377" s="151"/>
      <c r="AS377" s="147" t="s">
        <v>123</v>
      </c>
      <c r="AT377" s="147" t="s">
        <v>71</v>
      </c>
      <c r="AU377" s="146" t="s">
        <v>71</v>
      </c>
      <c r="AV377" s="146" t="s">
        <v>24</v>
      </c>
      <c r="AW377" s="146" t="s">
        <v>67</v>
      </c>
      <c r="AX377" s="147" t="s">
        <v>119</v>
      </c>
    </row>
    <row r="378" spans="2:63" s="139" customFormat="1" ht="12">
      <c r="B378" s="138"/>
      <c r="D378" s="140" t="s">
        <v>123</v>
      </c>
      <c r="E378" s="141" t="s">
        <v>1</v>
      </c>
      <c r="F378" s="142" t="s">
        <v>266</v>
      </c>
      <c r="H378" s="141" t="s">
        <v>1</v>
      </c>
      <c r="L378" s="138"/>
      <c r="M378" s="143"/>
      <c r="T378" s="144"/>
      <c r="V378" s="171"/>
      <c r="AS378" s="141" t="s">
        <v>123</v>
      </c>
      <c r="AT378" s="141" t="s">
        <v>71</v>
      </c>
      <c r="AU378" s="139" t="s">
        <v>70</v>
      </c>
      <c r="AV378" s="139" t="s">
        <v>24</v>
      </c>
      <c r="AW378" s="139" t="s">
        <v>67</v>
      </c>
      <c r="AX378" s="141" t="s">
        <v>119</v>
      </c>
    </row>
    <row r="379" spans="2:63" s="146" customFormat="1" ht="12">
      <c r="B379" s="145"/>
      <c r="D379" s="140" t="s">
        <v>123</v>
      </c>
      <c r="E379" s="147" t="s">
        <v>1</v>
      </c>
      <c r="F379" s="148" t="s">
        <v>584</v>
      </c>
      <c r="H379" s="149">
        <v>70.48</v>
      </c>
      <c r="L379" s="145"/>
      <c r="M379" s="150"/>
      <c r="T379" s="151"/>
      <c r="AS379" s="147" t="s">
        <v>123</v>
      </c>
      <c r="AT379" s="147" t="s">
        <v>71</v>
      </c>
      <c r="AU379" s="146" t="s">
        <v>71</v>
      </c>
      <c r="AV379" s="146" t="s">
        <v>24</v>
      </c>
      <c r="AW379" s="146" t="s">
        <v>67</v>
      </c>
      <c r="AX379" s="147" t="s">
        <v>119</v>
      </c>
    </row>
    <row r="380" spans="2:63" s="139" customFormat="1" ht="12">
      <c r="B380" s="138"/>
      <c r="D380" s="140" t="s">
        <v>123</v>
      </c>
      <c r="E380" s="141" t="s">
        <v>1</v>
      </c>
      <c r="F380" s="142" t="s">
        <v>132</v>
      </c>
      <c r="H380" s="141" t="s">
        <v>1</v>
      </c>
      <c r="L380" s="138"/>
      <c r="M380" s="143"/>
      <c r="T380" s="144"/>
      <c r="AS380" s="141" t="s">
        <v>123</v>
      </c>
      <c r="AT380" s="141" t="s">
        <v>71</v>
      </c>
      <c r="AU380" s="139" t="s">
        <v>70</v>
      </c>
      <c r="AV380" s="139" t="s">
        <v>24</v>
      </c>
      <c r="AW380" s="139" t="s">
        <v>67</v>
      </c>
      <c r="AX380" s="141" t="s">
        <v>119</v>
      </c>
    </row>
    <row r="381" spans="2:63" s="146" customFormat="1" ht="12">
      <c r="B381" s="145"/>
      <c r="D381" s="140" t="s">
        <v>123</v>
      </c>
      <c r="E381" s="147" t="s">
        <v>1</v>
      </c>
      <c r="F381" s="148" t="s">
        <v>256</v>
      </c>
      <c r="H381" s="149">
        <v>10.15</v>
      </c>
      <c r="L381" s="145"/>
      <c r="M381" s="150"/>
      <c r="T381" s="151"/>
      <c r="AS381" s="147" t="s">
        <v>123</v>
      </c>
      <c r="AT381" s="147" t="s">
        <v>71</v>
      </c>
      <c r="AU381" s="146" t="s">
        <v>71</v>
      </c>
      <c r="AV381" s="146" t="s">
        <v>24</v>
      </c>
      <c r="AW381" s="146" t="s">
        <v>67</v>
      </c>
      <c r="AX381" s="147" t="s">
        <v>119</v>
      </c>
    </row>
    <row r="382" spans="2:63" s="153" customFormat="1" ht="12">
      <c r="B382" s="152"/>
      <c r="D382" s="140" t="s">
        <v>123</v>
      </c>
      <c r="E382" s="154" t="s">
        <v>1</v>
      </c>
      <c r="F382" s="155" t="s">
        <v>128</v>
      </c>
      <c r="H382" s="156">
        <v>299.916</v>
      </c>
      <c r="L382" s="152"/>
      <c r="M382" s="157"/>
      <c r="T382" s="158"/>
      <c r="AS382" s="154" t="s">
        <v>123</v>
      </c>
      <c r="AT382" s="154" t="s">
        <v>71</v>
      </c>
      <c r="AU382" s="153" t="s">
        <v>122</v>
      </c>
      <c r="AV382" s="153" t="s">
        <v>24</v>
      </c>
      <c r="AW382" s="153" t="s">
        <v>70</v>
      </c>
      <c r="AX382" s="154" t="s">
        <v>119</v>
      </c>
    </row>
    <row r="383" spans="2:63" s="114" customFormat="1" ht="26" customHeight="1">
      <c r="B383" s="113"/>
      <c r="D383" s="115" t="s">
        <v>66</v>
      </c>
      <c r="E383" s="116" t="s">
        <v>216</v>
      </c>
      <c r="F383" s="116" t="s">
        <v>217</v>
      </c>
      <c r="J383" s="117">
        <f>BJ383</f>
        <v>0</v>
      </c>
      <c r="L383" s="113"/>
      <c r="M383" s="118"/>
      <c r="P383" s="119">
        <f>P384+P386+P388+P390+P392</f>
        <v>0</v>
      </c>
      <c r="R383" s="119">
        <f>R384+R386+R388+R390+R392</f>
        <v>0</v>
      </c>
      <c r="T383" s="120">
        <f>T384+T386+T388+T390+T392</f>
        <v>0</v>
      </c>
      <c r="AS383" s="122" t="s">
        <v>66</v>
      </c>
      <c r="AT383" s="122" t="s">
        <v>67</v>
      </c>
      <c r="AX383" s="115" t="s">
        <v>119</v>
      </c>
      <c r="BJ383" s="123">
        <f>BJ384+BJ386+BJ388+BJ390+BJ392</f>
        <v>0</v>
      </c>
    </row>
    <row r="384" spans="2:63" s="114" customFormat="1" ht="23" customHeight="1">
      <c r="B384" s="113"/>
      <c r="D384" s="115" t="s">
        <v>66</v>
      </c>
      <c r="E384" s="124" t="s">
        <v>218</v>
      </c>
      <c r="F384" s="124" t="s">
        <v>219</v>
      </c>
      <c r="J384" s="125">
        <f>BJ384</f>
        <v>0</v>
      </c>
      <c r="L384" s="113"/>
      <c r="M384" s="118"/>
      <c r="P384" s="119">
        <f>P385</f>
        <v>0</v>
      </c>
      <c r="R384" s="119">
        <f>R385</f>
        <v>0</v>
      </c>
      <c r="T384" s="120">
        <f>T385</f>
        <v>0</v>
      </c>
      <c r="AS384" s="122" t="s">
        <v>66</v>
      </c>
      <c r="AT384" s="122" t="s">
        <v>70</v>
      </c>
      <c r="AX384" s="115" t="s">
        <v>119</v>
      </c>
      <c r="BJ384" s="123">
        <f>BJ385</f>
        <v>0</v>
      </c>
    </row>
    <row r="385" spans="2:63" s="15" customFormat="1" ht="16.5" customHeight="1">
      <c r="B385" s="14"/>
      <c r="C385" s="73">
        <v>68</v>
      </c>
      <c r="D385" s="73" t="s">
        <v>120</v>
      </c>
      <c r="E385" s="126" t="s">
        <v>220</v>
      </c>
      <c r="F385" s="127" t="s">
        <v>219</v>
      </c>
      <c r="G385" s="128" t="s">
        <v>221</v>
      </c>
      <c r="H385" s="129">
        <v>1</v>
      </c>
      <c r="I385" s="178">
        <v>0</v>
      </c>
      <c r="J385" s="130">
        <f>ROUND(I385*H385,2)</f>
        <v>0</v>
      </c>
      <c r="K385" s="131"/>
      <c r="L385" s="14"/>
      <c r="M385" s="132" t="s">
        <v>1</v>
      </c>
      <c r="N385" s="133" t="s">
        <v>32</v>
      </c>
      <c r="O385" s="134">
        <v>0</v>
      </c>
      <c r="P385" s="134">
        <f>O385*H385</f>
        <v>0</v>
      </c>
      <c r="Q385" s="134">
        <v>0</v>
      </c>
      <c r="R385" s="134">
        <f>Q385*H385</f>
        <v>0</v>
      </c>
      <c r="S385" s="134">
        <v>0</v>
      </c>
      <c r="T385" s="135">
        <f>S385*H385</f>
        <v>0</v>
      </c>
      <c r="AS385" s="136" t="s">
        <v>120</v>
      </c>
      <c r="AT385" s="136" t="s">
        <v>71</v>
      </c>
      <c r="AX385" s="74" t="s">
        <v>119</v>
      </c>
      <c r="BD385" s="137">
        <f>IF(N385="základní",J385,0)</f>
        <v>0</v>
      </c>
      <c r="BE385" s="137">
        <f>IF(N385="snížená",J385,0)</f>
        <v>0</v>
      </c>
      <c r="BF385" s="137">
        <f>IF(N385="zákl. přenesená",J385,0)</f>
        <v>0</v>
      </c>
      <c r="BG385" s="137">
        <f>IF(N385="sníž. přenesená",J385,0)</f>
        <v>0</v>
      </c>
      <c r="BH385" s="137">
        <f>IF(N385="nulová",J385,0)</f>
        <v>0</v>
      </c>
      <c r="BI385" s="74" t="s">
        <v>70</v>
      </c>
      <c r="BJ385" s="137">
        <f>ROUND(I385*H385,2)</f>
        <v>0</v>
      </c>
      <c r="BK385" s="74" t="s">
        <v>222</v>
      </c>
    </row>
    <row r="386" spans="2:63" s="114" customFormat="1" ht="23" customHeight="1">
      <c r="B386" s="113"/>
      <c r="D386" s="115" t="s">
        <v>66</v>
      </c>
      <c r="E386" s="124" t="s">
        <v>223</v>
      </c>
      <c r="F386" s="124" t="s">
        <v>224</v>
      </c>
      <c r="J386" s="125">
        <f>BJ386</f>
        <v>0</v>
      </c>
      <c r="L386" s="113"/>
      <c r="M386" s="118"/>
      <c r="P386" s="119">
        <f>P387</f>
        <v>0</v>
      </c>
      <c r="R386" s="119">
        <f>R387</f>
        <v>0</v>
      </c>
      <c r="T386" s="120">
        <f>T387</f>
        <v>0</v>
      </c>
      <c r="AS386" s="122" t="s">
        <v>66</v>
      </c>
      <c r="AT386" s="122" t="s">
        <v>70</v>
      </c>
      <c r="AX386" s="115" t="s">
        <v>119</v>
      </c>
      <c r="BJ386" s="123">
        <f>BJ387</f>
        <v>0</v>
      </c>
    </row>
    <row r="387" spans="2:63" s="15" customFormat="1" ht="16.5" customHeight="1">
      <c r="B387" s="14"/>
      <c r="C387" s="73">
        <v>69</v>
      </c>
      <c r="D387" s="73" t="s">
        <v>120</v>
      </c>
      <c r="E387" s="126" t="s">
        <v>225</v>
      </c>
      <c r="F387" s="127" t="s">
        <v>224</v>
      </c>
      <c r="G387" s="128" t="s">
        <v>221</v>
      </c>
      <c r="H387" s="129">
        <v>1</v>
      </c>
      <c r="I387" s="178">
        <v>0</v>
      </c>
      <c r="J387" s="130">
        <f>ROUND(I387*H387,2)</f>
        <v>0</v>
      </c>
      <c r="K387" s="131"/>
      <c r="L387" s="14"/>
      <c r="M387" s="132" t="s">
        <v>1</v>
      </c>
      <c r="N387" s="133" t="s">
        <v>32</v>
      </c>
      <c r="O387" s="134">
        <v>0</v>
      </c>
      <c r="P387" s="134">
        <f>O387*H387</f>
        <v>0</v>
      </c>
      <c r="Q387" s="134">
        <v>0</v>
      </c>
      <c r="R387" s="134">
        <f>Q387*H387</f>
        <v>0</v>
      </c>
      <c r="S387" s="134">
        <v>0</v>
      </c>
      <c r="T387" s="135">
        <f>S387*H387</f>
        <v>0</v>
      </c>
      <c r="AS387" s="136" t="s">
        <v>120</v>
      </c>
      <c r="AT387" s="136" t="s">
        <v>71</v>
      </c>
      <c r="AX387" s="74" t="s">
        <v>119</v>
      </c>
      <c r="BD387" s="137">
        <f>IF(N387="základní",J387,0)</f>
        <v>0</v>
      </c>
      <c r="BE387" s="137">
        <f>IF(N387="snížená",J387,0)</f>
        <v>0</v>
      </c>
      <c r="BF387" s="137">
        <f>IF(N387="zákl. přenesená",J387,0)</f>
        <v>0</v>
      </c>
      <c r="BG387" s="137">
        <f>IF(N387="sníž. přenesená",J387,0)</f>
        <v>0</v>
      </c>
      <c r="BH387" s="137">
        <f>IF(N387="nulová",J387,0)</f>
        <v>0</v>
      </c>
      <c r="BI387" s="74" t="s">
        <v>70</v>
      </c>
      <c r="BJ387" s="137">
        <f>ROUND(I387*H387,2)</f>
        <v>0</v>
      </c>
      <c r="BK387" s="74" t="s">
        <v>222</v>
      </c>
    </row>
    <row r="388" spans="2:63" s="114" customFormat="1" ht="23" customHeight="1">
      <c r="B388" s="113"/>
      <c r="D388" s="115" t="s">
        <v>66</v>
      </c>
      <c r="E388" s="124" t="s">
        <v>226</v>
      </c>
      <c r="F388" s="124" t="s">
        <v>227</v>
      </c>
      <c r="J388" s="125">
        <f>BJ388</f>
        <v>0</v>
      </c>
      <c r="L388" s="113"/>
      <c r="M388" s="118"/>
      <c r="P388" s="119">
        <f>P389</f>
        <v>0</v>
      </c>
      <c r="R388" s="119">
        <f>R389</f>
        <v>0</v>
      </c>
      <c r="T388" s="120">
        <f>T389</f>
        <v>0</v>
      </c>
      <c r="AS388" s="122" t="s">
        <v>66</v>
      </c>
      <c r="AT388" s="122" t="s">
        <v>70</v>
      </c>
      <c r="AX388" s="115" t="s">
        <v>119</v>
      </c>
      <c r="BJ388" s="123">
        <f>BJ389</f>
        <v>0</v>
      </c>
    </row>
    <row r="389" spans="2:63" s="15" customFormat="1" ht="16.5" customHeight="1">
      <c r="B389" s="14"/>
      <c r="C389" s="73">
        <v>70</v>
      </c>
      <c r="D389" s="73" t="s">
        <v>120</v>
      </c>
      <c r="E389" s="126" t="s">
        <v>228</v>
      </c>
      <c r="F389" s="127" t="s">
        <v>229</v>
      </c>
      <c r="G389" s="128" t="s">
        <v>221</v>
      </c>
      <c r="H389" s="129">
        <v>1</v>
      </c>
      <c r="I389" s="178">
        <v>0</v>
      </c>
      <c r="J389" s="130">
        <f>ROUND(I389*H389,2)</f>
        <v>0</v>
      </c>
      <c r="K389" s="131"/>
      <c r="L389" s="14"/>
      <c r="M389" s="132" t="s">
        <v>1</v>
      </c>
      <c r="N389" s="133" t="s">
        <v>32</v>
      </c>
      <c r="O389" s="134">
        <v>0</v>
      </c>
      <c r="P389" s="134">
        <f>O389*H389</f>
        <v>0</v>
      </c>
      <c r="Q389" s="134">
        <v>0</v>
      </c>
      <c r="R389" s="134">
        <f>Q389*H389</f>
        <v>0</v>
      </c>
      <c r="S389" s="134">
        <v>0</v>
      </c>
      <c r="T389" s="135">
        <f>S389*H389</f>
        <v>0</v>
      </c>
      <c r="AS389" s="136" t="s">
        <v>120</v>
      </c>
      <c r="AT389" s="136" t="s">
        <v>71</v>
      </c>
      <c r="AX389" s="74" t="s">
        <v>119</v>
      </c>
      <c r="BD389" s="137">
        <f>IF(N389="základní",J389,0)</f>
        <v>0</v>
      </c>
      <c r="BE389" s="137">
        <f>IF(N389="snížená",J389,0)</f>
        <v>0</v>
      </c>
      <c r="BF389" s="137">
        <f>IF(N389="zákl. přenesená",J389,0)</f>
        <v>0</v>
      </c>
      <c r="BG389" s="137">
        <f>IF(N389="sníž. přenesená",J389,0)</f>
        <v>0</v>
      </c>
      <c r="BH389" s="137">
        <f>IF(N389="nulová",J389,0)</f>
        <v>0</v>
      </c>
      <c r="BI389" s="74" t="s">
        <v>70</v>
      </c>
      <c r="BJ389" s="137">
        <f>ROUND(I389*H389,2)</f>
        <v>0</v>
      </c>
      <c r="BK389" s="74" t="s">
        <v>222</v>
      </c>
    </row>
    <row r="390" spans="2:63" s="114" customFormat="1" ht="23" customHeight="1">
      <c r="B390" s="113"/>
      <c r="D390" s="115" t="s">
        <v>66</v>
      </c>
      <c r="E390" s="124" t="s">
        <v>230</v>
      </c>
      <c r="F390" s="124" t="s">
        <v>231</v>
      </c>
      <c r="J390" s="125">
        <f>BJ390</f>
        <v>0</v>
      </c>
      <c r="L390" s="113"/>
      <c r="M390" s="118"/>
      <c r="P390" s="119">
        <f>P391</f>
        <v>0</v>
      </c>
      <c r="R390" s="119">
        <f>R391</f>
        <v>0</v>
      </c>
      <c r="T390" s="120">
        <f>T391</f>
        <v>0</v>
      </c>
      <c r="AS390" s="122" t="s">
        <v>66</v>
      </c>
      <c r="AT390" s="122" t="s">
        <v>70</v>
      </c>
      <c r="AX390" s="115" t="s">
        <v>119</v>
      </c>
      <c r="BJ390" s="123">
        <f>BJ391</f>
        <v>0</v>
      </c>
    </row>
    <row r="391" spans="2:63" s="15" customFormat="1" ht="16.5" customHeight="1">
      <c r="B391" s="14"/>
      <c r="C391" s="73">
        <v>71</v>
      </c>
      <c r="D391" s="73" t="s">
        <v>120</v>
      </c>
      <c r="E391" s="126" t="s">
        <v>232</v>
      </c>
      <c r="F391" s="127" t="s">
        <v>233</v>
      </c>
      <c r="G391" s="128" t="s">
        <v>221</v>
      </c>
      <c r="H391" s="129">
        <v>1</v>
      </c>
      <c r="I391" s="178">
        <v>0</v>
      </c>
      <c r="J391" s="130">
        <f>ROUND(I391*H391,2)</f>
        <v>0</v>
      </c>
      <c r="K391" s="131"/>
      <c r="L391" s="14"/>
      <c r="M391" s="132" t="s">
        <v>1</v>
      </c>
      <c r="N391" s="133" t="s">
        <v>32</v>
      </c>
      <c r="O391" s="134">
        <v>0</v>
      </c>
      <c r="P391" s="134">
        <f>O391*H391</f>
        <v>0</v>
      </c>
      <c r="Q391" s="134">
        <v>0</v>
      </c>
      <c r="R391" s="134">
        <f>Q391*H391</f>
        <v>0</v>
      </c>
      <c r="S391" s="134">
        <v>0</v>
      </c>
      <c r="T391" s="135">
        <f>S391*H391</f>
        <v>0</v>
      </c>
      <c r="AS391" s="136" t="s">
        <v>120</v>
      </c>
      <c r="AT391" s="136" t="s">
        <v>71</v>
      </c>
      <c r="AX391" s="74" t="s">
        <v>119</v>
      </c>
      <c r="BD391" s="137">
        <f>IF(N391="základní",J391,0)</f>
        <v>0</v>
      </c>
      <c r="BE391" s="137">
        <f>IF(N391="snížená",J391,0)</f>
        <v>0</v>
      </c>
      <c r="BF391" s="137">
        <f>IF(N391="zákl. přenesená",J391,0)</f>
        <v>0</v>
      </c>
      <c r="BG391" s="137">
        <f>IF(N391="sníž. přenesená",J391,0)</f>
        <v>0</v>
      </c>
      <c r="BH391" s="137">
        <f>IF(N391="nulová",J391,0)</f>
        <v>0</v>
      </c>
      <c r="BI391" s="74" t="s">
        <v>70</v>
      </c>
      <c r="BJ391" s="137">
        <f>ROUND(I391*H391,2)</f>
        <v>0</v>
      </c>
      <c r="BK391" s="74" t="s">
        <v>222</v>
      </c>
    </row>
    <row r="392" spans="2:63" s="114" customFormat="1" ht="23" customHeight="1">
      <c r="B392" s="113"/>
      <c r="D392" s="115" t="s">
        <v>66</v>
      </c>
      <c r="E392" s="124" t="s">
        <v>234</v>
      </c>
      <c r="F392" s="124" t="s">
        <v>235</v>
      </c>
      <c r="J392" s="125">
        <f>BJ392</f>
        <v>0</v>
      </c>
      <c r="L392" s="113"/>
      <c r="M392" s="118"/>
      <c r="P392" s="119">
        <f>P393</f>
        <v>0</v>
      </c>
      <c r="R392" s="119">
        <f>R393</f>
        <v>0</v>
      </c>
      <c r="T392" s="120">
        <f>T393</f>
        <v>0</v>
      </c>
      <c r="AS392" s="122" t="s">
        <v>66</v>
      </c>
      <c r="AT392" s="122" t="s">
        <v>70</v>
      </c>
      <c r="AX392" s="115" t="s">
        <v>119</v>
      </c>
      <c r="BJ392" s="123">
        <f>BJ393</f>
        <v>0</v>
      </c>
    </row>
    <row r="393" spans="2:63" s="15" customFormat="1" ht="16.5" customHeight="1">
      <c r="B393" s="14"/>
      <c r="C393" s="73">
        <v>72</v>
      </c>
      <c r="D393" s="73" t="s">
        <v>120</v>
      </c>
      <c r="E393" s="126" t="s">
        <v>236</v>
      </c>
      <c r="F393" s="127" t="s">
        <v>237</v>
      </c>
      <c r="G393" s="128" t="s">
        <v>221</v>
      </c>
      <c r="H393" s="129">
        <v>1</v>
      </c>
      <c r="I393" s="178">
        <v>0</v>
      </c>
      <c r="J393" s="130">
        <f>ROUND(I393*H393,2)</f>
        <v>0</v>
      </c>
      <c r="K393" s="131"/>
      <c r="L393" s="14"/>
      <c r="M393" s="172" t="s">
        <v>1</v>
      </c>
      <c r="N393" s="173" t="s">
        <v>32</v>
      </c>
      <c r="O393" s="174">
        <v>0</v>
      </c>
      <c r="P393" s="174">
        <f>O393*H393</f>
        <v>0</v>
      </c>
      <c r="Q393" s="174">
        <v>0</v>
      </c>
      <c r="R393" s="174">
        <f>Q393*H393</f>
        <v>0</v>
      </c>
      <c r="S393" s="174">
        <v>0</v>
      </c>
      <c r="T393" s="175">
        <f>S393*H393</f>
        <v>0</v>
      </c>
      <c r="AS393" s="136" t="s">
        <v>120</v>
      </c>
      <c r="AT393" s="136" t="s">
        <v>71</v>
      </c>
      <c r="AX393" s="74" t="s">
        <v>119</v>
      </c>
      <c r="BD393" s="137">
        <f>IF(N393="základní",J393,0)</f>
        <v>0</v>
      </c>
      <c r="BE393" s="137">
        <f>IF(N393="snížená",J393,0)</f>
        <v>0</v>
      </c>
      <c r="BF393" s="137">
        <f>IF(N393="zákl. přenesená",J393,0)</f>
        <v>0</v>
      </c>
      <c r="BG393" s="137">
        <f>IF(N393="sníž. přenesená",J393,0)</f>
        <v>0</v>
      </c>
      <c r="BH393" s="137">
        <f>IF(N393="nulová",J393,0)</f>
        <v>0</v>
      </c>
      <c r="BI393" s="74" t="s">
        <v>70</v>
      </c>
      <c r="BJ393" s="137">
        <f>ROUND(I393*H393,2)</f>
        <v>0</v>
      </c>
      <c r="BK393" s="74" t="s">
        <v>222</v>
      </c>
    </row>
    <row r="394" spans="2:63" s="15" customFormat="1" ht="7" customHeight="1">
      <c r="B394" s="28"/>
      <c r="C394" s="29"/>
      <c r="D394" s="29"/>
      <c r="E394" s="29"/>
      <c r="F394" s="29"/>
      <c r="G394" s="29"/>
      <c r="H394" s="29"/>
      <c r="I394" s="29"/>
      <c r="J394" s="29"/>
      <c r="K394" s="29"/>
      <c r="L394" s="14"/>
    </row>
  </sheetData>
  <sheetProtection algorithmName="SHA-512" hashValue="06Lp8r8nhfJQhf541HDZp25VK7TWK074cE5g7QuFVo1Sii8kq9UVF/aSZYvUpy4IvBh1yl+80eqDzpvJQ8N8lg==" saltValue="BnUEBc3I1SnDRN5MT1M0Ow==" spinCount="100000" sheet="1" objects="1" scenarios="1"/>
  <autoFilter ref="C138:K393" xr:uid="{00000000-0009-0000-0000-000001000000}"/>
  <mergeCells count="8">
    <mergeCell ref="E129:H129"/>
    <mergeCell ref="E131:H131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L161"/>
  <sheetViews>
    <sheetView showGridLines="0" zoomScale="158" zoomScaleNormal="158" workbookViewId="0">
      <selection activeCell="A2" sqref="A2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 customWidth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56" width="9.25" hidden="1" customWidth="1"/>
    <col min="57" max="57" width="11.25" hidden="1" customWidth="1"/>
    <col min="58" max="62" width="9.25" hidden="1" customWidth="1"/>
    <col min="63" max="63" width="13" hidden="1" customWidth="1"/>
    <col min="64" max="64" width="9.25" hidden="1" customWidth="1"/>
    <col min="65" max="65" width="0" hidden="1" customWidth="1"/>
  </cols>
  <sheetData>
    <row r="2" spans="2:46" ht="37" customHeight="1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73</v>
      </c>
    </row>
    <row r="3" spans="2:46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" customHeight="1">
      <c r="B4" s="4"/>
      <c r="D4" s="5" t="s">
        <v>77</v>
      </c>
      <c r="L4" s="4"/>
      <c r="M4" s="75" t="s">
        <v>8</v>
      </c>
      <c r="AT4" s="74" t="s">
        <v>3</v>
      </c>
    </row>
    <row r="5" spans="2:46" ht="7" customHeight="1">
      <c r="B5" s="4"/>
      <c r="L5" s="4"/>
    </row>
    <row r="6" spans="2:46" ht="12" customHeight="1">
      <c r="B6" s="4"/>
      <c r="D6" s="10" t="s">
        <v>10</v>
      </c>
      <c r="L6" s="4"/>
    </row>
    <row r="7" spans="2:46" ht="26.25" customHeight="1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>
      <c r="B8" s="14"/>
      <c r="D8" s="10" t="s">
        <v>78</v>
      </c>
      <c r="L8" s="14"/>
    </row>
    <row r="9" spans="2:46" s="15" customFormat="1" ht="16.5" customHeight="1">
      <c r="B9" s="14"/>
      <c r="E9" s="209" t="s">
        <v>363</v>
      </c>
      <c r="F9" s="220"/>
      <c r="G9" s="220"/>
      <c r="H9" s="220"/>
      <c r="L9" s="14"/>
    </row>
    <row r="10" spans="2:46" s="15" customFormat="1">
      <c r="B10" s="14"/>
      <c r="L10" s="14"/>
    </row>
    <row r="11" spans="2:46" s="15" customFormat="1" ht="12" customHeight="1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1" customHeight="1">
      <c r="B13" s="14"/>
      <c r="L13" s="14"/>
    </row>
    <row r="14" spans="2:46" s="15" customFormat="1" ht="12" customHeight="1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" customHeight="1">
      <c r="B16" s="14"/>
      <c r="L16" s="14"/>
    </row>
    <row r="17" spans="2:12" s="15" customFormat="1" ht="12" customHeight="1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" customHeight="1">
      <c r="B19" s="14"/>
      <c r="L19" s="14"/>
    </row>
    <row r="20" spans="2:12" s="15" customFormat="1" ht="12" customHeight="1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" customHeight="1">
      <c r="B22" s="14"/>
      <c r="L22" s="14"/>
    </row>
    <row r="23" spans="2:12" s="15" customFormat="1" ht="12" customHeight="1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>
      <c r="B24" s="14"/>
      <c r="E24" s="8"/>
      <c r="I24" s="10" t="s">
        <v>20</v>
      </c>
      <c r="J24" s="8" t="s">
        <v>1</v>
      </c>
      <c r="L24" s="14"/>
    </row>
    <row r="25" spans="2:12" s="15" customFormat="1" ht="7" customHeight="1">
      <c r="B25" s="14"/>
      <c r="L25" s="14"/>
    </row>
    <row r="26" spans="2:12" s="15" customFormat="1" ht="12" customHeight="1">
      <c r="B26" s="14"/>
      <c r="D26" s="10" t="s">
        <v>26</v>
      </c>
      <c r="L26" s="14"/>
    </row>
    <row r="27" spans="2:12" s="77" customFormat="1" ht="16.5" customHeight="1">
      <c r="B27" s="76"/>
      <c r="E27" s="190" t="s">
        <v>1</v>
      </c>
      <c r="F27" s="190"/>
      <c r="G27" s="190"/>
      <c r="H27" s="190"/>
      <c r="L27" s="76"/>
    </row>
    <row r="28" spans="2:12" s="15" customFormat="1" ht="7" customHeight="1">
      <c r="B28" s="14"/>
      <c r="L28" s="14"/>
    </row>
    <row r="29" spans="2:12" s="15" customFormat="1" ht="7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5" customHeight="1">
      <c r="B30" s="14"/>
      <c r="D30" s="78" t="s">
        <v>27</v>
      </c>
      <c r="J30" s="53">
        <f>ROUND(J117, 2)</f>
        <v>0</v>
      </c>
      <c r="L30" s="14"/>
    </row>
    <row r="31" spans="2:12" s="15" customFormat="1" ht="7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" customHeight="1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" customHeight="1">
      <c r="B33" s="14"/>
      <c r="D33" s="41" t="s">
        <v>31</v>
      </c>
      <c r="E33" s="10" t="s">
        <v>32</v>
      </c>
      <c r="F33" s="79">
        <f>ROUND((SUM(BE117:BE156)),  2)</f>
        <v>0</v>
      </c>
      <c r="I33" s="80">
        <v>0.21</v>
      </c>
      <c r="J33" s="79">
        <f>ROUND(((SUM(BE117:BE156))*I33),  2)</f>
        <v>0</v>
      </c>
      <c r="L33" s="14"/>
    </row>
    <row r="34" spans="2:12" s="15" customFormat="1" ht="14.5" customHeight="1">
      <c r="B34" s="14"/>
      <c r="E34" s="10" t="s">
        <v>33</v>
      </c>
      <c r="F34" s="79">
        <f>ROUND((SUM(BF117:BF156)),  2)</f>
        <v>0</v>
      </c>
      <c r="I34" s="80">
        <v>0.12</v>
      </c>
      <c r="J34" s="79">
        <f>ROUND(((SUM(BF117:BF156))*I34),  2)</f>
        <v>0</v>
      </c>
      <c r="L34" s="14"/>
    </row>
    <row r="35" spans="2:12" s="15" customFormat="1" ht="14.5" hidden="1" customHeight="1">
      <c r="B35" s="14"/>
      <c r="E35" s="10" t="s">
        <v>34</v>
      </c>
      <c r="F35" s="79">
        <f>ROUND((SUM(BG117:BG156)),  2)</f>
        <v>0</v>
      </c>
      <c r="I35" s="80">
        <v>0.21</v>
      </c>
      <c r="J35" s="79">
        <f>0</f>
        <v>0</v>
      </c>
      <c r="L35" s="14"/>
    </row>
    <row r="36" spans="2:12" s="15" customFormat="1" ht="14.5" hidden="1" customHeight="1">
      <c r="B36" s="14"/>
      <c r="E36" s="10" t="s">
        <v>35</v>
      </c>
      <c r="F36" s="79">
        <f>ROUND((SUM(BH117:BH156)),  2)</f>
        <v>0</v>
      </c>
      <c r="I36" s="80">
        <v>0.12</v>
      </c>
      <c r="J36" s="79">
        <f>0</f>
        <v>0</v>
      </c>
      <c r="L36" s="14"/>
    </row>
    <row r="37" spans="2:12" s="15" customFormat="1" ht="14.5" hidden="1" customHeight="1">
      <c r="B37" s="14"/>
      <c r="E37" s="10" t="s">
        <v>36</v>
      </c>
      <c r="F37" s="79">
        <f>ROUND((SUM(BI117:BI156)),  2)</f>
        <v>0</v>
      </c>
      <c r="I37" s="80">
        <v>0</v>
      </c>
      <c r="J37" s="79">
        <f>0</f>
        <v>0</v>
      </c>
      <c r="L37" s="14"/>
    </row>
    <row r="38" spans="2:12" s="15" customFormat="1" ht="7" customHeight="1">
      <c r="B38" s="14"/>
      <c r="L38" s="14"/>
    </row>
    <row r="39" spans="2:12" s="15" customFormat="1" ht="25.25" customHeight="1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" customHeight="1">
      <c r="B40" s="14"/>
      <c r="L40" s="14"/>
    </row>
    <row r="41" spans="2:12" ht="14.5" customHeight="1">
      <c r="B41" s="4"/>
      <c r="L41" s="4"/>
    </row>
    <row r="42" spans="2:12" ht="14.5" customHeight="1">
      <c r="B42" s="4"/>
      <c r="L42" s="4"/>
    </row>
    <row r="43" spans="2:12" ht="14.5" customHeight="1">
      <c r="B43" s="4"/>
      <c r="L43" s="4"/>
    </row>
    <row r="44" spans="2:12" ht="14.5" customHeight="1">
      <c r="B44" s="4"/>
      <c r="L44" s="4"/>
    </row>
    <row r="45" spans="2:12" ht="14.5" customHeight="1">
      <c r="B45" s="4"/>
      <c r="L45" s="4"/>
    </row>
    <row r="46" spans="2:12" ht="14.5" customHeight="1">
      <c r="B46" s="4"/>
      <c r="L46" s="4"/>
    </row>
    <row r="47" spans="2:12" ht="14.5" customHeight="1">
      <c r="B47" s="4"/>
      <c r="L47" s="4"/>
    </row>
    <row r="48" spans="2:12" ht="14.5" customHeight="1">
      <c r="B48" s="4"/>
      <c r="L48" s="4"/>
    </row>
    <row r="49" spans="2:12" ht="14.5" customHeight="1">
      <c r="B49" s="4"/>
      <c r="L49" s="4"/>
    </row>
    <row r="50" spans="2:12" s="15" customFormat="1" ht="14.5" customHeight="1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>
      <c r="B51" s="4"/>
      <c r="L51" s="4"/>
    </row>
    <row r="52" spans="2:12">
      <c r="B52" s="4"/>
      <c r="L52" s="4"/>
    </row>
    <row r="53" spans="2:12">
      <c r="B53" s="4"/>
      <c r="L53" s="4"/>
    </row>
    <row r="54" spans="2:12">
      <c r="B54" s="4"/>
      <c r="L54" s="4"/>
    </row>
    <row r="55" spans="2:12">
      <c r="B55" s="4"/>
      <c r="L55" s="4"/>
    </row>
    <row r="56" spans="2:12">
      <c r="B56" s="4"/>
      <c r="L56" s="4"/>
    </row>
    <row r="57" spans="2:12">
      <c r="B57" s="4"/>
      <c r="L57" s="4"/>
    </row>
    <row r="58" spans="2:12">
      <c r="B58" s="4"/>
      <c r="L58" s="4"/>
    </row>
    <row r="59" spans="2:12">
      <c r="B59" s="4"/>
      <c r="L59" s="4"/>
    </row>
    <row r="60" spans="2:12">
      <c r="B60" s="4"/>
      <c r="L60" s="4"/>
    </row>
    <row r="61" spans="2:12" s="15" customFormat="1" ht="13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>
      <c r="B62" s="4"/>
      <c r="L62" s="4"/>
    </row>
    <row r="63" spans="2:12">
      <c r="B63" s="4"/>
      <c r="L63" s="4"/>
    </row>
    <row r="64" spans="2:12">
      <c r="B64" s="4"/>
      <c r="L64" s="4"/>
    </row>
    <row r="65" spans="2:12" s="15" customFormat="1" ht="13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>
      <c r="B66" s="4"/>
      <c r="L66" s="4"/>
    </row>
    <row r="67" spans="2:12">
      <c r="B67" s="4"/>
      <c r="L67" s="4"/>
    </row>
    <row r="68" spans="2:12">
      <c r="B68" s="4"/>
      <c r="L68" s="4"/>
    </row>
    <row r="69" spans="2:12">
      <c r="B69" s="4"/>
      <c r="L69" s="4"/>
    </row>
    <row r="70" spans="2:12">
      <c r="B70" s="4"/>
      <c r="L70" s="4"/>
    </row>
    <row r="71" spans="2:12">
      <c r="B71" s="4"/>
      <c r="L71" s="4"/>
    </row>
    <row r="72" spans="2:12">
      <c r="B72" s="4"/>
      <c r="L72" s="4"/>
    </row>
    <row r="73" spans="2:12">
      <c r="B73" s="4"/>
      <c r="L73" s="4"/>
    </row>
    <row r="74" spans="2:12">
      <c r="B74" s="4"/>
      <c r="L74" s="4"/>
    </row>
    <row r="75" spans="2:12">
      <c r="B75" s="4"/>
      <c r="L75" s="4"/>
    </row>
    <row r="76" spans="2:12" s="15" customFormat="1" ht="13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" customHeight="1">
      <c r="B82" s="14"/>
      <c r="C82" s="5" t="s">
        <v>79</v>
      </c>
      <c r="L82" s="14"/>
    </row>
    <row r="83" spans="2:47" s="15" customFormat="1" ht="7" customHeight="1">
      <c r="B83" s="14"/>
      <c r="L83" s="14"/>
    </row>
    <row r="84" spans="2:47" s="15" customFormat="1" ht="12" customHeight="1">
      <c r="B84" s="14"/>
      <c r="C84" s="10" t="s">
        <v>10</v>
      </c>
      <c r="L84" s="14"/>
    </row>
    <row r="85" spans="2:47" s="15" customFormat="1" ht="26.25" customHeight="1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>
      <c r="B86" s="14"/>
      <c r="C86" s="10" t="s">
        <v>78</v>
      </c>
      <c r="L86" s="14"/>
    </row>
    <row r="87" spans="2:47" s="15" customFormat="1" ht="16.5" customHeight="1">
      <c r="B87" s="14"/>
      <c r="E87" s="209" t="str">
        <f>E9</f>
        <v>022 - VZT a chlazení</v>
      </c>
      <c r="F87" s="220"/>
      <c r="G87" s="220"/>
      <c r="H87" s="220"/>
      <c r="L87" s="14"/>
    </row>
    <row r="88" spans="2:47" s="15" customFormat="1" ht="7" customHeight="1">
      <c r="B88" s="14"/>
      <c r="L88" s="14"/>
    </row>
    <row r="89" spans="2:47" s="15" customFormat="1" ht="12" customHeight="1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" customHeight="1">
      <c r="B90" s="14"/>
      <c r="L90" s="14"/>
    </row>
    <row r="91" spans="2:47" s="15" customFormat="1" ht="40.25" customHeight="1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25" customHeight="1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25" customHeight="1">
      <c r="B93" s="14"/>
      <c r="L93" s="14"/>
    </row>
    <row r="94" spans="2:47" s="15" customFormat="1" ht="29.25" customHeight="1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25" customHeight="1">
      <c r="B95" s="14"/>
      <c r="L95" s="14"/>
    </row>
    <row r="96" spans="2:47" s="15" customFormat="1" ht="23" customHeight="1">
      <c r="B96" s="14"/>
      <c r="C96" s="91" t="s">
        <v>82</v>
      </c>
      <c r="J96" s="53">
        <f>J117</f>
        <v>0</v>
      </c>
      <c r="L96" s="14"/>
      <c r="AU96" s="74" t="s">
        <v>83</v>
      </c>
    </row>
    <row r="97" spans="2:12" s="93" customFormat="1" ht="25" customHeight="1">
      <c r="B97" s="92"/>
      <c r="D97" s="94" t="s">
        <v>493</v>
      </c>
      <c r="E97" s="95"/>
      <c r="F97" s="95"/>
      <c r="G97" s="95"/>
      <c r="H97" s="95"/>
      <c r="I97" s="95"/>
      <c r="J97" s="96">
        <f>J118</f>
        <v>0</v>
      </c>
      <c r="L97" s="92"/>
    </row>
    <row r="98" spans="2:12" s="15" customFormat="1" ht="21.75" customHeight="1">
      <c r="B98" s="14"/>
      <c r="L98" s="14"/>
    </row>
    <row r="99" spans="2:12" s="15" customFormat="1" ht="7" customHeight="1"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14"/>
    </row>
    <row r="103" spans="2:12" s="15" customFormat="1" ht="7" customHeight="1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14"/>
    </row>
    <row r="104" spans="2:12" s="15" customFormat="1" ht="25" customHeight="1">
      <c r="B104" s="14"/>
      <c r="C104" s="5" t="s">
        <v>104</v>
      </c>
      <c r="L104" s="14"/>
    </row>
    <row r="105" spans="2:12" s="15" customFormat="1" ht="7" customHeight="1">
      <c r="B105" s="14"/>
      <c r="L105" s="14"/>
    </row>
    <row r="106" spans="2:12" s="15" customFormat="1" ht="12" customHeight="1">
      <c r="B106" s="14"/>
      <c r="C106" s="10" t="s">
        <v>10</v>
      </c>
      <c r="L106" s="14"/>
    </row>
    <row r="107" spans="2:12" s="15" customFormat="1" ht="26.25" customHeight="1">
      <c r="B107" s="14"/>
      <c r="E107" s="218" t="str">
        <f>E7</f>
        <v xml:space="preserve">	MĚSTSKÉ MUZEUM MARIÁNSKÉ LÁZNĚ - STAVEBNÍ ÚPRAVY - EXPOZICE</v>
      </c>
      <c r="F107" s="219"/>
      <c r="G107" s="219"/>
      <c r="H107" s="219"/>
      <c r="L107" s="14"/>
    </row>
    <row r="108" spans="2:12" s="15" customFormat="1" ht="12" customHeight="1">
      <c r="B108" s="14"/>
      <c r="C108" s="10" t="s">
        <v>78</v>
      </c>
      <c r="L108" s="14"/>
    </row>
    <row r="109" spans="2:12" s="15" customFormat="1" ht="16.5" customHeight="1">
      <c r="B109" s="14"/>
      <c r="E109" s="209" t="str">
        <f>E9</f>
        <v>022 - VZT a chlazení</v>
      </c>
      <c r="F109" s="220"/>
      <c r="G109" s="220"/>
      <c r="H109" s="220"/>
      <c r="L109" s="14"/>
    </row>
    <row r="110" spans="2:12" s="15" customFormat="1" ht="7" customHeight="1">
      <c r="B110" s="14"/>
      <c r="L110" s="14"/>
    </row>
    <row r="111" spans="2:12" s="15" customFormat="1" ht="12" customHeight="1">
      <c r="B111" s="14"/>
      <c r="C111" s="10" t="s">
        <v>13</v>
      </c>
      <c r="F111" s="8" t="str">
        <f>F12</f>
        <v>Mariánské Lázně</v>
      </c>
      <c r="I111" s="10" t="s">
        <v>15</v>
      </c>
      <c r="J111" s="38">
        <f>IF(J12="","",J12)</f>
        <v>45736</v>
      </c>
      <c r="L111" s="14"/>
    </row>
    <row r="112" spans="2:12" s="15" customFormat="1" ht="7" customHeight="1">
      <c r="B112" s="14"/>
      <c r="L112" s="14"/>
    </row>
    <row r="113" spans="2:64" s="15" customFormat="1" ht="40.25" customHeight="1">
      <c r="B113" s="14"/>
      <c r="C113" s="10" t="s">
        <v>16</v>
      </c>
      <c r="F113" s="8" t="str">
        <f>E15</f>
        <v>Město Mariánské Lázně, Ruská 155, 353 01 M. Lázně</v>
      </c>
      <c r="I113" s="10" t="s">
        <v>23</v>
      </c>
      <c r="J113" s="12" t="str">
        <f>E21</f>
        <v>Ing. arch. Jan Albrecht, Závěrka 473/8 169 00 Praha 6</v>
      </c>
      <c r="L113" s="14"/>
    </row>
    <row r="114" spans="2:64" s="15" customFormat="1" ht="15.25" customHeight="1">
      <c r="B114" s="14"/>
      <c r="C114" s="10" t="s">
        <v>21</v>
      </c>
      <c r="F114" s="8" t="str">
        <f>IF(E18="","",E18)</f>
        <v xml:space="preserve"> </v>
      </c>
      <c r="I114" s="10" t="s">
        <v>25</v>
      </c>
      <c r="J114" s="12">
        <f>E24</f>
        <v>0</v>
      </c>
      <c r="L114" s="14"/>
    </row>
    <row r="115" spans="2:64" s="15" customFormat="1" ht="10.25" customHeight="1">
      <c r="B115" s="14"/>
      <c r="L115" s="14"/>
    </row>
    <row r="116" spans="2:64" s="108" customFormat="1" ht="29.25" customHeight="1">
      <c r="B116" s="103"/>
      <c r="C116" s="104" t="s">
        <v>105</v>
      </c>
      <c r="D116" s="105" t="s">
        <v>52</v>
      </c>
      <c r="E116" s="105" t="s">
        <v>48</v>
      </c>
      <c r="F116" s="105" t="s">
        <v>49</v>
      </c>
      <c r="G116" s="105" t="s">
        <v>106</v>
      </c>
      <c r="H116" s="105" t="s">
        <v>107</v>
      </c>
      <c r="I116" s="105" t="s">
        <v>108</v>
      </c>
      <c r="J116" s="106" t="s">
        <v>81</v>
      </c>
      <c r="K116" s="107" t="s">
        <v>109</v>
      </c>
      <c r="L116" s="103"/>
      <c r="M116" s="45" t="s">
        <v>1</v>
      </c>
      <c r="N116" s="46" t="s">
        <v>31</v>
      </c>
      <c r="O116" s="46" t="s">
        <v>110</v>
      </c>
      <c r="P116" s="46" t="s">
        <v>111</v>
      </c>
      <c r="Q116" s="46" t="s">
        <v>112</v>
      </c>
      <c r="R116" s="46" t="s">
        <v>113</v>
      </c>
      <c r="S116" s="46" t="s">
        <v>114</v>
      </c>
      <c r="T116" s="47" t="s">
        <v>115</v>
      </c>
    </row>
    <row r="117" spans="2:64" s="15" customFormat="1" ht="23" customHeight="1">
      <c r="B117" s="14"/>
      <c r="C117" s="51" t="s">
        <v>116</v>
      </c>
      <c r="J117" s="109">
        <f>BK117</f>
        <v>0</v>
      </c>
      <c r="L117" s="14"/>
      <c r="M117" s="48"/>
      <c r="N117" s="39"/>
      <c r="O117" s="39"/>
      <c r="P117" s="110">
        <f>P118</f>
        <v>0</v>
      </c>
      <c r="Q117" s="39"/>
      <c r="R117" s="110">
        <f>R118</f>
        <v>0</v>
      </c>
      <c r="S117" s="39"/>
      <c r="T117" s="111">
        <f>T118</f>
        <v>0</v>
      </c>
      <c r="AT117" s="74" t="s">
        <v>66</v>
      </c>
      <c r="AU117" s="74" t="s">
        <v>83</v>
      </c>
      <c r="BK117" s="112">
        <f>BK118</f>
        <v>0</v>
      </c>
    </row>
    <row r="118" spans="2:64" s="114" customFormat="1" ht="26" customHeight="1">
      <c r="B118" s="113"/>
      <c r="D118" s="115" t="s">
        <v>66</v>
      </c>
      <c r="E118" s="116">
        <v>751</v>
      </c>
      <c r="F118" s="116" t="s">
        <v>406</v>
      </c>
      <c r="J118" s="117">
        <f>BK118</f>
        <v>0</v>
      </c>
      <c r="L118" s="113"/>
      <c r="M118" s="118"/>
      <c r="P118" s="119">
        <f>SUM(P119:P156)</f>
        <v>0</v>
      </c>
      <c r="R118" s="119">
        <f>SUM(R119:R156)</f>
        <v>0</v>
      </c>
      <c r="T118" s="120">
        <f>SUM(T119:T156)</f>
        <v>0</v>
      </c>
      <c r="AR118" s="115" t="s">
        <v>122</v>
      </c>
      <c r="AT118" s="122" t="s">
        <v>66</v>
      </c>
      <c r="AU118" s="122" t="s">
        <v>67</v>
      </c>
      <c r="AY118" s="115" t="s">
        <v>119</v>
      </c>
      <c r="BK118" s="123">
        <f>SUM(BK119:BK156)</f>
        <v>0</v>
      </c>
    </row>
    <row r="119" spans="2:64" s="15" customFormat="1" ht="320">
      <c r="B119" s="14"/>
      <c r="C119" s="176">
        <v>1</v>
      </c>
      <c r="D119" s="176" t="s">
        <v>129</v>
      </c>
      <c r="E119" s="164" t="s">
        <v>407</v>
      </c>
      <c r="F119" s="164" t="s">
        <v>586</v>
      </c>
      <c r="G119" s="176" t="s">
        <v>168</v>
      </c>
      <c r="H119" s="167">
        <v>1</v>
      </c>
      <c r="I119" s="180">
        <v>0</v>
      </c>
      <c r="J119" s="168">
        <f t="shared" ref="J119:J156" si="0">ROUND(I119*H119,2)</f>
        <v>0</v>
      </c>
      <c r="K119" s="131"/>
      <c r="L119" s="14"/>
      <c r="M119" s="132" t="s">
        <v>1</v>
      </c>
      <c r="N119" s="170" t="s">
        <v>32</v>
      </c>
      <c r="O119" s="134">
        <v>0</v>
      </c>
      <c r="P119" s="134">
        <f t="shared" ref="P119:P156" si="1">O119*H119</f>
        <v>0</v>
      </c>
      <c r="Q119" s="134">
        <v>0</v>
      </c>
      <c r="R119" s="134">
        <f t="shared" ref="R119:R156" si="2">Q119*H119</f>
        <v>0</v>
      </c>
      <c r="S119" s="134">
        <v>0</v>
      </c>
      <c r="T119" s="135">
        <f t="shared" ref="T119:T156" si="3">S119*H119</f>
        <v>0</v>
      </c>
      <c r="AR119" s="136" t="s">
        <v>122</v>
      </c>
      <c r="AT119" s="136" t="s">
        <v>129</v>
      </c>
      <c r="AU119" s="136" t="s">
        <v>70</v>
      </c>
      <c r="AY119" s="74" t="s">
        <v>119</v>
      </c>
      <c r="BE119" s="137">
        <f t="shared" ref="BE119:BE156" si="4">IF(N119="základní",J119,0)</f>
        <v>0</v>
      </c>
      <c r="BF119" s="137">
        <f t="shared" ref="BF119:BF156" si="5">IF(N119="snížená",J119,0)</f>
        <v>0</v>
      </c>
      <c r="BG119" s="137">
        <f t="shared" ref="BG119:BG156" si="6">IF(N119="zákl. přenesená",J119,0)</f>
        <v>0</v>
      </c>
      <c r="BH119" s="137">
        <f t="shared" ref="BH119:BH156" si="7">IF(N119="sníž. přenesená",J119,0)</f>
        <v>0</v>
      </c>
      <c r="BI119" s="137">
        <f t="shared" ref="BI119:BI156" si="8">IF(N119="nulová",J119,0)</f>
        <v>0</v>
      </c>
      <c r="BJ119" s="74" t="s">
        <v>70</v>
      </c>
      <c r="BK119" s="137">
        <f t="shared" ref="BK119:BK156" si="9">ROUND(I119*H119,2)</f>
        <v>0</v>
      </c>
      <c r="BL119" s="74" t="s">
        <v>122</v>
      </c>
    </row>
    <row r="120" spans="2:64" s="15" customFormat="1" ht="39">
      <c r="B120" s="14"/>
      <c r="C120" s="73">
        <v>2</v>
      </c>
      <c r="D120" s="73" t="s">
        <v>120</v>
      </c>
      <c r="E120" s="126" t="s">
        <v>408</v>
      </c>
      <c r="F120" s="127" t="s">
        <v>587</v>
      </c>
      <c r="G120" s="128" t="s">
        <v>169</v>
      </c>
      <c r="H120" s="129">
        <v>2</v>
      </c>
      <c r="I120" s="178">
        <v>0</v>
      </c>
      <c r="J120" s="130">
        <f t="shared" si="0"/>
        <v>0</v>
      </c>
      <c r="K120" s="131"/>
      <c r="L120" s="14"/>
      <c r="M120" s="132" t="s">
        <v>1</v>
      </c>
      <c r="N120" s="133" t="s">
        <v>32</v>
      </c>
      <c r="O120" s="134">
        <v>0</v>
      </c>
      <c r="P120" s="134">
        <f t="shared" si="1"/>
        <v>0</v>
      </c>
      <c r="Q120" s="134">
        <v>0</v>
      </c>
      <c r="R120" s="134">
        <f t="shared" si="2"/>
        <v>0</v>
      </c>
      <c r="S120" s="134">
        <v>0</v>
      </c>
      <c r="T120" s="135">
        <f t="shared" si="3"/>
        <v>0</v>
      </c>
      <c r="AR120" s="136" t="s">
        <v>122</v>
      </c>
      <c r="AT120" s="136" t="s">
        <v>120</v>
      </c>
      <c r="AU120" s="136" t="s">
        <v>70</v>
      </c>
      <c r="AY120" s="74" t="s">
        <v>119</v>
      </c>
      <c r="BE120" s="137">
        <f t="shared" si="4"/>
        <v>0</v>
      </c>
      <c r="BF120" s="137">
        <f t="shared" si="5"/>
        <v>0</v>
      </c>
      <c r="BG120" s="137">
        <f t="shared" si="6"/>
        <v>0</v>
      </c>
      <c r="BH120" s="137">
        <f t="shared" si="7"/>
        <v>0</v>
      </c>
      <c r="BI120" s="137">
        <f t="shared" si="8"/>
        <v>0</v>
      </c>
      <c r="BJ120" s="74" t="s">
        <v>70</v>
      </c>
      <c r="BK120" s="137">
        <f t="shared" si="9"/>
        <v>0</v>
      </c>
      <c r="BL120" s="74" t="s">
        <v>122</v>
      </c>
    </row>
    <row r="121" spans="2:64" s="15" customFormat="1" ht="39">
      <c r="B121" s="14"/>
      <c r="C121" s="73">
        <v>3</v>
      </c>
      <c r="D121" s="73" t="s">
        <v>120</v>
      </c>
      <c r="E121" s="126" t="s">
        <v>409</v>
      </c>
      <c r="F121" s="127" t="s">
        <v>588</v>
      </c>
      <c r="G121" s="128" t="s">
        <v>169</v>
      </c>
      <c r="H121" s="129">
        <v>1</v>
      </c>
      <c r="I121" s="178">
        <v>0</v>
      </c>
      <c r="J121" s="130">
        <f t="shared" si="0"/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si="1"/>
        <v>0</v>
      </c>
      <c r="Q121" s="134">
        <v>0</v>
      </c>
      <c r="R121" s="134">
        <f t="shared" si="2"/>
        <v>0</v>
      </c>
      <c r="S121" s="134">
        <v>0</v>
      </c>
      <c r="T121" s="135">
        <f t="shared" si="3"/>
        <v>0</v>
      </c>
      <c r="AR121" s="136" t="s">
        <v>122</v>
      </c>
      <c r="AT121" s="136" t="s">
        <v>120</v>
      </c>
      <c r="AU121" s="136" t="s">
        <v>70</v>
      </c>
      <c r="AY121" s="74" t="s">
        <v>119</v>
      </c>
      <c r="BE121" s="137">
        <f t="shared" si="4"/>
        <v>0</v>
      </c>
      <c r="BF121" s="137">
        <f t="shared" si="5"/>
        <v>0</v>
      </c>
      <c r="BG121" s="137">
        <f t="shared" si="6"/>
        <v>0</v>
      </c>
      <c r="BH121" s="137">
        <f t="shared" si="7"/>
        <v>0</v>
      </c>
      <c r="BI121" s="137">
        <f t="shared" si="8"/>
        <v>0</v>
      </c>
      <c r="BJ121" s="74" t="s">
        <v>70</v>
      </c>
      <c r="BK121" s="137">
        <f t="shared" si="9"/>
        <v>0</v>
      </c>
      <c r="BL121" s="74" t="s">
        <v>122</v>
      </c>
    </row>
    <row r="122" spans="2:64" s="15" customFormat="1" ht="39">
      <c r="B122" s="14"/>
      <c r="C122" s="73">
        <v>4</v>
      </c>
      <c r="D122" s="73" t="s">
        <v>120</v>
      </c>
      <c r="E122" s="126" t="s">
        <v>410</v>
      </c>
      <c r="F122" s="127" t="s">
        <v>589</v>
      </c>
      <c r="G122" s="128" t="s">
        <v>169</v>
      </c>
      <c r="H122" s="129">
        <v>1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 t="s">
        <v>122</v>
      </c>
      <c r="AT122" s="136" t="s">
        <v>120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122</v>
      </c>
    </row>
    <row r="123" spans="2:64" s="15" customFormat="1" ht="26">
      <c r="B123" s="14"/>
      <c r="C123" s="73">
        <v>5</v>
      </c>
      <c r="D123" s="73" t="s">
        <v>120</v>
      </c>
      <c r="E123" s="126" t="s">
        <v>411</v>
      </c>
      <c r="F123" s="127" t="s">
        <v>590</v>
      </c>
      <c r="G123" s="128" t="s">
        <v>169</v>
      </c>
      <c r="H123" s="129">
        <v>1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122</v>
      </c>
      <c r="AT123" s="136" t="s">
        <v>120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122</v>
      </c>
    </row>
    <row r="124" spans="2:64" s="15" customFormat="1" ht="26">
      <c r="B124" s="14"/>
      <c r="C124" s="73">
        <v>6</v>
      </c>
      <c r="D124" s="73" t="s">
        <v>120</v>
      </c>
      <c r="E124" s="126" t="s">
        <v>412</v>
      </c>
      <c r="F124" s="127" t="s">
        <v>591</v>
      </c>
      <c r="G124" s="128" t="s">
        <v>169</v>
      </c>
      <c r="H124" s="129">
        <v>2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 t="s">
        <v>122</v>
      </c>
      <c r="AT124" s="136" t="s">
        <v>120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122</v>
      </c>
    </row>
    <row r="125" spans="2:64" s="15" customFormat="1" ht="39">
      <c r="B125" s="14"/>
      <c r="C125" s="73">
        <v>7</v>
      </c>
      <c r="D125" s="73" t="s">
        <v>120</v>
      </c>
      <c r="E125" s="126" t="s">
        <v>413</v>
      </c>
      <c r="F125" s="127" t="s">
        <v>592</v>
      </c>
      <c r="G125" s="128" t="s">
        <v>169</v>
      </c>
      <c r="H125" s="129">
        <v>5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122</v>
      </c>
      <c r="AT125" s="136" t="s">
        <v>120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122</v>
      </c>
    </row>
    <row r="126" spans="2:64" s="15" customFormat="1" ht="39">
      <c r="B126" s="14"/>
      <c r="C126" s="73">
        <v>8</v>
      </c>
      <c r="D126" s="73" t="s">
        <v>120</v>
      </c>
      <c r="E126" s="126" t="s">
        <v>414</v>
      </c>
      <c r="F126" s="127" t="s">
        <v>593</v>
      </c>
      <c r="G126" s="128" t="s">
        <v>169</v>
      </c>
      <c r="H126" s="129">
        <v>4</v>
      </c>
      <c r="I126" s="178">
        <v>0</v>
      </c>
      <c r="J126" s="130">
        <f t="shared" si="0"/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 t="s">
        <v>122</v>
      </c>
      <c r="AT126" s="136" t="s">
        <v>120</v>
      </c>
      <c r="AU126" s="136" t="s">
        <v>70</v>
      </c>
      <c r="AY126" s="74" t="s">
        <v>119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74" t="s">
        <v>70</v>
      </c>
      <c r="BK126" s="137">
        <f t="shared" si="9"/>
        <v>0</v>
      </c>
      <c r="BL126" s="74" t="s">
        <v>122</v>
      </c>
    </row>
    <row r="127" spans="2:64" s="15" customFormat="1" ht="26">
      <c r="B127" s="14"/>
      <c r="C127" s="73">
        <v>9</v>
      </c>
      <c r="D127" s="73" t="s">
        <v>120</v>
      </c>
      <c r="E127" s="126" t="s">
        <v>415</v>
      </c>
      <c r="F127" s="127" t="s">
        <v>594</v>
      </c>
      <c r="G127" s="128" t="s">
        <v>169</v>
      </c>
      <c r="H127" s="129">
        <v>1</v>
      </c>
      <c r="I127" s="178">
        <v>0</v>
      </c>
      <c r="J127" s="130">
        <f t="shared" si="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 t="s">
        <v>122</v>
      </c>
      <c r="AT127" s="136" t="s">
        <v>120</v>
      </c>
      <c r="AU127" s="136" t="s">
        <v>70</v>
      </c>
      <c r="AY127" s="74" t="s">
        <v>119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4" t="s">
        <v>70</v>
      </c>
      <c r="BK127" s="137">
        <f t="shared" si="9"/>
        <v>0</v>
      </c>
      <c r="BL127" s="74" t="s">
        <v>122</v>
      </c>
    </row>
    <row r="128" spans="2:64" s="15" customFormat="1" ht="26">
      <c r="B128" s="14"/>
      <c r="C128" s="73">
        <v>10</v>
      </c>
      <c r="D128" s="73" t="s">
        <v>120</v>
      </c>
      <c r="E128" s="126" t="s">
        <v>416</v>
      </c>
      <c r="F128" s="127" t="s">
        <v>595</v>
      </c>
      <c r="G128" s="128" t="s">
        <v>134</v>
      </c>
      <c r="H128" s="129">
        <v>15</v>
      </c>
      <c r="I128" s="178">
        <v>0</v>
      </c>
      <c r="J128" s="130">
        <f t="shared" si="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 t="s">
        <v>122</v>
      </c>
      <c r="AT128" s="136" t="s">
        <v>120</v>
      </c>
      <c r="AU128" s="136" t="s">
        <v>70</v>
      </c>
      <c r="AY128" s="74" t="s">
        <v>119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4" t="s">
        <v>70</v>
      </c>
      <c r="BK128" s="137">
        <f t="shared" si="9"/>
        <v>0</v>
      </c>
      <c r="BL128" s="74" t="s">
        <v>122</v>
      </c>
    </row>
    <row r="129" spans="2:64" s="15" customFormat="1" ht="78">
      <c r="B129" s="14"/>
      <c r="C129" s="73">
        <v>11</v>
      </c>
      <c r="D129" s="73" t="s">
        <v>120</v>
      </c>
      <c r="E129" s="126" t="s">
        <v>417</v>
      </c>
      <c r="F129" s="127" t="s">
        <v>596</v>
      </c>
      <c r="G129" s="128" t="s">
        <v>124</v>
      </c>
      <c r="H129" s="129">
        <v>50</v>
      </c>
      <c r="I129" s="178">
        <v>0</v>
      </c>
      <c r="J129" s="130">
        <f t="shared" si="0"/>
        <v>0</v>
      </c>
      <c r="K129" s="131"/>
      <c r="L129" s="14"/>
      <c r="M129" s="132" t="s">
        <v>1</v>
      </c>
      <c r="N129" s="133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 t="s">
        <v>122</v>
      </c>
      <c r="AT129" s="136" t="s">
        <v>120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122</v>
      </c>
    </row>
    <row r="130" spans="2:64" s="15" customFormat="1" ht="39">
      <c r="B130" s="14"/>
      <c r="C130" s="73">
        <v>12</v>
      </c>
      <c r="D130" s="73" t="s">
        <v>120</v>
      </c>
      <c r="E130" s="126" t="s">
        <v>421</v>
      </c>
      <c r="F130" s="127" t="s">
        <v>597</v>
      </c>
      <c r="G130" s="128" t="s">
        <v>134</v>
      </c>
      <c r="H130" s="129">
        <v>15</v>
      </c>
      <c r="I130" s="178">
        <v>0</v>
      </c>
      <c r="J130" s="130">
        <f t="shared" si="0"/>
        <v>0</v>
      </c>
      <c r="K130" s="131"/>
      <c r="L130" s="14"/>
      <c r="M130" s="132" t="s">
        <v>1</v>
      </c>
      <c r="N130" s="133" t="s">
        <v>32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 t="s">
        <v>122</v>
      </c>
      <c r="AT130" s="136" t="s">
        <v>120</v>
      </c>
      <c r="AU130" s="136" t="s">
        <v>70</v>
      </c>
      <c r="AY130" s="74" t="s">
        <v>119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4" t="s">
        <v>70</v>
      </c>
      <c r="BK130" s="137">
        <f t="shared" si="9"/>
        <v>0</v>
      </c>
      <c r="BL130" s="74" t="s">
        <v>122</v>
      </c>
    </row>
    <row r="131" spans="2:64" s="15" customFormat="1" ht="39">
      <c r="B131" s="14"/>
      <c r="C131" s="73">
        <v>13</v>
      </c>
      <c r="D131" s="73" t="s">
        <v>120</v>
      </c>
      <c r="E131" s="126" t="s">
        <v>422</v>
      </c>
      <c r="F131" s="127" t="s">
        <v>598</v>
      </c>
      <c r="G131" s="128" t="s">
        <v>169</v>
      </c>
      <c r="H131" s="129">
        <v>8</v>
      </c>
      <c r="I131" s="178">
        <v>0</v>
      </c>
      <c r="J131" s="130">
        <f t="shared" ref="J131:J135" si="10">ROUND(I131*H131,2)</f>
        <v>0</v>
      </c>
      <c r="K131" s="131"/>
      <c r="L131" s="14"/>
      <c r="M131" s="132" t="s">
        <v>1</v>
      </c>
      <c r="N131" s="133" t="s">
        <v>32</v>
      </c>
      <c r="O131" s="134">
        <v>0</v>
      </c>
      <c r="P131" s="134">
        <f t="shared" ref="P131:P135" si="11">O131*H131</f>
        <v>0</v>
      </c>
      <c r="Q131" s="134">
        <v>0</v>
      </c>
      <c r="R131" s="134">
        <f t="shared" ref="R131:R135" si="12">Q131*H131</f>
        <v>0</v>
      </c>
      <c r="S131" s="134">
        <v>0</v>
      </c>
      <c r="T131" s="135">
        <f t="shared" ref="T131:T135" si="13">S131*H131</f>
        <v>0</v>
      </c>
      <c r="AR131" s="136" t="s">
        <v>122</v>
      </c>
      <c r="AT131" s="136" t="s">
        <v>120</v>
      </c>
      <c r="AU131" s="136" t="s">
        <v>70</v>
      </c>
      <c r="AY131" s="74" t="s">
        <v>119</v>
      </c>
      <c r="BE131" s="137">
        <f t="shared" ref="BE131:BE135" si="14">IF(N131="základní",J131,0)</f>
        <v>0</v>
      </c>
      <c r="BF131" s="137">
        <f t="shared" ref="BF131:BF135" si="15">IF(N131="snížená",J131,0)</f>
        <v>0</v>
      </c>
      <c r="BG131" s="137">
        <f t="shared" ref="BG131:BG135" si="16">IF(N131="zákl. přenesená",J131,0)</f>
        <v>0</v>
      </c>
      <c r="BH131" s="137">
        <f t="shared" ref="BH131:BH135" si="17">IF(N131="sníž. přenesená",J131,0)</f>
        <v>0</v>
      </c>
      <c r="BI131" s="137">
        <f t="shared" ref="BI131:BI135" si="18">IF(N131="nulová",J131,0)</f>
        <v>0</v>
      </c>
      <c r="BJ131" s="74" t="s">
        <v>70</v>
      </c>
      <c r="BK131" s="137">
        <f t="shared" ref="BK131:BK135" si="19">ROUND(I131*H131,2)</f>
        <v>0</v>
      </c>
      <c r="BL131" s="74" t="s">
        <v>122</v>
      </c>
    </row>
    <row r="132" spans="2:64" s="15" customFormat="1" ht="39">
      <c r="B132" s="14"/>
      <c r="C132" s="73">
        <v>14</v>
      </c>
      <c r="D132" s="73" t="s">
        <v>120</v>
      </c>
      <c r="E132" s="126" t="s">
        <v>423</v>
      </c>
      <c r="F132" s="127" t="s">
        <v>599</v>
      </c>
      <c r="G132" s="128" t="s">
        <v>134</v>
      </c>
      <c r="H132" s="129">
        <v>51</v>
      </c>
      <c r="I132" s="178">
        <v>0</v>
      </c>
      <c r="J132" s="130">
        <f t="shared" si="10"/>
        <v>0</v>
      </c>
      <c r="K132" s="131"/>
      <c r="L132" s="14"/>
      <c r="M132" s="132" t="s">
        <v>1</v>
      </c>
      <c r="N132" s="133" t="s">
        <v>32</v>
      </c>
      <c r="O132" s="134">
        <v>0</v>
      </c>
      <c r="P132" s="134">
        <f t="shared" si="11"/>
        <v>0</v>
      </c>
      <c r="Q132" s="134">
        <v>0</v>
      </c>
      <c r="R132" s="134">
        <f t="shared" si="12"/>
        <v>0</v>
      </c>
      <c r="S132" s="134">
        <v>0</v>
      </c>
      <c r="T132" s="135">
        <f t="shared" si="13"/>
        <v>0</v>
      </c>
      <c r="AR132" s="136" t="s">
        <v>122</v>
      </c>
      <c r="AT132" s="136" t="s">
        <v>120</v>
      </c>
      <c r="AU132" s="136" t="s">
        <v>70</v>
      </c>
      <c r="AY132" s="74" t="s">
        <v>119</v>
      </c>
      <c r="BE132" s="137">
        <f t="shared" si="14"/>
        <v>0</v>
      </c>
      <c r="BF132" s="137">
        <f t="shared" si="15"/>
        <v>0</v>
      </c>
      <c r="BG132" s="137">
        <f t="shared" si="16"/>
        <v>0</v>
      </c>
      <c r="BH132" s="137">
        <f t="shared" si="17"/>
        <v>0</v>
      </c>
      <c r="BI132" s="137">
        <f t="shared" si="18"/>
        <v>0</v>
      </c>
      <c r="BJ132" s="74" t="s">
        <v>70</v>
      </c>
      <c r="BK132" s="137">
        <f t="shared" si="19"/>
        <v>0</v>
      </c>
      <c r="BL132" s="74" t="s">
        <v>122</v>
      </c>
    </row>
    <row r="133" spans="2:64" s="15" customFormat="1" ht="39">
      <c r="B133" s="14"/>
      <c r="C133" s="73">
        <v>15</v>
      </c>
      <c r="D133" s="73" t="s">
        <v>120</v>
      </c>
      <c r="E133" s="126" t="s">
        <v>424</v>
      </c>
      <c r="F133" s="127" t="s">
        <v>600</v>
      </c>
      <c r="G133" s="128" t="s">
        <v>169</v>
      </c>
      <c r="H133" s="129">
        <v>9</v>
      </c>
      <c r="I133" s="178">
        <v>0</v>
      </c>
      <c r="J133" s="130">
        <f t="shared" si="10"/>
        <v>0</v>
      </c>
      <c r="K133" s="131"/>
      <c r="L133" s="14"/>
      <c r="M133" s="132" t="s">
        <v>1</v>
      </c>
      <c r="N133" s="133" t="s">
        <v>32</v>
      </c>
      <c r="O133" s="134">
        <v>0</v>
      </c>
      <c r="P133" s="134">
        <f t="shared" si="11"/>
        <v>0</v>
      </c>
      <c r="Q133" s="134">
        <v>0</v>
      </c>
      <c r="R133" s="134">
        <f t="shared" si="12"/>
        <v>0</v>
      </c>
      <c r="S133" s="134">
        <v>0</v>
      </c>
      <c r="T133" s="135">
        <f t="shared" si="13"/>
        <v>0</v>
      </c>
      <c r="AR133" s="136" t="s">
        <v>122</v>
      </c>
      <c r="AT133" s="136" t="s">
        <v>120</v>
      </c>
      <c r="AU133" s="136" t="s">
        <v>70</v>
      </c>
      <c r="AY133" s="74" t="s">
        <v>119</v>
      </c>
      <c r="BE133" s="137">
        <f t="shared" si="14"/>
        <v>0</v>
      </c>
      <c r="BF133" s="137">
        <f t="shared" si="15"/>
        <v>0</v>
      </c>
      <c r="BG133" s="137">
        <f t="shared" si="16"/>
        <v>0</v>
      </c>
      <c r="BH133" s="137">
        <f t="shared" si="17"/>
        <v>0</v>
      </c>
      <c r="BI133" s="137">
        <f t="shared" si="18"/>
        <v>0</v>
      </c>
      <c r="BJ133" s="74" t="s">
        <v>70</v>
      </c>
      <c r="BK133" s="137">
        <f t="shared" si="19"/>
        <v>0</v>
      </c>
      <c r="BL133" s="74" t="s">
        <v>122</v>
      </c>
    </row>
    <row r="134" spans="2:64" s="15" customFormat="1" ht="39">
      <c r="B134" s="14"/>
      <c r="C134" s="73">
        <v>16</v>
      </c>
      <c r="D134" s="73" t="s">
        <v>120</v>
      </c>
      <c r="E134" s="126" t="s">
        <v>425</v>
      </c>
      <c r="F134" s="127" t="s">
        <v>601</v>
      </c>
      <c r="G134" s="128" t="s">
        <v>134</v>
      </c>
      <c r="H134" s="129">
        <v>12</v>
      </c>
      <c r="I134" s="178">
        <v>0</v>
      </c>
      <c r="J134" s="130">
        <f t="shared" si="10"/>
        <v>0</v>
      </c>
      <c r="K134" s="131"/>
      <c r="L134" s="14"/>
      <c r="M134" s="132" t="s">
        <v>1</v>
      </c>
      <c r="N134" s="133" t="s">
        <v>32</v>
      </c>
      <c r="O134" s="134">
        <v>0</v>
      </c>
      <c r="P134" s="134">
        <f t="shared" si="11"/>
        <v>0</v>
      </c>
      <c r="Q134" s="134">
        <v>0</v>
      </c>
      <c r="R134" s="134">
        <f t="shared" si="12"/>
        <v>0</v>
      </c>
      <c r="S134" s="134">
        <v>0</v>
      </c>
      <c r="T134" s="135">
        <f t="shared" si="13"/>
        <v>0</v>
      </c>
      <c r="AR134" s="136" t="s">
        <v>122</v>
      </c>
      <c r="AT134" s="136" t="s">
        <v>120</v>
      </c>
      <c r="AU134" s="136" t="s">
        <v>70</v>
      </c>
      <c r="AY134" s="74" t="s">
        <v>119</v>
      </c>
      <c r="BE134" s="137">
        <f t="shared" si="14"/>
        <v>0</v>
      </c>
      <c r="BF134" s="137">
        <f t="shared" si="15"/>
        <v>0</v>
      </c>
      <c r="BG134" s="137">
        <f t="shared" si="16"/>
        <v>0</v>
      </c>
      <c r="BH134" s="137">
        <f t="shared" si="17"/>
        <v>0</v>
      </c>
      <c r="BI134" s="137">
        <f t="shared" si="18"/>
        <v>0</v>
      </c>
      <c r="BJ134" s="74" t="s">
        <v>70</v>
      </c>
      <c r="BK134" s="137">
        <f t="shared" si="19"/>
        <v>0</v>
      </c>
      <c r="BL134" s="74" t="s">
        <v>122</v>
      </c>
    </row>
    <row r="135" spans="2:64" s="15" customFormat="1" ht="39">
      <c r="B135" s="14"/>
      <c r="C135" s="73">
        <v>17</v>
      </c>
      <c r="D135" s="73" t="s">
        <v>120</v>
      </c>
      <c r="E135" s="126" t="s">
        <v>426</v>
      </c>
      <c r="F135" s="127" t="s">
        <v>602</v>
      </c>
      <c r="G135" s="128" t="s">
        <v>169</v>
      </c>
      <c r="H135" s="129">
        <v>3</v>
      </c>
      <c r="I135" s="178">
        <v>0</v>
      </c>
      <c r="J135" s="130">
        <f t="shared" si="10"/>
        <v>0</v>
      </c>
      <c r="K135" s="131"/>
      <c r="L135" s="14"/>
      <c r="M135" s="132" t="s">
        <v>1</v>
      </c>
      <c r="N135" s="133" t="s">
        <v>32</v>
      </c>
      <c r="O135" s="134">
        <v>0</v>
      </c>
      <c r="P135" s="134">
        <f t="shared" si="11"/>
        <v>0</v>
      </c>
      <c r="Q135" s="134">
        <v>0</v>
      </c>
      <c r="R135" s="134">
        <f t="shared" si="12"/>
        <v>0</v>
      </c>
      <c r="S135" s="134">
        <v>0</v>
      </c>
      <c r="T135" s="135">
        <f t="shared" si="13"/>
        <v>0</v>
      </c>
      <c r="AR135" s="136" t="s">
        <v>122</v>
      </c>
      <c r="AT135" s="136" t="s">
        <v>120</v>
      </c>
      <c r="AU135" s="136" t="s">
        <v>70</v>
      </c>
      <c r="AY135" s="74" t="s">
        <v>119</v>
      </c>
      <c r="BE135" s="137">
        <f t="shared" si="14"/>
        <v>0</v>
      </c>
      <c r="BF135" s="137">
        <f t="shared" si="15"/>
        <v>0</v>
      </c>
      <c r="BG135" s="137">
        <f t="shared" si="16"/>
        <v>0</v>
      </c>
      <c r="BH135" s="137">
        <f t="shared" si="17"/>
        <v>0</v>
      </c>
      <c r="BI135" s="137">
        <f t="shared" si="18"/>
        <v>0</v>
      </c>
      <c r="BJ135" s="74" t="s">
        <v>70</v>
      </c>
      <c r="BK135" s="137">
        <f t="shared" si="19"/>
        <v>0</v>
      </c>
      <c r="BL135" s="74" t="s">
        <v>122</v>
      </c>
    </row>
    <row r="136" spans="2:64" s="15" customFormat="1" ht="156">
      <c r="B136" s="14"/>
      <c r="C136" s="73">
        <v>18</v>
      </c>
      <c r="D136" s="73" t="s">
        <v>120</v>
      </c>
      <c r="E136" s="126" t="s">
        <v>418</v>
      </c>
      <c r="F136" s="127" t="s">
        <v>603</v>
      </c>
      <c r="G136" s="128" t="s">
        <v>124</v>
      </c>
      <c r="H136" s="129">
        <v>35</v>
      </c>
      <c r="I136" s="178">
        <v>0</v>
      </c>
      <c r="J136" s="130">
        <f t="shared" si="0"/>
        <v>0</v>
      </c>
      <c r="K136" s="131"/>
      <c r="L136" s="14"/>
      <c r="M136" s="132" t="s">
        <v>1</v>
      </c>
      <c r="N136" s="133" t="s">
        <v>32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5">
        <f t="shared" si="3"/>
        <v>0</v>
      </c>
      <c r="AR136" s="136" t="s">
        <v>122</v>
      </c>
      <c r="AT136" s="136" t="s">
        <v>120</v>
      </c>
      <c r="AU136" s="136" t="s">
        <v>70</v>
      </c>
      <c r="AY136" s="74" t="s">
        <v>119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74" t="s">
        <v>70</v>
      </c>
      <c r="BK136" s="137">
        <f t="shared" si="9"/>
        <v>0</v>
      </c>
      <c r="BL136" s="74" t="s">
        <v>122</v>
      </c>
    </row>
    <row r="137" spans="2:64" s="15" customFormat="1" ht="156">
      <c r="B137" s="14"/>
      <c r="C137" s="73">
        <v>19</v>
      </c>
      <c r="D137" s="73" t="s">
        <v>120</v>
      </c>
      <c r="E137" s="126" t="s">
        <v>419</v>
      </c>
      <c r="F137" s="127" t="s">
        <v>604</v>
      </c>
      <c r="G137" s="128" t="s">
        <v>124</v>
      </c>
      <c r="H137" s="129">
        <v>20</v>
      </c>
      <c r="I137" s="178">
        <v>0</v>
      </c>
      <c r="J137" s="130">
        <f t="shared" si="0"/>
        <v>0</v>
      </c>
      <c r="K137" s="131"/>
      <c r="L137" s="14"/>
      <c r="M137" s="132" t="s">
        <v>1</v>
      </c>
      <c r="N137" s="133" t="s">
        <v>32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 t="s">
        <v>122</v>
      </c>
      <c r="AT137" s="136" t="s">
        <v>120</v>
      </c>
      <c r="AU137" s="136" t="s">
        <v>70</v>
      </c>
      <c r="AY137" s="74" t="s">
        <v>119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74" t="s">
        <v>70</v>
      </c>
      <c r="BK137" s="137">
        <f t="shared" si="9"/>
        <v>0</v>
      </c>
      <c r="BL137" s="74" t="s">
        <v>122</v>
      </c>
    </row>
    <row r="138" spans="2:64" s="15" customFormat="1" ht="16.5" customHeight="1">
      <c r="B138" s="14"/>
      <c r="C138" s="73">
        <v>20</v>
      </c>
      <c r="D138" s="73" t="s">
        <v>120</v>
      </c>
      <c r="E138" s="126" t="s">
        <v>420</v>
      </c>
      <c r="F138" s="127" t="s">
        <v>605</v>
      </c>
      <c r="G138" s="128" t="s">
        <v>427</v>
      </c>
      <c r="H138" s="129">
        <v>69</v>
      </c>
      <c r="I138" s="178">
        <v>0</v>
      </c>
      <c r="J138" s="130">
        <f t="shared" si="0"/>
        <v>0</v>
      </c>
      <c r="K138" s="131"/>
      <c r="L138" s="14"/>
      <c r="M138" s="132" t="s">
        <v>1</v>
      </c>
      <c r="N138" s="133" t="s">
        <v>32</v>
      </c>
      <c r="O138" s="134">
        <v>0</v>
      </c>
      <c r="P138" s="134">
        <f t="shared" si="1"/>
        <v>0</v>
      </c>
      <c r="Q138" s="134">
        <v>0</v>
      </c>
      <c r="R138" s="134">
        <f t="shared" si="2"/>
        <v>0</v>
      </c>
      <c r="S138" s="134">
        <v>0</v>
      </c>
      <c r="T138" s="135">
        <f t="shared" si="3"/>
        <v>0</v>
      </c>
      <c r="AR138" s="136" t="s">
        <v>122</v>
      </c>
      <c r="AT138" s="136" t="s">
        <v>120</v>
      </c>
      <c r="AU138" s="136" t="s">
        <v>70</v>
      </c>
      <c r="AY138" s="74" t="s">
        <v>119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74" t="s">
        <v>70</v>
      </c>
      <c r="BK138" s="137">
        <f t="shared" si="9"/>
        <v>0</v>
      </c>
      <c r="BL138" s="74" t="s">
        <v>122</v>
      </c>
    </row>
    <row r="139" spans="2:64" s="15" customFormat="1" ht="26">
      <c r="B139" s="14"/>
      <c r="C139" s="73">
        <v>21</v>
      </c>
      <c r="D139" s="73" t="s">
        <v>120</v>
      </c>
      <c r="E139" s="126" t="s">
        <v>428</v>
      </c>
      <c r="F139" s="127" t="s">
        <v>430</v>
      </c>
      <c r="G139" s="128" t="s">
        <v>168</v>
      </c>
      <c r="H139" s="129">
        <v>1</v>
      </c>
      <c r="I139" s="178">
        <v>0</v>
      </c>
      <c r="J139" s="130">
        <f t="shared" si="0"/>
        <v>0</v>
      </c>
      <c r="K139" s="131"/>
      <c r="L139" s="14"/>
      <c r="M139" s="132" t="s">
        <v>1</v>
      </c>
      <c r="N139" s="133" t="s">
        <v>32</v>
      </c>
      <c r="O139" s="134">
        <v>0</v>
      </c>
      <c r="P139" s="134">
        <f t="shared" si="1"/>
        <v>0</v>
      </c>
      <c r="Q139" s="134">
        <v>0</v>
      </c>
      <c r="R139" s="134">
        <f t="shared" si="2"/>
        <v>0</v>
      </c>
      <c r="S139" s="134">
        <v>0</v>
      </c>
      <c r="T139" s="135">
        <f t="shared" si="3"/>
        <v>0</v>
      </c>
      <c r="AR139" s="136" t="s">
        <v>122</v>
      </c>
      <c r="AT139" s="136" t="s">
        <v>120</v>
      </c>
      <c r="AU139" s="136" t="s">
        <v>70</v>
      </c>
      <c r="AY139" s="74" t="s">
        <v>119</v>
      </c>
      <c r="BE139" s="137">
        <f t="shared" si="4"/>
        <v>0</v>
      </c>
      <c r="BF139" s="137">
        <f t="shared" si="5"/>
        <v>0</v>
      </c>
      <c r="BG139" s="137">
        <f t="shared" si="6"/>
        <v>0</v>
      </c>
      <c r="BH139" s="137">
        <f t="shared" si="7"/>
        <v>0</v>
      </c>
      <c r="BI139" s="137">
        <f t="shared" si="8"/>
        <v>0</v>
      </c>
      <c r="BJ139" s="74" t="s">
        <v>70</v>
      </c>
      <c r="BK139" s="137">
        <f t="shared" si="9"/>
        <v>0</v>
      </c>
      <c r="BL139" s="74" t="s">
        <v>122</v>
      </c>
    </row>
    <row r="140" spans="2:64" s="15" customFormat="1" ht="16.5" customHeight="1">
      <c r="B140" s="14"/>
      <c r="C140" s="73">
        <v>22</v>
      </c>
      <c r="D140" s="73" t="s">
        <v>120</v>
      </c>
      <c r="E140" s="126" t="s">
        <v>429</v>
      </c>
      <c r="F140" s="127" t="s">
        <v>431</v>
      </c>
      <c r="G140" s="128" t="s">
        <v>168</v>
      </c>
      <c r="H140" s="129">
        <v>1</v>
      </c>
      <c r="I140" s="178">
        <v>0</v>
      </c>
      <c r="J140" s="130">
        <f t="shared" si="0"/>
        <v>0</v>
      </c>
      <c r="K140" s="131"/>
      <c r="L140" s="14"/>
      <c r="M140" s="132" t="s">
        <v>1</v>
      </c>
      <c r="N140" s="133" t="s">
        <v>32</v>
      </c>
      <c r="O140" s="134">
        <v>0</v>
      </c>
      <c r="P140" s="134">
        <f t="shared" si="1"/>
        <v>0</v>
      </c>
      <c r="Q140" s="134">
        <v>0</v>
      </c>
      <c r="R140" s="134">
        <f t="shared" si="2"/>
        <v>0</v>
      </c>
      <c r="S140" s="134">
        <v>0</v>
      </c>
      <c r="T140" s="135">
        <f t="shared" si="3"/>
        <v>0</v>
      </c>
      <c r="AR140" s="136" t="s">
        <v>122</v>
      </c>
      <c r="AT140" s="136" t="s">
        <v>120</v>
      </c>
      <c r="AU140" s="136" t="s">
        <v>70</v>
      </c>
      <c r="AY140" s="74" t="s">
        <v>119</v>
      </c>
      <c r="BE140" s="137">
        <f t="shared" si="4"/>
        <v>0</v>
      </c>
      <c r="BF140" s="137">
        <f t="shared" si="5"/>
        <v>0</v>
      </c>
      <c r="BG140" s="137">
        <f t="shared" si="6"/>
        <v>0</v>
      </c>
      <c r="BH140" s="137">
        <f t="shared" si="7"/>
        <v>0</v>
      </c>
      <c r="BI140" s="137">
        <f t="shared" si="8"/>
        <v>0</v>
      </c>
      <c r="BJ140" s="74" t="s">
        <v>70</v>
      </c>
      <c r="BK140" s="137">
        <f t="shared" si="9"/>
        <v>0</v>
      </c>
      <c r="BL140" s="74" t="s">
        <v>122</v>
      </c>
    </row>
    <row r="141" spans="2:64" s="15" customFormat="1" ht="169">
      <c r="B141" s="14"/>
      <c r="C141" s="176" t="s">
        <v>5</v>
      </c>
      <c r="D141" s="176" t="s">
        <v>129</v>
      </c>
      <c r="E141" s="164" t="s">
        <v>432</v>
      </c>
      <c r="F141" s="164" t="s">
        <v>606</v>
      </c>
      <c r="G141" s="176" t="s">
        <v>169</v>
      </c>
      <c r="H141" s="167">
        <v>1</v>
      </c>
      <c r="I141" s="180">
        <v>0</v>
      </c>
      <c r="J141" s="168">
        <f t="shared" si="0"/>
        <v>0</v>
      </c>
      <c r="K141" s="131"/>
      <c r="L141" s="14"/>
      <c r="M141" s="132" t="s">
        <v>1</v>
      </c>
      <c r="N141" s="170" t="s">
        <v>32</v>
      </c>
      <c r="O141" s="134">
        <v>0</v>
      </c>
      <c r="P141" s="134">
        <f t="shared" si="1"/>
        <v>0</v>
      </c>
      <c r="Q141" s="134">
        <v>0</v>
      </c>
      <c r="R141" s="134">
        <f t="shared" si="2"/>
        <v>0</v>
      </c>
      <c r="S141" s="134">
        <v>0</v>
      </c>
      <c r="T141" s="135">
        <f t="shared" si="3"/>
        <v>0</v>
      </c>
      <c r="AR141" s="136" t="s">
        <v>122</v>
      </c>
      <c r="AT141" s="136" t="s">
        <v>129</v>
      </c>
      <c r="AU141" s="136" t="s">
        <v>70</v>
      </c>
      <c r="AY141" s="74" t="s">
        <v>119</v>
      </c>
      <c r="BE141" s="137">
        <f t="shared" si="4"/>
        <v>0</v>
      </c>
      <c r="BF141" s="137">
        <f t="shared" si="5"/>
        <v>0</v>
      </c>
      <c r="BG141" s="137">
        <f t="shared" si="6"/>
        <v>0</v>
      </c>
      <c r="BH141" s="137">
        <f t="shared" si="7"/>
        <v>0</v>
      </c>
      <c r="BI141" s="137">
        <f t="shared" si="8"/>
        <v>0</v>
      </c>
      <c r="BJ141" s="74" t="s">
        <v>70</v>
      </c>
      <c r="BK141" s="137">
        <f t="shared" si="9"/>
        <v>0</v>
      </c>
      <c r="BL141" s="74" t="s">
        <v>122</v>
      </c>
    </row>
    <row r="142" spans="2:64" s="15" customFormat="1" ht="26">
      <c r="B142" s="14"/>
      <c r="C142" s="73" t="s">
        <v>190</v>
      </c>
      <c r="D142" s="73" t="s">
        <v>120</v>
      </c>
      <c r="E142" s="126" t="s">
        <v>433</v>
      </c>
      <c r="F142" s="127" t="s">
        <v>607</v>
      </c>
      <c r="G142" s="128" t="s">
        <v>169</v>
      </c>
      <c r="H142" s="129">
        <v>2</v>
      </c>
      <c r="I142" s="178">
        <v>0</v>
      </c>
      <c r="J142" s="130">
        <f t="shared" si="0"/>
        <v>0</v>
      </c>
      <c r="K142" s="131"/>
      <c r="L142" s="14"/>
      <c r="M142" s="132" t="s">
        <v>1</v>
      </c>
      <c r="N142" s="133" t="s">
        <v>32</v>
      </c>
      <c r="O142" s="134">
        <v>0</v>
      </c>
      <c r="P142" s="134">
        <f t="shared" si="1"/>
        <v>0</v>
      </c>
      <c r="Q142" s="134">
        <v>0</v>
      </c>
      <c r="R142" s="134">
        <f t="shared" si="2"/>
        <v>0</v>
      </c>
      <c r="S142" s="134">
        <v>0</v>
      </c>
      <c r="T142" s="135">
        <f t="shared" si="3"/>
        <v>0</v>
      </c>
      <c r="AR142" s="136" t="s">
        <v>122</v>
      </c>
      <c r="AT142" s="136" t="s">
        <v>120</v>
      </c>
      <c r="AU142" s="136" t="s">
        <v>70</v>
      </c>
      <c r="AY142" s="74" t="s">
        <v>119</v>
      </c>
      <c r="BE142" s="137">
        <f t="shared" si="4"/>
        <v>0</v>
      </c>
      <c r="BF142" s="137">
        <f t="shared" si="5"/>
        <v>0</v>
      </c>
      <c r="BG142" s="137">
        <f t="shared" si="6"/>
        <v>0</v>
      </c>
      <c r="BH142" s="137">
        <f t="shared" si="7"/>
        <v>0</v>
      </c>
      <c r="BI142" s="137">
        <f t="shared" si="8"/>
        <v>0</v>
      </c>
      <c r="BJ142" s="74" t="s">
        <v>70</v>
      </c>
      <c r="BK142" s="137">
        <f t="shared" si="9"/>
        <v>0</v>
      </c>
      <c r="BL142" s="74" t="s">
        <v>122</v>
      </c>
    </row>
    <row r="143" spans="2:64" s="15" customFormat="1" ht="16.5" customHeight="1">
      <c r="B143" s="14"/>
      <c r="C143" s="73" t="s">
        <v>5</v>
      </c>
      <c r="D143" s="73" t="s">
        <v>120</v>
      </c>
      <c r="E143" s="126" t="s">
        <v>434</v>
      </c>
      <c r="F143" s="127" t="s">
        <v>435</v>
      </c>
      <c r="G143" s="128" t="s">
        <v>169</v>
      </c>
      <c r="H143" s="129">
        <v>4</v>
      </c>
      <c r="I143" s="178">
        <v>0</v>
      </c>
      <c r="J143" s="130">
        <f t="shared" si="0"/>
        <v>0</v>
      </c>
      <c r="K143" s="131"/>
      <c r="L143" s="14"/>
      <c r="M143" s="132" t="s">
        <v>1</v>
      </c>
      <c r="N143" s="133" t="s">
        <v>32</v>
      </c>
      <c r="O143" s="134">
        <v>0</v>
      </c>
      <c r="P143" s="134">
        <f t="shared" si="1"/>
        <v>0</v>
      </c>
      <c r="Q143" s="134">
        <v>0</v>
      </c>
      <c r="R143" s="134">
        <f t="shared" si="2"/>
        <v>0</v>
      </c>
      <c r="S143" s="134">
        <v>0</v>
      </c>
      <c r="T143" s="135">
        <f t="shared" si="3"/>
        <v>0</v>
      </c>
      <c r="AR143" s="136" t="s">
        <v>122</v>
      </c>
      <c r="AT143" s="136" t="s">
        <v>120</v>
      </c>
      <c r="AU143" s="136" t="s">
        <v>70</v>
      </c>
      <c r="AY143" s="74" t="s">
        <v>119</v>
      </c>
      <c r="BE143" s="137">
        <f t="shared" si="4"/>
        <v>0</v>
      </c>
      <c r="BF143" s="137">
        <f t="shared" si="5"/>
        <v>0</v>
      </c>
      <c r="BG143" s="137">
        <f t="shared" si="6"/>
        <v>0</v>
      </c>
      <c r="BH143" s="137">
        <f t="shared" si="7"/>
        <v>0</v>
      </c>
      <c r="BI143" s="137">
        <f t="shared" si="8"/>
        <v>0</v>
      </c>
      <c r="BJ143" s="74" t="s">
        <v>70</v>
      </c>
      <c r="BK143" s="137">
        <f t="shared" si="9"/>
        <v>0</v>
      </c>
      <c r="BL143" s="74" t="s">
        <v>122</v>
      </c>
    </row>
    <row r="144" spans="2:64" s="15" customFormat="1" ht="156">
      <c r="B144" s="14"/>
      <c r="C144" s="176" t="s">
        <v>191</v>
      </c>
      <c r="D144" s="176" t="s">
        <v>129</v>
      </c>
      <c r="E144" s="164" t="s">
        <v>432</v>
      </c>
      <c r="F144" s="164" t="s">
        <v>608</v>
      </c>
      <c r="G144" s="176" t="s">
        <v>169</v>
      </c>
      <c r="H144" s="167">
        <v>4</v>
      </c>
      <c r="I144" s="180">
        <v>0</v>
      </c>
      <c r="J144" s="168">
        <f t="shared" ref="J144" si="20">ROUND(I144*H144,2)</f>
        <v>0</v>
      </c>
      <c r="K144" s="131"/>
      <c r="L144" s="14"/>
      <c r="M144" s="132" t="s">
        <v>1</v>
      </c>
      <c r="N144" s="170" t="s">
        <v>32</v>
      </c>
      <c r="O144" s="134">
        <v>0</v>
      </c>
      <c r="P144" s="134">
        <f t="shared" ref="P144" si="21">O144*H144</f>
        <v>0</v>
      </c>
      <c r="Q144" s="134">
        <v>0</v>
      </c>
      <c r="R144" s="134">
        <f t="shared" ref="R144" si="22">Q144*H144</f>
        <v>0</v>
      </c>
      <c r="S144" s="134">
        <v>0</v>
      </c>
      <c r="T144" s="135">
        <f t="shared" ref="T144" si="23">S144*H144</f>
        <v>0</v>
      </c>
      <c r="AR144" s="136" t="s">
        <v>122</v>
      </c>
      <c r="AT144" s="136" t="s">
        <v>129</v>
      </c>
      <c r="AU144" s="136" t="s">
        <v>70</v>
      </c>
      <c r="AY144" s="74" t="s">
        <v>119</v>
      </c>
      <c r="BE144" s="137">
        <f t="shared" ref="BE144" si="24">IF(N144="základní",J144,0)</f>
        <v>0</v>
      </c>
      <c r="BF144" s="137">
        <f t="shared" ref="BF144" si="25">IF(N144="snížená",J144,0)</f>
        <v>0</v>
      </c>
      <c r="BG144" s="137">
        <f t="shared" ref="BG144" si="26">IF(N144="zákl. přenesená",J144,0)</f>
        <v>0</v>
      </c>
      <c r="BH144" s="137">
        <f t="shared" ref="BH144" si="27">IF(N144="sníž. přenesená",J144,0)</f>
        <v>0</v>
      </c>
      <c r="BI144" s="137">
        <f t="shared" ref="BI144" si="28">IF(N144="nulová",J144,0)</f>
        <v>0</v>
      </c>
      <c r="BJ144" s="74" t="s">
        <v>70</v>
      </c>
      <c r="BK144" s="137">
        <f t="shared" ref="BK144" si="29">ROUND(I144*H144,2)</f>
        <v>0</v>
      </c>
      <c r="BL144" s="74" t="s">
        <v>122</v>
      </c>
    </row>
    <row r="145" spans="2:64" s="15" customFormat="1" ht="52">
      <c r="B145" s="14"/>
      <c r="C145" s="176" t="s">
        <v>192</v>
      </c>
      <c r="D145" s="176" t="s">
        <v>129</v>
      </c>
      <c r="E145" s="164" t="s">
        <v>433</v>
      </c>
      <c r="F145" s="164" t="s">
        <v>609</v>
      </c>
      <c r="G145" s="176" t="s">
        <v>169</v>
      </c>
      <c r="H145" s="167">
        <v>4</v>
      </c>
      <c r="I145" s="180">
        <v>0</v>
      </c>
      <c r="J145" s="168">
        <f t="shared" ref="J145:J146" si="30">ROUND(I145*H145,2)</f>
        <v>0</v>
      </c>
      <c r="K145" s="131"/>
      <c r="L145" s="14"/>
      <c r="M145" s="132" t="s">
        <v>1</v>
      </c>
      <c r="N145" s="170" t="s">
        <v>32</v>
      </c>
      <c r="O145" s="134">
        <v>0</v>
      </c>
      <c r="P145" s="134">
        <f t="shared" ref="P145:P146" si="31">O145*H145</f>
        <v>0</v>
      </c>
      <c r="Q145" s="134">
        <v>0</v>
      </c>
      <c r="R145" s="134">
        <f t="shared" ref="R145:R146" si="32">Q145*H145</f>
        <v>0</v>
      </c>
      <c r="S145" s="134">
        <v>0</v>
      </c>
      <c r="T145" s="135">
        <f t="shared" ref="T145:T146" si="33">S145*H145</f>
        <v>0</v>
      </c>
      <c r="AR145" s="136" t="s">
        <v>122</v>
      </c>
      <c r="AT145" s="136" t="s">
        <v>129</v>
      </c>
      <c r="AU145" s="136" t="s">
        <v>70</v>
      </c>
      <c r="AY145" s="74" t="s">
        <v>119</v>
      </c>
      <c r="BE145" s="137">
        <f t="shared" ref="BE145:BE146" si="34">IF(N145="základní",J145,0)</f>
        <v>0</v>
      </c>
      <c r="BF145" s="137">
        <f t="shared" ref="BF145:BF146" si="35">IF(N145="snížená",J145,0)</f>
        <v>0</v>
      </c>
      <c r="BG145" s="137">
        <f t="shared" ref="BG145:BG146" si="36">IF(N145="zákl. přenesená",J145,0)</f>
        <v>0</v>
      </c>
      <c r="BH145" s="137">
        <f t="shared" ref="BH145:BH146" si="37">IF(N145="sníž. přenesená",J145,0)</f>
        <v>0</v>
      </c>
      <c r="BI145" s="137">
        <f t="shared" ref="BI145:BI146" si="38">IF(N145="nulová",J145,0)</f>
        <v>0</v>
      </c>
      <c r="BJ145" s="74" t="s">
        <v>70</v>
      </c>
      <c r="BK145" s="137">
        <f t="shared" ref="BK145:BK146" si="39">ROUND(I145*H145,2)</f>
        <v>0</v>
      </c>
      <c r="BL145" s="74" t="s">
        <v>122</v>
      </c>
    </row>
    <row r="146" spans="2:64" s="15" customFormat="1" ht="156">
      <c r="B146" s="14"/>
      <c r="C146" s="176" t="s">
        <v>193</v>
      </c>
      <c r="D146" s="176" t="s">
        <v>129</v>
      </c>
      <c r="E146" s="164" t="s">
        <v>436</v>
      </c>
      <c r="F146" s="164" t="s">
        <v>610</v>
      </c>
      <c r="G146" s="176" t="s">
        <v>169</v>
      </c>
      <c r="H146" s="167">
        <v>1</v>
      </c>
      <c r="I146" s="180">
        <v>0</v>
      </c>
      <c r="J146" s="168">
        <f t="shared" si="30"/>
        <v>0</v>
      </c>
      <c r="K146" s="131"/>
      <c r="L146" s="14"/>
      <c r="M146" s="132" t="s">
        <v>1</v>
      </c>
      <c r="N146" s="170" t="s">
        <v>32</v>
      </c>
      <c r="O146" s="134">
        <v>0</v>
      </c>
      <c r="P146" s="134">
        <f t="shared" si="31"/>
        <v>0</v>
      </c>
      <c r="Q146" s="134">
        <v>0</v>
      </c>
      <c r="R146" s="134">
        <f t="shared" si="32"/>
        <v>0</v>
      </c>
      <c r="S146" s="134">
        <v>0</v>
      </c>
      <c r="T146" s="135">
        <f t="shared" si="33"/>
        <v>0</v>
      </c>
      <c r="AR146" s="136" t="s">
        <v>122</v>
      </c>
      <c r="AT146" s="136" t="s">
        <v>129</v>
      </c>
      <c r="AU146" s="136" t="s">
        <v>70</v>
      </c>
      <c r="AY146" s="74" t="s">
        <v>119</v>
      </c>
      <c r="BE146" s="137">
        <f t="shared" si="34"/>
        <v>0</v>
      </c>
      <c r="BF146" s="137">
        <f t="shared" si="35"/>
        <v>0</v>
      </c>
      <c r="BG146" s="137">
        <f t="shared" si="36"/>
        <v>0</v>
      </c>
      <c r="BH146" s="137">
        <f t="shared" si="37"/>
        <v>0</v>
      </c>
      <c r="BI146" s="137">
        <f t="shared" si="38"/>
        <v>0</v>
      </c>
      <c r="BJ146" s="74" t="s">
        <v>70</v>
      </c>
      <c r="BK146" s="137">
        <f t="shared" si="39"/>
        <v>0</v>
      </c>
      <c r="BL146" s="74" t="s">
        <v>122</v>
      </c>
    </row>
    <row r="147" spans="2:64" s="15" customFormat="1" ht="52">
      <c r="B147" s="14"/>
      <c r="C147" s="176" t="s">
        <v>194</v>
      </c>
      <c r="D147" s="176" t="s">
        <v>129</v>
      </c>
      <c r="E147" s="164" t="s">
        <v>437</v>
      </c>
      <c r="F147" s="164" t="s">
        <v>609</v>
      </c>
      <c r="G147" s="176" t="s">
        <v>169</v>
      </c>
      <c r="H147" s="167">
        <v>1</v>
      </c>
      <c r="I147" s="180">
        <v>0</v>
      </c>
      <c r="J147" s="168">
        <f t="shared" ref="J147:J148" si="40">ROUND(I147*H147,2)</f>
        <v>0</v>
      </c>
      <c r="K147" s="131"/>
      <c r="L147" s="14"/>
      <c r="M147" s="132" t="s">
        <v>1</v>
      </c>
      <c r="N147" s="170" t="s">
        <v>32</v>
      </c>
      <c r="O147" s="134">
        <v>0</v>
      </c>
      <c r="P147" s="134">
        <f t="shared" ref="P147:P148" si="41">O147*H147</f>
        <v>0</v>
      </c>
      <c r="Q147" s="134">
        <v>0</v>
      </c>
      <c r="R147" s="134">
        <f t="shared" ref="R147:R148" si="42">Q147*H147</f>
        <v>0</v>
      </c>
      <c r="S147" s="134">
        <v>0</v>
      </c>
      <c r="T147" s="135">
        <f t="shared" ref="T147:T148" si="43">S147*H147</f>
        <v>0</v>
      </c>
      <c r="AR147" s="136" t="s">
        <v>122</v>
      </c>
      <c r="AT147" s="136" t="s">
        <v>129</v>
      </c>
      <c r="AU147" s="136" t="s">
        <v>70</v>
      </c>
      <c r="AY147" s="74" t="s">
        <v>119</v>
      </c>
      <c r="BE147" s="137">
        <f t="shared" ref="BE147:BE148" si="44">IF(N147="základní",J147,0)</f>
        <v>0</v>
      </c>
      <c r="BF147" s="137">
        <f t="shared" ref="BF147:BF148" si="45">IF(N147="snížená",J147,0)</f>
        <v>0</v>
      </c>
      <c r="BG147" s="137">
        <f t="shared" ref="BG147:BG148" si="46">IF(N147="zákl. přenesená",J147,0)</f>
        <v>0</v>
      </c>
      <c r="BH147" s="137">
        <f t="shared" ref="BH147:BH148" si="47">IF(N147="sníž. přenesená",J147,0)</f>
        <v>0</v>
      </c>
      <c r="BI147" s="137">
        <f t="shared" ref="BI147:BI148" si="48">IF(N147="nulová",J147,0)</f>
        <v>0</v>
      </c>
      <c r="BJ147" s="74" t="s">
        <v>70</v>
      </c>
      <c r="BK147" s="137">
        <f t="shared" ref="BK147:BK148" si="49">ROUND(I147*H147,2)</f>
        <v>0</v>
      </c>
      <c r="BL147" s="74" t="s">
        <v>122</v>
      </c>
    </row>
    <row r="148" spans="2:64" s="15" customFormat="1" ht="26">
      <c r="B148" s="14"/>
      <c r="C148" s="176" t="s">
        <v>193</v>
      </c>
      <c r="D148" s="176" t="s">
        <v>129</v>
      </c>
      <c r="E148" s="164" t="s">
        <v>438</v>
      </c>
      <c r="F148" s="164" t="s">
        <v>611</v>
      </c>
      <c r="G148" s="176" t="s">
        <v>169</v>
      </c>
      <c r="H148" s="167">
        <v>5</v>
      </c>
      <c r="I148" s="180">
        <v>0</v>
      </c>
      <c r="J148" s="168">
        <f t="shared" si="40"/>
        <v>0</v>
      </c>
      <c r="K148" s="131"/>
      <c r="L148" s="14"/>
      <c r="M148" s="132" t="s">
        <v>1</v>
      </c>
      <c r="N148" s="170" t="s">
        <v>32</v>
      </c>
      <c r="O148" s="134">
        <v>0</v>
      </c>
      <c r="P148" s="134">
        <f t="shared" si="41"/>
        <v>0</v>
      </c>
      <c r="Q148" s="134">
        <v>0</v>
      </c>
      <c r="R148" s="134">
        <f t="shared" si="42"/>
        <v>0</v>
      </c>
      <c r="S148" s="134">
        <v>0</v>
      </c>
      <c r="T148" s="135">
        <f t="shared" si="43"/>
        <v>0</v>
      </c>
      <c r="AR148" s="136" t="s">
        <v>122</v>
      </c>
      <c r="AT148" s="136" t="s">
        <v>129</v>
      </c>
      <c r="AU148" s="136" t="s">
        <v>70</v>
      </c>
      <c r="AY148" s="74" t="s">
        <v>119</v>
      </c>
      <c r="BE148" s="137">
        <f t="shared" si="44"/>
        <v>0</v>
      </c>
      <c r="BF148" s="137">
        <f t="shared" si="45"/>
        <v>0</v>
      </c>
      <c r="BG148" s="137">
        <f t="shared" si="46"/>
        <v>0</v>
      </c>
      <c r="BH148" s="137">
        <f t="shared" si="47"/>
        <v>0</v>
      </c>
      <c r="BI148" s="137">
        <f t="shared" si="48"/>
        <v>0</v>
      </c>
      <c r="BJ148" s="74" t="s">
        <v>70</v>
      </c>
      <c r="BK148" s="137">
        <f t="shared" si="49"/>
        <v>0</v>
      </c>
      <c r="BL148" s="74" t="s">
        <v>122</v>
      </c>
    </row>
    <row r="149" spans="2:64" s="15" customFormat="1" ht="26">
      <c r="B149" s="14"/>
      <c r="C149" s="73">
        <v>25</v>
      </c>
      <c r="D149" s="73" t="s">
        <v>120</v>
      </c>
      <c r="E149" s="126" t="s">
        <v>439</v>
      </c>
      <c r="F149" s="127" t="s">
        <v>612</v>
      </c>
      <c r="G149" s="128" t="s">
        <v>169</v>
      </c>
      <c r="H149" s="129">
        <v>5</v>
      </c>
      <c r="I149" s="178">
        <v>0</v>
      </c>
      <c r="J149" s="130">
        <f t="shared" si="0"/>
        <v>0</v>
      </c>
      <c r="K149" s="131"/>
      <c r="L149" s="14"/>
      <c r="M149" s="132" t="s">
        <v>1</v>
      </c>
      <c r="N149" s="133" t="s">
        <v>32</v>
      </c>
      <c r="O149" s="134">
        <v>0</v>
      </c>
      <c r="P149" s="134">
        <f t="shared" si="1"/>
        <v>0</v>
      </c>
      <c r="Q149" s="134">
        <v>0</v>
      </c>
      <c r="R149" s="134">
        <f t="shared" si="2"/>
        <v>0</v>
      </c>
      <c r="S149" s="134">
        <v>0</v>
      </c>
      <c r="T149" s="135">
        <f t="shared" si="3"/>
        <v>0</v>
      </c>
      <c r="AR149" s="136" t="s">
        <v>122</v>
      </c>
      <c r="AT149" s="136" t="s">
        <v>120</v>
      </c>
      <c r="AU149" s="136" t="s">
        <v>70</v>
      </c>
      <c r="AY149" s="74" t="s">
        <v>119</v>
      </c>
      <c r="BE149" s="137">
        <f t="shared" si="4"/>
        <v>0</v>
      </c>
      <c r="BF149" s="137">
        <f t="shared" si="5"/>
        <v>0</v>
      </c>
      <c r="BG149" s="137">
        <f t="shared" si="6"/>
        <v>0</v>
      </c>
      <c r="BH149" s="137">
        <f t="shared" si="7"/>
        <v>0</v>
      </c>
      <c r="BI149" s="137">
        <f t="shared" si="8"/>
        <v>0</v>
      </c>
      <c r="BJ149" s="74" t="s">
        <v>70</v>
      </c>
      <c r="BK149" s="137">
        <f t="shared" si="9"/>
        <v>0</v>
      </c>
      <c r="BL149" s="74" t="s">
        <v>122</v>
      </c>
    </row>
    <row r="150" spans="2:64" s="15" customFormat="1" ht="130">
      <c r="B150" s="14"/>
      <c r="C150" s="73">
        <v>26</v>
      </c>
      <c r="D150" s="73" t="s">
        <v>120</v>
      </c>
      <c r="E150" s="126" t="s">
        <v>440</v>
      </c>
      <c r="F150" s="127" t="s">
        <v>613</v>
      </c>
      <c r="G150" s="128" t="s">
        <v>134</v>
      </c>
      <c r="H150" s="129">
        <v>58</v>
      </c>
      <c r="I150" s="178">
        <v>0</v>
      </c>
      <c r="J150" s="130">
        <f t="shared" si="0"/>
        <v>0</v>
      </c>
      <c r="K150" s="131"/>
      <c r="L150" s="14"/>
      <c r="M150" s="132" t="s">
        <v>1</v>
      </c>
      <c r="N150" s="133" t="s">
        <v>32</v>
      </c>
      <c r="O150" s="134">
        <v>0</v>
      </c>
      <c r="P150" s="134">
        <f t="shared" si="1"/>
        <v>0</v>
      </c>
      <c r="Q150" s="134">
        <v>0</v>
      </c>
      <c r="R150" s="134">
        <f t="shared" si="2"/>
        <v>0</v>
      </c>
      <c r="S150" s="134">
        <v>0</v>
      </c>
      <c r="T150" s="135">
        <f t="shared" si="3"/>
        <v>0</v>
      </c>
      <c r="AR150" s="136" t="s">
        <v>122</v>
      </c>
      <c r="AT150" s="136" t="s">
        <v>120</v>
      </c>
      <c r="AU150" s="136" t="s">
        <v>70</v>
      </c>
      <c r="AY150" s="74" t="s">
        <v>119</v>
      </c>
      <c r="BE150" s="137">
        <f t="shared" si="4"/>
        <v>0</v>
      </c>
      <c r="BF150" s="137">
        <f t="shared" si="5"/>
        <v>0</v>
      </c>
      <c r="BG150" s="137">
        <f t="shared" si="6"/>
        <v>0</v>
      </c>
      <c r="BH150" s="137">
        <f t="shared" si="7"/>
        <v>0</v>
      </c>
      <c r="BI150" s="137">
        <f t="shared" si="8"/>
        <v>0</v>
      </c>
      <c r="BJ150" s="74" t="s">
        <v>70</v>
      </c>
      <c r="BK150" s="137">
        <f t="shared" si="9"/>
        <v>0</v>
      </c>
      <c r="BL150" s="74" t="s">
        <v>122</v>
      </c>
    </row>
    <row r="151" spans="2:64" s="15" customFormat="1" ht="26">
      <c r="B151" s="14"/>
      <c r="C151" s="73">
        <v>27</v>
      </c>
      <c r="D151" s="73" t="s">
        <v>120</v>
      </c>
      <c r="E151" s="126" t="s">
        <v>441</v>
      </c>
      <c r="F151" s="127" t="s">
        <v>442</v>
      </c>
      <c r="G151" s="128" t="s">
        <v>427</v>
      </c>
      <c r="H151" s="129">
        <v>3</v>
      </c>
      <c r="I151" s="178">
        <v>0</v>
      </c>
      <c r="J151" s="130">
        <f t="shared" si="0"/>
        <v>0</v>
      </c>
      <c r="K151" s="131"/>
      <c r="L151" s="14"/>
      <c r="M151" s="132" t="s">
        <v>1</v>
      </c>
      <c r="N151" s="133" t="s">
        <v>32</v>
      </c>
      <c r="O151" s="134">
        <v>0</v>
      </c>
      <c r="P151" s="134">
        <f t="shared" si="1"/>
        <v>0</v>
      </c>
      <c r="Q151" s="134">
        <v>0</v>
      </c>
      <c r="R151" s="134">
        <f t="shared" si="2"/>
        <v>0</v>
      </c>
      <c r="S151" s="134">
        <v>0</v>
      </c>
      <c r="T151" s="135">
        <f t="shared" si="3"/>
        <v>0</v>
      </c>
      <c r="AR151" s="136" t="s">
        <v>122</v>
      </c>
      <c r="AT151" s="136" t="s">
        <v>120</v>
      </c>
      <c r="AU151" s="136" t="s">
        <v>70</v>
      </c>
      <c r="AY151" s="74" t="s">
        <v>119</v>
      </c>
      <c r="BE151" s="137">
        <f t="shared" si="4"/>
        <v>0</v>
      </c>
      <c r="BF151" s="137">
        <f t="shared" si="5"/>
        <v>0</v>
      </c>
      <c r="BG151" s="137">
        <f t="shared" si="6"/>
        <v>0</v>
      </c>
      <c r="BH151" s="137">
        <f t="shared" si="7"/>
        <v>0</v>
      </c>
      <c r="BI151" s="137">
        <f t="shared" si="8"/>
        <v>0</v>
      </c>
      <c r="BJ151" s="74" t="s">
        <v>70</v>
      </c>
      <c r="BK151" s="137">
        <f t="shared" si="9"/>
        <v>0</v>
      </c>
      <c r="BL151" s="74" t="s">
        <v>122</v>
      </c>
    </row>
    <row r="152" spans="2:64" s="15" customFormat="1" ht="39">
      <c r="B152" s="14"/>
      <c r="C152" s="73">
        <v>28</v>
      </c>
      <c r="D152" s="73" t="s">
        <v>120</v>
      </c>
      <c r="E152" s="126" t="s">
        <v>443</v>
      </c>
      <c r="F152" s="127" t="s">
        <v>614</v>
      </c>
      <c r="G152" s="128" t="s">
        <v>134</v>
      </c>
      <c r="H152" s="129">
        <v>4</v>
      </c>
      <c r="I152" s="178">
        <v>0</v>
      </c>
      <c r="J152" s="130">
        <f t="shared" si="0"/>
        <v>0</v>
      </c>
      <c r="K152" s="131"/>
      <c r="L152" s="14"/>
      <c r="M152" s="132" t="s">
        <v>1</v>
      </c>
      <c r="N152" s="133" t="s">
        <v>32</v>
      </c>
      <c r="O152" s="134">
        <v>0</v>
      </c>
      <c r="P152" s="134">
        <f t="shared" si="1"/>
        <v>0</v>
      </c>
      <c r="Q152" s="134">
        <v>0</v>
      </c>
      <c r="R152" s="134">
        <f t="shared" si="2"/>
        <v>0</v>
      </c>
      <c r="S152" s="134">
        <v>0</v>
      </c>
      <c r="T152" s="135">
        <f t="shared" si="3"/>
        <v>0</v>
      </c>
      <c r="AR152" s="136" t="s">
        <v>122</v>
      </c>
      <c r="AT152" s="136" t="s">
        <v>120</v>
      </c>
      <c r="AU152" s="136" t="s">
        <v>70</v>
      </c>
      <c r="AY152" s="74" t="s">
        <v>119</v>
      </c>
      <c r="BE152" s="137">
        <f t="shared" si="4"/>
        <v>0</v>
      </c>
      <c r="BF152" s="137">
        <f t="shared" si="5"/>
        <v>0</v>
      </c>
      <c r="BG152" s="137">
        <f t="shared" si="6"/>
        <v>0</v>
      </c>
      <c r="BH152" s="137">
        <f t="shared" si="7"/>
        <v>0</v>
      </c>
      <c r="BI152" s="137">
        <f t="shared" si="8"/>
        <v>0</v>
      </c>
      <c r="BJ152" s="74" t="s">
        <v>70</v>
      </c>
      <c r="BK152" s="137">
        <f t="shared" si="9"/>
        <v>0</v>
      </c>
      <c r="BL152" s="74" t="s">
        <v>122</v>
      </c>
    </row>
    <row r="153" spans="2:64" s="15" customFormat="1" ht="24.25" customHeight="1">
      <c r="B153" s="14"/>
      <c r="C153" s="73">
        <v>29</v>
      </c>
      <c r="D153" s="73" t="s">
        <v>120</v>
      </c>
      <c r="E153" s="126" t="s">
        <v>444</v>
      </c>
      <c r="F153" s="127" t="s">
        <v>615</v>
      </c>
      <c r="G153" s="128" t="s">
        <v>168</v>
      </c>
      <c r="H153" s="129">
        <v>1</v>
      </c>
      <c r="I153" s="178">
        <v>0</v>
      </c>
      <c r="J153" s="130">
        <f t="shared" si="0"/>
        <v>0</v>
      </c>
      <c r="K153" s="131"/>
      <c r="L153" s="14"/>
      <c r="M153" s="132" t="s">
        <v>1</v>
      </c>
      <c r="N153" s="133" t="s">
        <v>32</v>
      </c>
      <c r="O153" s="134">
        <v>0</v>
      </c>
      <c r="P153" s="134">
        <f t="shared" si="1"/>
        <v>0</v>
      </c>
      <c r="Q153" s="134">
        <v>0</v>
      </c>
      <c r="R153" s="134">
        <f t="shared" si="2"/>
        <v>0</v>
      </c>
      <c r="S153" s="134">
        <v>0</v>
      </c>
      <c r="T153" s="135">
        <f t="shared" si="3"/>
        <v>0</v>
      </c>
      <c r="AR153" s="136" t="s">
        <v>122</v>
      </c>
      <c r="AT153" s="136" t="s">
        <v>120</v>
      </c>
      <c r="AU153" s="136" t="s">
        <v>70</v>
      </c>
      <c r="AY153" s="74" t="s">
        <v>119</v>
      </c>
      <c r="BE153" s="137">
        <f t="shared" si="4"/>
        <v>0</v>
      </c>
      <c r="BF153" s="137">
        <f t="shared" si="5"/>
        <v>0</v>
      </c>
      <c r="BG153" s="137">
        <f t="shared" si="6"/>
        <v>0</v>
      </c>
      <c r="BH153" s="137">
        <f t="shared" si="7"/>
        <v>0</v>
      </c>
      <c r="BI153" s="137">
        <f t="shared" si="8"/>
        <v>0</v>
      </c>
      <c r="BJ153" s="74" t="s">
        <v>70</v>
      </c>
      <c r="BK153" s="137">
        <f t="shared" si="9"/>
        <v>0</v>
      </c>
      <c r="BL153" s="74" t="s">
        <v>122</v>
      </c>
    </row>
    <row r="154" spans="2:64" s="15" customFormat="1" ht="65">
      <c r="B154" s="14"/>
      <c r="C154" s="73">
        <v>30</v>
      </c>
      <c r="D154" s="73" t="s">
        <v>120</v>
      </c>
      <c r="E154" s="126" t="s">
        <v>445</v>
      </c>
      <c r="F154" s="127" t="s">
        <v>605</v>
      </c>
      <c r="G154" s="128" t="s">
        <v>427</v>
      </c>
      <c r="H154" s="129">
        <v>60</v>
      </c>
      <c r="I154" s="178">
        <v>0</v>
      </c>
      <c r="J154" s="130">
        <f t="shared" ref="J154:J155" si="50">ROUND(I154*H154,2)</f>
        <v>0</v>
      </c>
      <c r="K154" s="131"/>
      <c r="L154" s="14"/>
      <c r="M154" s="132" t="s">
        <v>1</v>
      </c>
      <c r="N154" s="133" t="s">
        <v>32</v>
      </c>
      <c r="O154" s="134">
        <v>0</v>
      </c>
      <c r="P154" s="134">
        <f t="shared" ref="P154:P155" si="51">O154*H154</f>
        <v>0</v>
      </c>
      <c r="Q154" s="134">
        <v>0</v>
      </c>
      <c r="R154" s="134">
        <f t="shared" ref="R154:R155" si="52">Q154*H154</f>
        <v>0</v>
      </c>
      <c r="S154" s="134">
        <v>0</v>
      </c>
      <c r="T154" s="135">
        <f t="shared" ref="T154:T155" si="53">S154*H154</f>
        <v>0</v>
      </c>
      <c r="AR154" s="136" t="s">
        <v>122</v>
      </c>
      <c r="AT154" s="136" t="s">
        <v>120</v>
      </c>
      <c r="AU154" s="136" t="s">
        <v>70</v>
      </c>
      <c r="AY154" s="74" t="s">
        <v>119</v>
      </c>
      <c r="BE154" s="137">
        <f t="shared" ref="BE154:BE155" si="54">IF(N154="základní",J154,0)</f>
        <v>0</v>
      </c>
      <c r="BF154" s="137">
        <f t="shared" ref="BF154:BF155" si="55">IF(N154="snížená",J154,0)</f>
        <v>0</v>
      </c>
      <c r="BG154" s="137">
        <f t="shared" ref="BG154:BG155" si="56">IF(N154="zákl. přenesená",J154,0)</f>
        <v>0</v>
      </c>
      <c r="BH154" s="137">
        <f t="shared" ref="BH154:BH155" si="57">IF(N154="sníž. přenesená",J154,0)</f>
        <v>0</v>
      </c>
      <c r="BI154" s="137">
        <f t="shared" ref="BI154:BI155" si="58">IF(N154="nulová",J154,0)</f>
        <v>0</v>
      </c>
      <c r="BJ154" s="74" t="s">
        <v>70</v>
      </c>
      <c r="BK154" s="137">
        <f t="shared" ref="BK154:BK155" si="59">ROUND(I154*H154,2)</f>
        <v>0</v>
      </c>
      <c r="BL154" s="74" t="s">
        <v>122</v>
      </c>
    </row>
    <row r="155" spans="2:64" s="15" customFormat="1" ht="24.25" customHeight="1">
      <c r="B155" s="14"/>
      <c r="C155" s="73">
        <v>31</v>
      </c>
      <c r="D155" s="73" t="s">
        <v>120</v>
      </c>
      <c r="E155" s="126" t="s">
        <v>446</v>
      </c>
      <c r="F155" s="127" t="s">
        <v>448</v>
      </c>
      <c r="G155" s="128" t="s">
        <v>168</v>
      </c>
      <c r="H155" s="129">
        <v>1</v>
      </c>
      <c r="I155" s="178">
        <v>0</v>
      </c>
      <c r="J155" s="130">
        <f t="shared" si="50"/>
        <v>0</v>
      </c>
      <c r="K155" s="131"/>
      <c r="L155" s="14"/>
      <c r="M155" s="132" t="s">
        <v>1</v>
      </c>
      <c r="N155" s="133" t="s">
        <v>32</v>
      </c>
      <c r="O155" s="134">
        <v>0</v>
      </c>
      <c r="P155" s="134">
        <f t="shared" si="51"/>
        <v>0</v>
      </c>
      <c r="Q155" s="134">
        <v>0</v>
      </c>
      <c r="R155" s="134">
        <f t="shared" si="52"/>
        <v>0</v>
      </c>
      <c r="S155" s="134">
        <v>0</v>
      </c>
      <c r="T155" s="135">
        <f t="shared" si="53"/>
        <v>0</v>
      </c>
      <c r="AR155" s="136" t="s">
        <v>122</v>
      </c>
      <c r="AT155" s="136" t="s">
        <v>120</v>
      </c>
      <c r="AU155" s="136" t="s">
        <v>70</v>
      </c>
      <c r="AY155" s="74" t="s">
        <v>119</v>
      </c>
      <c r="BE155" s="137">
        <f t="shared" si="54"/>
        <v>0</v>
      </c>
      <c r="BF155" s="137">
        <f t="shared" si="55"/>
        <v>0</v>
      </c>
      <c r="BG155" s="137">
        <f t="shared" si="56"/>
        <v>0</v>
      </c>
      <c r="BH155" s="137">
        <f t="shared" si="57"/>
        <v>0</v>
      </c>
      <c r="BI155" s="137">
        <f t="shared" si="58"/>
        <v>0</v>
      </c>
      <c r="BJ155" s="74" t="s">
        <v>70</v>
      </c>
      <c r="BK155" s="137">
        <f t="shared" si="59"/>
        <v>0</v>
      </c>
      <c r="BL155" s="74" t="s">
        <v>122</v>
      </c>
    </row>
    <row r="156" spans="2:64" s="15" customFormat="1" ht="24.25" customHeight="1">
      <c r="B156" s="14"/>
      <c r="C156" s="73">
        <v>32</v>
      </c>
      <c r="D156" s="73" t="s">
        <v>120</v>
      </c>
      <c r="E156" s="126" t="s">
        <v>447</v>
      </c>
      <c r="F156" s="127" t="s">
        <v>449</v>
      </c>
      <c r="G156" s="128" t="s">
        <v>168</v>
      </c>
      <c r="H156" s="129">
        <v>1</v>
      </c>
      <c r="I156" s="178">
        <v>0</v>
      </c>
      <c r="J156" s="130">
        <f t="shared" si="0"/>
        <v>0</v>
      </c>
      <c r="K156" s="131"/>
      <c r="L156" s="14"/>
      <c r="M156" s="172" t="s">
        <v>1</v>
      </c>
      <c r="N156" s="173" t="s">
        <v>32</v>
      </c>
      <c r="O156" s="174">
        <v>0</v>
      </c>
      <c r="P156" s="174">
        <f t="shared" si="1"/>
        <v>0</v>
      </c>
      <c r="Q156" s="174">
        <v>0</v>
      </c>
      <c r="R156" s="174">
        <f t="shared" si="2"/>
        <v>0</v>
      </c>
      <c r="S156" s="174">
        <v>0</v>
      </c>
      <c r="T156" s="175">
        <f t="shared" si="3"/>
        <v>0</v>
      </c>
      <c r="AR156" s="136" t="s">
        <v>122</v>
      </c>
      <c r="AT156" s="136" t="s">
        <v>120</v>
      </c>
      <c r="AU156" s="136" t="s">
        <v>70</v>
      </c>
      <c r="AY156" s="74" t="s">
        <v>119</v>
      </c>
      <c r="BE156" s="137">
        <f t="shared" si="4"/>
        <v>0</v>
      </c>
      <c r="BF156" s="137">
        <f t="shared" si="5"/>
        <v>0</v>
      </c>
      <c r="BG156" s="137">
        <f t="shared" si="6"/>
        <v>0</v>
      </c>
      <c r="BH156" s="137">
        <f t="shared" si="7"/>
        <v>0</v>
      </c>
      <c r="BI156" s="137">
        <f t="shared" si="8"/>
        <v>0</v>
      </c>
      <c r="BJ156" s="74" t="s">
        <v>70</v>
      </c>
      <c r="BK156" s="137">
        <f t="shared" si="9"/>
        <v>0</v>
      </c>
      <c r="BL156" s="74" t="s">
        <v>122</v>
      </c>
    </row>
    <row r="157" spans="2:64" s="15" customFormat="1" ht="7" customHeight="1">
      <c r="B157" s="28"/>
      <c r="C157" s="29"/>
      <c r="D157" s="29"/>
      <c r="E157" s="29"/>
      <c r="F157" s="29"/>
      <c r="G157" s="29"/>
      <c r="H157" s="29"/>
      <c r="I157" s="29"/>
      <c r="J157" s="29"/>
      <c r="K157" s="29"/>
      <c r="L157" s="14"/>
    </row>
    <row r="161" spans="10:10">
      <c r="J161" s="177"/>
    </row>
  </sheetData>
  <sheetProtection algorithmName="SHA-512" hashValue="x48uqcloXEFRjvi+vDulVRmaAGV/fvpCrwEhoHq3uX59iLmy/fnjwYcxFr1GPiY3QjjH4awSF/l6ZXjJgv4PDg==" saltValue="KVnPVErB25VuLZUQ4Sa4uQ==" spinCount="100000" sheet="1" objects="1" scenarios="1"/>
  <autoFilter ref="C116:K156" xr:uid="{00000000-0009-0000-0000-000002000000}"/>
  <mergeCells count="8">
    <mergeCell ref="E107:H107"/>
    <mergeCell ref="E109:H109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L143"/>
  <sheetViews>
    <sheetView showGridLines="0" zoomScale="136" zoomScaleNormal="136" workbookViewId="0">
      <selection activeCell="A2" sqref="A2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 customWidth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2" width="9.25" hidden="1" customWidth="1"/>
    <col min="63" max="63" width="10.25" hidden="1" customWidth="1"/>
    <col min="64" max="64" width="9.25" hidden="1" customWidth="1"/>
    <col min="65" max="65" width="0" hidden="1" customWidth="1"/>
  </cols>
  <sheetData>
    <row r="2" spans="2:46" ht="37" customHeight="1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76</v>
      </c>
    </row>
    <row r="3" spans="2:46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" customHeight="1">
      <c r="B4" s="4"/>
      <c r="D4" s="5" t="s">
        <v>77</v>
      </c>
      <c r="L4" s="4"/>
      <c r="M4" s="75" t="s">
        <v>8</v>
      </c>
      <c r="AT4" s="74" t="s">
        <v>3</v>
      </c>
    </row>
    <row r="5" spans="2:46" ht="7" customHeight="1">
      <c r="B5" s="4"/>
      <c r="L5" s="4"/>
    </row>
    <row r="6" spans="2:46" ht="12" customHeight="1">
      <c r="B6" s="4"/>
      <c r="D6" s="10" t="s">
        <v>10</v>
      </c>
      <c r="L6" s="4"/>
    </row>
    <row r="7" spans="2:46" ht="26.25" customHeight="1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>
      <c r="B8" s="14"/>
      <c r="D8" s="10" t="s">
        <v>78</v>
      </c>
      <c r="L8" s="14"/>
    </row>
    <row r="9" spans="2:46" s="15" customFormat="1" ht="16.5" customHeight="1">
      <c r="B9" s="14"/>
      <c r="E9" s="209" t="s">
        <v>238</v>
      </c>
      <c r="F9" s="220"/>
      <c r="G9" s="220"/>
      <c r="H9" s="220"/>
      <c r="L9" s="14"/>
    </row>
    <row r="10" spans="2:46" s="15" customFormat="1">
      <c r="B10" s="14"/>
      <c r="L10" s="14"/>
    </row>
    <row r="11" spans="2:46" s="15" customFormat="1" ht="12" customHeight="1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1" customHeight="1">
      <c r="B13" s="14"/>
      <c r="L13" s="14"/>
    </row>
    <row r="14" spans="2:46" s="15" customFormat="1" ht="12" customHeight="1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" customHeight="1">
      <c r="B16" s="14"/>
      <c r="L16" s="14"/>
    </row>
    <row r="17" spans="2:12" s="15" customFormat="1" ht="12" customHeight="1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" customHeight="1">
      <c r="B19" s="14"/>
      <c r="L19" s="14"/>
    </row>
    <row r="20" spans="2:12" s="15" customFormat="1" ht="12" customHeight="1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" customHeight="1">
      <c r="B22" s="14"/>
      <c r="L22" s="14"/>
    </row>
    <row r="23" spans="2:12" s="15" customFormat="1" ht="12" customHeight="1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>
      <c r="B24" s="14"/>
      <c r="E24" s="8"/>
      <c r="I24" s="10" t="s">
        <v>20</v>
      </c>
      <c r="J24" s="8" t="s">
        <v>1</v>
      </c>
      <c r="L24" s="14"/>
    </row>
    <row r="25" spans="2:12" s="15" customFormat="1" ht="7" customHeight="1">
      <c r="B25" s="14"/>
      <c r="L25" s="14"/>
    </row>
    <row r="26" spans="2:12" s="15" customFormat="1" ht="12" customHeight="1">
      <c r="B26" s="14"/>
      <c r="D26" s="10" t="s">
        <v>26</v>
      </c>
      <c r="L26" s="14"/>
    </row>
    <row r="27" spans="2:12" s="77" customFormat="1" ht="16.5" customHeight="1">
      <c r="B27" s="76"/>
      <c r="E27" s="190" t="s">
        <v>1</v>
      </c>
      <c r="F27" s="190"/>
      <c r="G27" s="190"/>
      <c r="H27" s="190"/>
      <c r="L27" s="76"/>
    </row>
    <row r="28" spans="2:12" s="15" customFormat="1" ht="7" customHeight="1">
      <c r="B28" s="14"/>
      <c r="L28" s="14"/>
    </row>
    <row r="29" spans="2:12" s="15" customFormat="1" ht="7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5" customHeight="1">
      <c r="B30" s="14"/>
      <c r="D30" s="78" t="s">
        <v>27</v>
      </c>
      <c r="J30" s="53">
        <f>ROUND(J118, 2)</f>
        <v>0</v>
      </c>
      <c r="L30" s="14"/>
    </row>
    <row r="31" spans="2:12" s="15" customFormat="1" ht="7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" customHeight="1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" customHeight="1">
      <c r="B33" s="14"/>
      <c r="D33" s="41" t="s">
        <v>31</v>
      </c>
      <c r="E33" s="10" t="s">
        <v>32</v>
      </c>
      <c r="F33" s="79">
        <f>ROUND((SUM(BE118:BE140)),  2)</f>
        <v>0</v>
      </c>
      <c r="I33" s="80">
        <v>0.21</v>
      </c>
      <c r="J33" s="79">
        <f>ROUND(((SUM(BE118:BE140))*I33),  2)</f>
        <v>0</v>
      </c>
      <c r="L33" s="14"/>
    </row>
    <row r="34" spans="2:12" s="15" customFormat="1" ht="14.5" customHeight="1">
      <c r="B34" s="14"/>
      <c r="E34" s="10" t="s">
        <v>33</v>
      </c>
      <c r="F34" s="79">
        <f>ROUND((SUM(BF118:BF140)),  2)</f>
        <v>0</v>
      </c>
      <c r="I34" s="80">
        <v>0.12</v>
      </c>
      <c r="J34" s="79">
        <f>ROUND(((SUM(BF118:BF140))*I34),  2)</f>
        <v>0</v>
      </c>
      <c r="L34" s="14"/>
    </row>
    <row r="35" spans="2:12" s="15" customFormat="1" ht="14.5" hidden="1" customHeight="1">
      <c r="B35" s="14"/>
      <c r="E35" s="10" t="s">
        <v>34</v>
      </c>
      <c r="F35" s="79">
        <f>ROUND((SUM(BG118:BG140)),  2)</f>
        <v>0</v>
      </c>
      <c r="I35" s="80">
        <v>0.21</v>
      </c>
      <c r="J35" s="79">
        <f>0</f>
        <v>0</v>
      </c>
      <c r="L35" s="14"/>
    </row>
    <row r="36" spans="2:12" s="15" customFormat="1" ht="14.5" hidden="1" customHeight="1">
      <c r="B36" s="14"/>
      <c r="E36" s="10" t="s">
        <v>35</v>
      </c>
      <c r="F36" s="79">
        <f>ROUND((SUM(BH118:BH140)),  2)</f>
        <v>0</v>
      </c>
      <c r="I36" s="80">
        <v>0.12</v>
      </c>
      <c r="J36" s="79">
        <f>0</f>
        <v>0</v>
      </c>
      <c r="L36" s="14"/>
    </row>
    <row r="37" spans="2:12" s="15" customFormat="1" ht="14.5" hidden="1" customHeight="1">
      <c r="B37" s="14"/>
      <c r="E37" s="10" t="s">
        <v>36</v>
      </c>
      <c r="F37" s="79">
        <f>ROUND((SUM(BI118:BI140)),  2)</f>
        <v>0</v>
      </c>
      <c r="I37" s="80">
        <v>0</v>
      </c>
      <c r="J37" s="79">
        <f>0</f>
        <v>0</v>
      </c>
      <c r="L37" s="14"/>
    </row>
    <row r="38" spans="2:12" s="15" customFormat="1" ht="7" customHeight="1">
      <c r="B38" s="14"/>
      <c r="L38" s="14"/>
    </row>
    <row r="39" spans="2:12" s="15" customFormat="1" ht="25.25" customHeight="1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" customHeight="1">
      <c r="B40" s="14"/>
      <c r="L40" s="14"/>
    </row>
    <row r="41" spans="2:12" ht="14.5" customHeight="1">
      <c r="B41" s="4"/>
      <c r="L41" s="4"/>
    </row>
    <row r="42" spans="2:12" ht="14.5" customHeight="1">
      <c r="B42" s="4"/>
      <c r="L42" s="4"/>
    </row>
    <row r="43" spans="2:12" ht="14.5" customHeight="1">
      <c r="B43" s="4"/>
      <c r="L43" s="4"/>
    </row>
    <row r="44" spans="2:12" ht="14.5" customHeight="1">
      <c r="B44" s="4"/>
      <c r="L44" s="4"/>
    </row>
    <row r="45" spans="2:12" ht="14.5" customHeight="1">
      <c r="B45" s="4"/>
      <c r="L45" s="4"/>
    </row>
    <row r="46" spans="2:12" ht="14.5" customHeight="1">
      <c r="B46" s="4"/>
      <c r="L46" s="4"/>
    </row>
    <row r="47" spans="2:12" ht="14.5" customHeight="1">
      <c r="B47" s="4"/>
      <c r="L47" s="4"/>
    </row>
    <row r="48" spans="2:12" ht="14.5" customHeight="1">
      <c r="B48" s="4"/>
      <c r="L48" s="4"/>
    </row>
    <row r="49" spans="2:12" ht="14.5" customHeight="1">
      <c r="B49" s="4"/>
      <c r="L49" s="4"/>
    </row>
    <row r="50" spans="2:12" s="15" customFormat="1" ht="14.5" customHeight="1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>
      <c r="B51" s="4"/>
      <c r="L51" s="4"/>
    </row>
    <row r="52" spans="2:12">
      <c r="B52" s="4"/>
      <c r="L52" s="4"/>
    </row>
    <row r="53" spans="2:12">
      <c r="B53" s="4"/>
      <c r="L53" s="4"/>
    </row>
    <row r="54" spans="2:12">
      <c r="B54" s="4"/>
      <c r="L54" s="4"/>
    </row>
    <row r="55" spans="2:12">
      <c r="B55" s="4"/>
      <c r="L55" s="4"/>
    </row>
    <row r="56" spans="2:12">
      <c r="B56" s="4"/>
      <c r="L56" s="4"/>
    </row>
    <row r="57" spans="2:12">
      <c r="B57" s="4"/>
      <c r="L57" s="4"/>
    </row>
    <row r="58" spans="2:12">
      <c r="B58" s="4"/>
      <c r="L58" s="4"/>
    </row>
    <row r="59" spans="2:12">
      <c r="B59" s="4"/>
      <c r="L59" s="4"/>
    </row>
    <row r="60" spans="2:12">
      <c r="B60" s="4"/>
      <c r="L60" s="4"/>
    </row>
    <row r="61" spans="2:12" s="15" customFormat="1" ht="13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>
      <c r="B62" s="4"/>
      <c r="L62" s="4"/>
    </row>
    <row r="63" spans="2:12">
      <c r="B63" s="4"/>
      <c r="L63" s="4"/>
    </row>
    <row r="64" spans="2:12">
      <c r="B64" s="4"/>
      <c r="L64" s="4"/>
    </row>
    <row r="65" spans="2:12" s="15" customFormat="1" ht="13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>
      <c r="B66" s="4"/>
      <c r="L66" s="4"/>
    </row>
    <row r="67" spans="2:12">
      <c r="B67" s="4"/>
      <c r="L67" s="4"/>
    </row>
    <row r="68" spans="2:12">
      <c r="B68" s="4"/>
      <c r="L68" s="4"/>
    </row>
    <row r="69" spans="2:12">
      <c r="B69" s="4"/>
      <c r="L69" s="4"/>
    </row>
    <row r="70" spans="2:12">
      <c r="B70" s="4"/>
      <c r="L70" s="4"/>
    </row>
    <row r="71" spans="2:12">
      <c r="B71" s="4"/>
      <c r="L71" s="4"/>
    </row>
    <row r="72" spans="2:12">
      <c r="B72" s="4"/>
      <c r="L72" s="4"/>
    </row>
    <row r="73" spans="2:12">
      <c r="B73" s="4"/>
      <c r="L73" s="4"/>
    </row>
    <row r="74" spans="2:12">
      <c r="B74" s="4"/>
      <c r="L74" s="4"/>
    </row>
    <row r="75" spans="2:12">
      <c r="B75" s="4"/>
      <c r="L75" s="4"/>
    </row>
    <row r="76" spans="2:12" s="15" customFormat="1" ht="13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" customHeight="1">
      <c r="B82" s="14"/>
      <c r="C82" s="5" t="s">
        <v>79</v>
      </c>
      <c r="L82" s="14"/>
    </row>
    <row r="83" spans="2:47" s="15" customFormat="1" ht="7" customHeight="1">
      <c r="B83" s="14"/>
      <c r="L83" s="14"/>
    </row>
    <row r="84" spans="2:47" s="15" customFormat="1" ht="12" customHeight="1">
      <c r="B84" s="14"/>
      <c r="C84" s="10" t="s">
        <v>10</v>
      </c>
      <c r="L84" s="14"/>
    </row>
    <row r="85" spans="2:47" s="15" customFormat="1" ht="26.25" customHeight="1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>
      <c r="B86" s="14"/>
      <c r="C86" s="10" t="s">
        <v>78</v>
      </c>
      <c r="L86" s="14"/>
    </row>
    <row r="87" spans="2:47" s="15" customFormat="1" ht="16.5" customHeight="1">
      <c r="B87" s="14"/>
      <c r="E87" s="209" t="str">
        <f>E9</f>
        <v>023 - ÚT</v>
      </c>
      <c r="F87" s="220"/>
      <c r="G87" s="220"/>
      <c r="H87" s="220"/>
      <c r="L87" s="14"/>
    </row>
    <row r="88" spans="2:47" s="15" customFormat="1" ht="7" customHeight="1">
      <c r="B88" s="14"/>
      <c r="L88" s="14"/>
    </row>
    <row r="89" spans="2:47" s="15" customFormat="1" ht="12" customHeight="1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" customHeight="1">
      <c r="B90" s="14"/>
      <c r="L90" s="14"/>
    </row>
    <row r="91" spans="2:47" s="15" customFormat="1" ht="40.25" customHeight="1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25" customHeight="1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25" customHeight="1">
      <c r="B93" s="14"/>
      <c r="L93" s="14"/>
    </row>
    <row r="94" spans="2:47" s="15" customFormat="1" ht="29.25" customHeight="1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25" customHeight="1">
      <c r="B95" s="14"/>
      <c r="L95" s="14"/>
    </row>
    <row r="96" spans="2:47" s="15" customFormat="1" ht="23" customHeight="1">
      <c r="B96" s="14"/>
      <c r="C96" s="91" t="s">
        <v>82</v>
      </c>
      <c r="J96" s="53">
        <f>J118</f>
        <v>0</v>
      </c>
      <c r="L96" s="14"/>
      <c r="AU96" s="74" t="s">
        <v>83</v>
      </c>
    </row>
    <row r="97" spans="2:12" s="93" customFormat="1" ht="25" customHeight="1">
      <c r="B97" s="92"/>
      <c r="D97" s="94" t="s">
        <v>91</v>
      </c>
      <c r="E97" s="95"/>
      <c r="F97" s="95"/>
      <c r="G97" s="95"/>
      <c r="H97" s="95"/>
      <c r="I97" s="95"/>
      <c r="J97" s="96">
        <f>J119</f>
        <v>0</v>
      </c>
      <c r="L97" s="92"/>
    </row>
    <row r="98" spans="2:12" s="93" customFormat="1" ht="25" customHeight="1">
      <c r="B98" s="92"/>
      <c r="D98" s="94" t="s">
        <v>365</v>
      </c>
      <c r="E98" s="95"/>
      <c r="F98" s="95"/>
      <c r="G98" s="95"/>
      <c r="H98" s="95"/>
      <c r="I98" s="95"/>
      <c r="J98" s="96">
        <f>J120</f>
        <v>0</v>
      </c>
      <c r="L98" s="92"/>
    </row>
    <row r="99" spans="2:12" s="15" customFormat="1" ht="21.75" customHeight="1">
      <c r="B99" s="14"/>
      <c r="L99" s="14"/>
    </row>
    <row r="100" spans="2:12" s="15" customFormat="1" ht="7" customHeight="1"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14"/>
    </row>
    <row r="104" spans="2:12" s="15" customFormat="1" ht="7" customHeight="1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14"/>
    </row>
    <row r="105" spans="2:12" s="15" customFormat="1" ht="25" customHeight="1">
      <c r="B105" s="14"/>
      <c r="C105" s="5" t="s">
        <v>104</v>
      </c>
      <c r="L105" s="14"/>
    </row>
    <row r="106" spans="2:12" s="15" customFormat="1" ht="7" customHeight="1">
      <c r="B106" s="14"/>
      <c r="L106" s="14"/>
    </row>
    <row r="107" spans="2:12" s="15" customFormat="1" ht="12" customHeight="1">
      <c r="B107" s="14"/>
      <c r="C107" s="10" t="s">
        <v>10</v>
      </c>
      <c r="L107" s="14"/>
    </row>
    <row r="108" spans="2:12" s="15" customFormat="1" ht="26.25" customHeight="1">
      <c r="B108" s="14"/>
      <c r="E108" s="218" t="str">
        <f>E7</f>
        <v xml:space="preserve">	MĚSTSKÉ MUZEUM MARIÁNSKÉ LÁZNĚ - STAVEBNÍ ÚPRAVY - EXPOZICE</v>
      </c>
      <c r="F108" s="219"/>
      <c r="G108" s="219"/>
      <c r="H108" s="219"/>
      <c r="L108" s="14"/>
    </row>
    <row r="109" spans="2:12" s="15" customFormat="1" ht="12" customHeight="1">
      <c r="B109" s="14"/>
      <c r="C109" s="10" t="s">
        <v>78</v>
      </c>
      <c r="L109" s="14"/>
    </row>
    <row r="110" spans="2:12" s="15" customFormat="1" ht="16.5" customHeight="1">
      <c r="B110" s="14"/>
      <c r="E110" s="209" t="str">
        <f>E9</f>
        <v>023 - ÚT</v>
      </c>
      <c r="F110" s="220"/>
      <c r="G110" s="220"/>
      <c r="H110" s="220"/>
      <c r="L110" s="14"/>
    </row>
    <row r="111" spans="2:12" s="15" customFormat="1" ht="7" customHeight="1">
      <c r="B111" s="14"/>
      <c r="L111" s="14"/>
    </row>
    <row r="112" spans="2:12" s="15" customFormat="1" ht="12" customHeight="1">
      <c r="B112" s="14"/>
      <c r="C112" s="10" t="s">
        <v>13</v>
      </c>
      <c r="F112" s="8" t="str">
        <f>F12</f>
        <v>Mariánské Lázně</v>
      </c>
      <c r="I112" s="10" t="s">
        <v>15</v>
      </c>
      <c r="J112" s="38">
        <f>IF(J12="","",J12)</f>
        <v>45736</v>
      </c>
      <c r="L112" s="14"/>
    </row>
    <row r="113" spans="2:64" s="15" customFormat="1" ht="7" customHeight="1">
      <c r="B113" s="14"/>
      <c r="L113" s="14"/>
    </row>
    <row r="114" spans="2:64" s="15" customFormat="1" ht="40.25" customHeight="1">
      <c r="B114" s="14"/>
      <c r="C114" s="10" t="s">
        <v>16</v>
      </c>
      <c r="F114" s="8" t="str">
        <f>E15</f>
        <v>Město Mariánské Lázně, Ruská 155, 353 01 M. Lázně</v>
      </c>
      <c r="I114" s="10" t="s">
        <v>23</v>
      </c>
      <c r="J114" s="12" t="str">
        <f>E21</f>
        <v>Ing. arch. Jan Albrecht, Závěrka 473/8 169 00 Praha 6</v>
      </c>
      <c r="L114" s="14"/>
    </row>
    <row r="115" spans="2:64" s="15" customFormat="1" ht="15.25" customHeight="1">
      <c r="B115" s="14"/>
      <c r="C115" s="10" t="s">
        <v>21</v>
      </c>
      <c r="F115" s="8" t="str">
        <f>IF(E18="","",E18)</f>
        <v xml:space="preserve"> </v>
      </c>
      <c r="I115" s="10" t="s">
        <v>25</v>
      </c>
      <c r="J115" s="12">
        <f>E24</f>
        <v>0</v>
      </c>
      <c r="L115" s="14"/>
    </row>
    <row r="116" spans="2:64" s="15" customFormat="1" ht="10.25" customHeight="1">
      <c r="B116" s="14"/>
      <c r="L116" s="14"/>
    </row>
    <row r="117" spans="2:64" s="108" customFormat="1" ht="29.25" customHeight="1">
      <c r="B117" s="103"/>
      <c r="C117" s="104" t="s">
        <v>105</v>
      </c>
      <c r="D117" s="105" t="s">
        <v>52</v>
      </c>
      <c r="E117" s="105" t="s">
        <v>48</v>
      </c>
      <c r="F117" s="105" t="s">
        <v>49</v>
      </c>
      <c r="G117" s="105" t="s">
        <v>106</v>
      </c>
      <c r="H117" s="105" t="s">
        <v>107</v>
      </c>
      <c r="I117" s="105" t="s">
        <v>108</v>
      </c>
      <c r="J117" s="106" t="s">
        <v>81</v>
      </c>
      <c r="K117" s="107" t="s">
        <v>109</v>
      </c>
      <c r="L117" s="103"/>
      <c r="M117" s="45" t="s">
        <v>1</v>
      </c>
      <c r="N117" s="46" t="s">
        <v>31</v>
      </c>
      <c r="O117" s="46" t="s">
        <v>110</v>
      </c>
      <c r="P117" s="46" t="s">
        <v>111</v>
      </c>
      <c r="Q117" s="46" t="s">
        <v>112</v>
      </c>
      <c r="R117" s="46" t="s">
        <v>113</v>
      </c>
      <c r="S117" s="46" t="s">
        <v>114</v>
      </c>
      <c r="T117" s="47" t="s">
        <v>115</v>
      </c>
    </row>
    <row r="118" spans="2:64" s="15" customFormat="1" ht="23" customHeight="1">
      <c r="B118" s="14"/>
      <c r="C118" s="51" t="s">
        <v>116</v>
      </c>
      <c r="J118" s="109">
        <f>BK118</f>
        <v>0</v>
      </c>
      <c r="L118" s="14"/>
      <c r="M118" s="48"/>
      <c r="N118" s="39"/>
      <c r="O118" s="39"/>
      <c r="P118" s="110">
        <f>P119+P120</f>
        <v>0</v>
      </c>
      <c r="Q118" s="39"/>
      <c r="R118" s="110">
        <f>R119+R120</f>
        <v>0</v>
      </c>
      <c r="S118" s="39"/>
      <c r="T118" s="111">
        <f>T119+T120</f>
        <v>0</v>
      </c>
      <c r="AT118" s="74" t="s">
        <v>66</v>
      </c>
      <c r="AU118" s="74" t="s">
        <v>83</v>
      </c>
      <c r="BK118" s="112">
        <f>BK119+BK120</f>
        <v>0</v>
      </c>
    </row>
    <row r="119" spans="2:64" s="114" customFormat="1" ht="26" customHeight="1">
      <c r="B119" s="113"/>
      <c r="D119" s="115" t="s">
        <v>66</v>
      </c>
      <c r="E119" s="116" t="s">
        <v>157</v>
      </c>
      <c r="F119" s="116" t="s">
        <v>158</v>
      </c>
      <c r="J119" s="117">
        <f>BK119</f>
        <v>0</v>
      </c>
      <c r="L119" s="113"/>
      <c r="M119" s="118"/>
      <c r="P119" s="119">
        <v>0</v>
      </c>
      <c r="R119" s="119">
        <v>0</v>
      </c>
      <c r="T119" s="120">
        <v>0</v>
      </c>
      <c r="AR119" s="115" t="s">
        <v>71</v>
      </c>
      <c r="AT119" s="122" t="s">
        <v>66</v>
      </c>
      <c r="AU119" s="122" t="s">
        <v>67</v>
      </c>
      <c r="AY119" s="115" t="s">
        <v>119</v>
      </c>
      <c r="BK119" s="123">
        <v>0</v>
      </c>
    </row>
    <row r="120" spans="2:64" s="114" customFormat="1" ht="26" customHeight="1">
      <c r="B120" s="113"/>
      <c r="D120" s="115" t="s">
        <v>66</v>
      </c>
      <c r="E120" s="116">
        <v>731</v>
      </c>
      <c r="F120" s="116" t="s">
        <v>364</v>
      </c>
      <c r="J120" s="117">
        <f>BK120</f>
        <v>0</v>
      </c>
      <c r="L120" s="113"/>
      <c r="M120" s="118"/>
      <c r="P120" s="119">
        <f>SUM(P121:P140)</f>
        <v>0</v>
      </c>
      <c r="R120" s="119">
        <f>SUM(R121:R140)</f>
        <v>0</v>
      </c>
      <c r="T120" s="120">
        <f>SUM(T121:T140)</f>
        <v>0</v>
      </c>
      <c r="AR120" s="115" t="s">
        <v>71</v>
      </c>
      <c r="AT120" s="122" t="s">
        <v>66</v>
      </c>
      <c r="AU120" s="122" t="s">
        <v>67</v>
      </c>
      <c r="AY120" s="115" t="s">
        <v>119</v>
      </c>
      <c r="BK120" s="123">
        <f>SUM(BK121:BK140)</f>
        <v>0</v>
      </c>
    </row>
    <row r="121" spans="2:64" s="15" customFormat="1" ht="16.5" customHeight="1">
      <c r="B121" s="14"/>
      <c r="C121" s="73" t="s">
        <v>70</v>
      </c>
      <c r="D121" s="73" t="s">
        <v>120</v>
      </c>
      <c r="E121" s="126" t="s">
        <v>367</v>
      </c>
      <c r="F121" s="127" t="s">
        <v>366</v>
      </c>
      <c r="G121" s="128" t="s">
        <v>168</v>
      </c>
      <c r="H121" s="129">
        <v>1</v>
      </c>
      <c r="I121" s="178">
        <v>0</v>
      </c>
      <c r="J121" s="130">
        <f t="shared" ref="J121:J131" si="0">ROUND(I121*H121,2)</f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ref="P121:P140" si="1">O121*H121</f>
        <v>0</v>
      </c>
      <c r="Q121" s="134">
        <v>0</v>
      </c>
      <c r="R121" s="134">
        <f t="shared" ref="R121:R140" si="2">Q121*H121</f>
        <v>0</v>
      </c>
      <c r="S121" s="134">
        <v>0</v>
      </c>
      <c r="T121" s="135">
        <f t="shared" ref="T121:T140" si="3">S121*H121</f>
        <v>0</v>
      </c>
      <c r="AR121" s="136" t="s">
        <v>159</v>
      </c>
      <c r="AT121" s="136" t="s">
        <v>120</v>
      </c>
      <c r="AU121" s="136" t="s">
        <v>70</v>
      </c>
      <c r="AY121" s="74" t="s">
        <v>119</v>
      </c>
      <c r="BE121" s="137">
        <f t="shared" ref="BE121:BE140" si="4">IF(N121="základní",J121,0)</f>
        <v>0</v>
      </c>
      <c r="BF121" s="137">
        <f t="shared" ref="BF121:BF140" si="5">IF(N121="snížená",J121,0)</f>
        <v>0</v>
      </c>
      <c r="BG121" s="137">
        <f t="shared" ref="BG121:BG140" si="6">IF(N121="zákl. přenesená",J121,0)</f>
        <v>0</v>
      </c>
      <c r="BH121" s="137">
        <f t="shared" ref="BH121:BH140" si="7">IF(N121="sníž. přenesená",J121,0)</f>
        <v>0</v>
      </c>
      <c r="BI121" s="137">
        <f t="shared" ref="BI121:BI140" si="8">IF(N121="nulová",J121,0)</f>
        <v>0</v>
      </c>
      <c r="BJ121" s="74" t="s">
        <v>70</v>
      </c>
      <c r="BK121" s="137">
        <f t="shared" ref="BK121:BK140" si="9">ROUND(I121*H121,2)</f>
        <v>0</v>
      </c>
      <c r="BL121" s="74" t="s">
        <v>159</v>
      </c>
    </row>
    <row r="122" spans="2:64" s="15" customFormat="1" ht="21.75" customHeight="1">
      <c r="B122" s="14"/>
      <c r="C122" s="73" t="s">
        <v>71</v>
      </c>
      <c r="D122" s="73" t="s">
        <v>120</v>
      </c>
      <c r="E122" s="126" t="s">
        <v>368</v>
      </c>
      <c r="F122" s="127" t="s">
        <v>370</v>
      </c>
      <c r="G122" s="128" t="s">
        <v>168</v>
      </c>
      <c r="H122" s="129">
        <v>1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 t="s">
        <v>159</v>
      </c>
      <c r="AT122" s="136" t="s">
        <v>120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159</v>
      </c>
    </row>
    <row r="123" spans="2:64" s="15" customFormat="1" ht="16.5" customHeight="1">
      <c r="B123" s="14"/>
      <c r="C123" s="73" t="s">
        <v>126</v>
      </c>
      <c r="D123" s="73" t="s">
        <v>120</v>
      </c>
      <c r="E123" s="126" t="s">
        <v>369</v>
      </c>
      <c r="F123" s="127" t="s">
        <v>371</v>
      </c>
      <c r="G123" s="128" t="s">
        <v>168</v>
      </c>
      <c r="H123" s="129">
        <v>1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159</v>
      </c>
      <c r="AT123" s="136" t="s">
        <v>120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159</v>
      </c>
    </row>
    <row r="124" spans="2:64" s="15" customFormat="1" ht="21.75" customHeight="1">
      <c r="B124" s="14"/>
      <c r="C124" s="73" t="s">
        <v>122</v>
      </c>
      <c r="D124" s="73" t="s">
        <v>120</v>
      </c>
      <c r="E124" s="126" t="s">
        <v>372</v>
      </c>
      <c r="F124" s="127" t="s">
        <v>373</v>
      </c>
      <c r="G124" s="128" t="s">
        <v>134</v>
      </c>
      <c r="H124" s="129">
        <v>40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 t="s">
        <v>159</v>
      </c>
      <c r="AT124" s="136" t="s">
        <v>120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159</v>
      </c>
    </row>
    <row r="125" spans="2:64" s="15" customFormat="1" ht="16.5" customHeight="1">
      <c r="B125" s="14"/>
      <c r="C125" s="73" t="s">
        <v>176</v>
      </c>
      <c r="D125" s="73" t="s">
        <v>120</v>
      </c>
      <c r="E125" s="126" t="s">
        <v>374</v>
      </c>
      <c r="F125" s="127" t="s">
        <v>375</v>
      </c>
      <c r="G125" s="128" t="s">
        <v>134</v>
      </c>
      <c r="H125" s="129">
        <v>7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159</v>
      </c>
      <c r="AT125" s="136" t="s">
        <v>120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159</v>
      </c>
    </row>
    <row r="126" spans="2:64" s="15" customFormat="1" ht="16.5" customHeight="1">
      <c r="B126" s="14"/>
      <c r="C126" s="73" t="s">
        <v>136</v>
      </c>
      <c r="D126" s="73" t="s">
        <v>120</v>
      </c>
      <c r="E126" s="126" t="s">
        <v>376</v>
      </c>
      <c r="F126" s="127" t="s">
        <v>405</v>
      </c>
      <c r="G126" s="128" t="s">
        <v>169</v>
      </c>
      <c r="H126" s="129">
        <v>2</v>
      </c>
      <c r="I126" s="178">
        <v>0</v>
      </c>
      <c r="J126" s="130">
        <f t="shared" ref="J126:J128" si="10">ROUND(I126*H126,2)</f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ref="P126:P128" si="11">O126*H126</f>
        <v>0</v>
      </c>
      <c r="Q126" s="134">
        <v>0</v>
      </c>
      <c r="R126" s="134">
        <f t="shared" ref="R126:R128" si="12">Q126*H126</f>
        <v>0</v>
      </c>
      <c r="S126" s="134">
        <v>0</v>
      </c>
      <c r="T126" s="135">
        <f t="shared" ref="T126:T128" si="13">S126*H126</f>
        <v>0</v>
      </c>
      <c r="AR126" s="136" t="s">
        <v>159</v>
      </c>
      <c r="AT126" s="136" t="s">
        <v>120</v>
      </c>
      <c r="AU126" s="136" t="s">
        <v>70</v>
      </c>
      <c r="AY126" s="74" t="s">
        <v>119</v>
      </c>
      <c r="BE126" s="137">
        <f t="shared" ref="BE126:BE128" si="14">IF(N126="základní",J126,0)</f>
        <v>0</v>
      </c>
      <c r="BF126" s="137">
        <f t="shared" ref="BF126:BF128" si="15">IF(N126="snížená",J126,0)</f>
        <v>0</v>
      </c>
      <c r="BG126" s="137">
        <f t="shared" ref="BG126:BG128" si="16">IF(N126="zákl. přenesená",J126,0)</f>
        <v>0</v>
      </c>
      <c r="BH126" s="137">
        <f t="shared" ref="BH126:BH128" si="17">IF(N126="sníž. přenesená",J126,0)</f>
        <v>0</v>
      </c>
      <c r="BI126" s="137">
        <f t="shared" ref="BI126:BI128" si="18">IF(N126="nulová",J126,0)</f>
        <v>0</v>
      </c>
      <c r="BJ126" s="74" t="s">
        <v>70</v>
      </c>
      <c r="BK126" s="137">
        <f t="shared" ref="BK126:BK128" si="19">ROUND(I126*H126,2)</f>
        <v>0</v>
      </c>
      <c r="BL126" s="74" t="s">
        <v>159</v>
      </c>
    </row>
    <row r="127" spans="2:64" s="15" customFormat="1" ht="16.5" customHeight="1">
      <c r="B127" s="14"/>
      <c r="C127" s="73" t="s">
        <v>177</v>
      </c>
      <c r="D127" s="73" t="s">
        <v>120</v>
      </c>
      <c r="E127" s="126" t="s">
        <v>377</v>
      </c>
      <c r="F127" s="127" t="s">
        <v>379</v>
      </c>
      <c r="G127" s="128" t="s">
        <v>168</v>
      </c>
      <c r="H127" s="129">
        <v>1</v>
      </c>
      <c r="I127" s="178">
        <v>0</v>
      </c>
      <c r="J127" s="130">
        <f t="shared" si="1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1"/>
        <v>0</v>
      </c>
      <c r="Q127" s="134">
        <v>0</v>
      </c>
      <c r="R127" s="134">
        <f t="shared" si="12"/>
        <v>0</v>
      </c>
      <c r="S127" s="134">
        <v>0</v>
      </c>
      <c r="T127" s="135">
        <f t="shared" si="13"/>
        <v>0</v>
      </c>
      <c r="AR127" s="136" t="s">
        <v>159</v>
      </c>
      <c r="AT127" s="136" t="s">
        <v>120</v>
      </c>
      <c r="AU127" s="136" t="s">
        <v>70</v>
      </c>
      <c r="AY127" s="74" t="s">
        <v>119</v>
      </c>
      <c r="BE127" s="137">
        <f t="shared" si="14"/>
        <v>0</v>
      </c>
      <c r="BF127" s="137">
        <f t="shared" si="15"/>
        <v>0</v>
      </c>
      <c r="BG127" s="137">
        <f t="shared" si="16"/>
        <v>0</v>
      </c>
      <c r="BH127" s="137">
        <f t="shared" si="17"/>
        <v>0</v>
      </c>
      <c r="BI127" s="137">
        <f t="shared" si="18"/>
        <v>0</v>
      </c>
      <c r="BJ127" s="74" t="s">
        <v>70</v>
      </c>
      <c r="BK127" s="137">
        <f t="shared" si="19"/>
        <v>0</v>
      </c>
      <c r="BL127" s="74" t="s">
        <v>159</v>
      </c>
    </row>
    <row r="128" spans="2:64" s="15" customFormat="1" ht="16.5" customHeight="1">
      <c r="B128" s="14"/>
      <c r="C128" s="73" t="s">
        <v>130</v>
      </c>
      <c r="D128" s="73" t="s">
        <v>120</v>
      </c>
      <c r="E128" s="126" t="s">
        <v>378</v>
      </c>
      <c r="F128" s="127" t="s">
        <v>380</v>
      </c>
      <c r="G128" s="128" t="s">
        <v>168</v>
      </c>
      <c r="H128" s="129">
        <v>1</v>
      </c>
      <c r="I128" s="178">
        <v>0</v>
      </c>
      <c r="J128" s="130">
        <f t="shared" si="1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1"/>
        <v>0</v>
      </c>
      <c r="Q128" s="134">
        <v>0</v>
      </c>
      <c r="R128" s="134">
        <f t="shared" si="12"/>
        <v>0</v>
      </c>
      <c r="S128" s="134">
        <v>0</v>
      </c>
      <c r="T128" s="135">
        <f t="shared" si="13"/>
        <v>0</v>
      </c>
      <c r="AR128" s="136" t="s">
        <v>159</v>
      </c>
      <c r="AT128" s="136" t="s">
        <v>120</v>
      </c>
      <c r="AU128" s="136" t="s">
        <v>70</v>
      </c>
      <c r="AY128" s="74" t="s">
        <v>119</v>
      </c>
      <c r="BE128" s="137">
        <f t="shared" si="14"/>
        <v>0</v>
      </c>
      <c r="BF128" s="137">
        <f t="shared" si="15"/>
        <v>0</v>
      </c>
      <c r="BG128" s="137">
        <f t="shared" si="16"/>
        <v>0</v>
      </c>
      <c r="BH128" s="137">
        <f t="shared" si="17"/>
        <v>0</v>
      </c>
      <c r="BI128" s="137">
        <f t="shared" si="18"/>
        <v>0</v>
      </c>
      <c r="BJ128" s="74" t="s">
        <v>70</v>
      </c>
      <c r="BK128" s="137">
        <f t="shared" si="19"/>
        <v>0</v>
      </c>
      <c r="BL128" s="74" t="s">
        <v>159</v>
      </c>
    </row>
    <row r="129" spans="2:64" s="15" customFormat="1" ht="16.5" customHeight="1">
      <c r="B129" s="14"/>
      <c r="C129" s="163">
        <v>9</v>
      </c>
      <c r="D129" s="163" t="s">
        <v>129</v>
      </c>
      <c r="E129" s="164" t="s">
        <v>381</v>
      </c>
      <c r="F129" s="165" t="s">
        <v>382</v>
      </c>
      <c r="G129" s="166" t="s">
        <v>169</v>
      </c>
      <c r="H129" s="167">
        <v>3</v>
      </c>
      <c r="I129" s="180">
        <v>0</v>
      </c>
      <c r="J129" s="168">
        <f t="shared" si="0"/>
        <v>0</v>
      </c>
      <c r="K129" s="160"/>
      <c r="L129" s="161"/>
      <c r="M129" s="162" t="s">
        <v>1</v>
      </c>
      <c r="N129" s="170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>
        <v>16</v>
      </c>
      <c r="AT129" s="136" t="s">
        <v>129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159</v>
      </c>
    </row>
    <row r="130" spans="2:64" s="15" customFormat="1" ht="16.5" customHeight="1">
      <c r="B130" s="14"/>
      <c r="C130" s="163">
        <v>10</v>
      </c>
      <c r="D130" s="163" t="s">
        <v>129</v>
      </c>
      <c r="E130" s="164" t="s">
        <v>383</v>
      </c>
      <c r="F130" s="165" t="s">
        <v>384</v>
      </c>
      <c r="G130" s="166" t="s">
        <v>169</v>
      </c>
      <c r="H130" s="167">
        <v>1</v>
      </c>
      <c r="I130" s="180">
        <v>0</v>
      </c>
      <c r="J130" s="168">
        <f t="shared" si="0"/>
        <v>0</v>
      </c>
      <c r="K130" s="160"/>
      <c r="L130" s="161"/>
      <c r="M130" s="162" t="s">
        <v>1</v>
      </c>
      <c r="N130" s="170" t="s">
        <v>32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>
        <v>16</v>
      </c>
      <c r="AT130" s="136" t="s">
        <v>129</v>
      </c>
      <c r="AU130" s="136" t="s">
        <v>70</v>
      </c>
      <c r="AY130" s="74" t="s">
        <v>119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4" t="s">
        <v>70</v>
      </c>
      <c r="BK130" s="137">
        <f t="shared" si="9"/>
        <v>0</v>
      </c>
      <c r="BL130" s="74" t="s">
        <v>159</v>
      </c>
    </row>
    <row r="131" spans="2:64" s="15" customFormat="1" ht="16.5" customHeight="1">
      <c r="B131" s="14"/>
      <c r="C131" s="73">
        <v>11</v>
      </c>
      <c r="D131" s="73" t="s">
        <v>120</v>
      </c>
      <c r="E131" s="126" t="s">
        <v>385</v>
      </c>
      <c r="F131" s="127" t="s">
        <v>386</v>
      </c>
      <c r="G131" s="128" t="s">
        <v>169</v>
      </c>
      <c r="H131" s="129">
        <v>3</v>
      </c>
      <c r="I131" s="178">
        <v>0</v>
      </c>
      <c r="J131" s="130">
        <f t="shared" si="0"/>
        <v>0</v>
      </c>
      <c r="K131" s="160"/>
      <c r="L131" s="161"/>
      <c r="M131" s="162" t="s">
        <v>1</v>
      </c>
      <c r="N131" s="133" t="s">
        <v>32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5">
        <f t="shared" si="3"/>
        <v>0</v>
      </c>
      <c r="AR131" s="136">
        <v>16</v>
      </c>
      <c r="AT131" s="136" t="s">
        <v>120</v>
      </c>
      <c r="AU131" s="136" t="s">
        <v>70</v>
      </c>
      <c r="AY131" s="74" t="s">
        <v>119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4" t="s">
        <v>70</v>
      </c>
      <c r="BK131" s="137">
        <f t="shared" si="9"/>
        <v>0</v>
      </c>
      <c r="BL131" s="74" t="s">
        <v>159</v>
      </c>
    </row>
    <row r="132" spans="2:64" s="15" customFormat="1" ht="24.25" customHeight="1">
      <c r="B132" s="14"/>
      <c r="C132" s="73">
        <v>12</v>
      </c>
      <c r="D132" s="73" t="s">
        <v>120</v>
      </c>
      <c r="E132" s="126" t="s">
        <v>387</v>
      </c>
      <c r="F132" s="127" t="s">
        <v>388</v>
      </c>
      <c r="G132" s="128" t="s">
        <v>169</v>
      </c>
      <c r="H132" s="129">
        <v>3</v>
      </c>
      <c r="I132" s="178">
        <v>0</v>
      </c>
      <c r="J132" s="130">
        <f t="shared" ref="J132" si="20">ROUND(I132*H132,2)</f>
        <v>0</v>
      </c>
      <c r="K132" s="160"/>
      <c r="L132" s="161"/>
      <c r="M132" s="162" t="s">
        <v>1</v>
      </c>
      <c r="N132" s="133" t="s">
        <v>32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5">
        <f t="shared" si="3"/>
        <v>0</v>
      </c>
      <c r="AR132" s="136">
        <v>16</v>
      </c>
      <c r="AT132" s="136" t="s">
        <v>120</v>
      </c>
      <c r="AU132" s="136" t="s">
        <v>70</v>
      </c>
      <c r="AY132" s="74" t="s">
        <v>119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4" t="s">
        <v>70</v>
      </c>
      <c r="BK132" s="137">
        <f t="shared" si="9"/>
        <v>0</v>
      </c>
      <c r="BL132" s="74" t="s">
        <v>159</v>
      </c>
    </row>
    <row r="133" spans="2:64" s="15" customFormat="1" ht="16.5" customHeight="1">
      <c r="B133" s="14"/>
      <c r="C133" s="73">
        <v>13</v>
      </c>
      <c r="D133" s="73" t="s">
        <v>120</v>
      </c>
      <c r="E133" s="126" t="s">
        <v>389</v>
      </c>
      <c r="F133" s="127" t="s">
        <v>390</v>
      </c>
      <c r="G133" s="128" t="s">
        <v>169</v>
      </c>
      <c r="H133" s="129">
        <v>1</v>
      </c>
      <c r="I133" s="178">
        <v>0</v>
      </c>
      <c r="J133" s="130">
        <f t="shared" ref="J133" si="21">ROUND(I133*H133,2)</f>
        <v>0</v>
      </c>
      <c r="K133" s="160"/>
      <c r="L133" s="161"/>
      <c r="M133" s="162" t="s">
        <v>1</v>
      </c>
      <c r="N133" s="133" t="s">
        <v>32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>
        <v>16</v>
      </c>
      <c r="AT133" s="136" t="s">
        <v>120</v>
      </c>
      <c r="AU133" s="136" t="s">
        <v>70</v>
      </c>
      <c r="AY133" s="74" t="s">
        <v>119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4" t="s">
        <v>70</v>
      </c>
      <c r="BK133" s="137">
        <f t="shared" si="9"/>
        <v>0</v>
      </c>
      <c r="BL133" s="74" t="s">
        <v>159</v>
      </c>
    </row>
    <row r="134" spans="2:64" s="15" customFormat="1" ht="16.5" customHeight="1">
      <c r="B134" s="14"/>
      <c r="C134" s="73">
        <v>14</v>
      </c>
      <c r="D134" s="73" t="s">
        <v>120</v>
      </c>
      <c r="E134" s="126" t="s">
        <v>391</v>
      </c>
      <c r="F134" s="127" t="s">
        <v>392</v>
      </c>
      <c r="G134" s="128" t="s">
        <v>134</v>
      </c>
      <c r="H134" s="129">
        <v>40</v>
      </c>
      <c r="I134" s="178">
        <v>0</v>
      </c>
      <c r="J134" s="130">
        <f t="shared" ref="J134" si="22">ROUND(I134*H134,2)</f>
        <v>0</v>
      </c>
      <c r="K134" s="160"/>
      <c r="L134" s="161"/>
      <c r="M134" s="162" t="s">
        <v>1</v>
      </c>
      <c r="N134" s="133" t="s">
        <v>32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5">
        <f t="shared" si="3"/>
        <v>0</v>
      </c>
      <c r="AR134" s="136">
        <v>16</v>
      </c>
      <c r="AT134" s="136" t="s">
        <v>120</v>
      </c>
      <c r="AU134" s="136" t="s">
        <v>70</v>
      </c>
      <c r="AY134" s="74" t="s">
        <v>119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4" t="s">
        <v>70</v>
      </c>
      <c r="BK134" s="137">
        <f t="shared" si="9"/>
        <v>0</v>
      </c>
      <c r="BL134" s="74" t="s">
        <v>159</v>
      </c>
    </row>
    <row r="135" spans="2:64" s="15" customFormat="1" ht="16.5" customHeight="1">
      <c r="B135" s="14"/>
      <c r="C135" s="73">
        <v>15</v>
      </c>
      <c r="D135" s="73" t="s">
        <v>120</v>
      </c>
      <c r="E135" s="126" t="s">
        <v>393</v>
      </c>
      <c r="F135" s="127" t="s">
        <v>394</v>
      </c>
      <c r="G135" s="128" t="s">
        <v>134</v>
      </c>
      <c r="H135" s="129">
        <v>7</v>
      </c>
      <c r="I135" s="178">
        <v>0</v>
      </c>
      <c r="J135" s="130">
        <f t="shared" ref="J135" si="23">ROUND(I135*H135,2)</f>
        <v>0</v>
      </c>
      <c r="K135" s="160"/>
      <c r="L135" s="161"/>
      <c r="M135" s="162" t="s">
        <v>1</v>
      </c>
      <c r="N135" s="133" t="s">
        <v>32</v>
      </c>
      <c r="O135" s="134">
        <v>0</v>
      </c>
      <c r="P135" s="134">
        <f t="shared" si="1"/>
        <v>0</v>
      </c>
      <c r="Q135" s="134">
        <v>0</v>
      </c>
      <c r="R135" s="134">
        <f t="shared" si="2"/>
        <v>0</v>
      </c>
      <c r="S135" s="134">
        <v>0</v>
      </c>
      <c r="T135" s="135">
        <f t="shared" si="3"/>
        <v>0</v>
      </c>
      <c r="AR135" s="136">
        <v>16</v>
      </c>
      <c r="AT135" s="136" t="s">
        <v>120</v>
      </c>
      <c r="AU135" s="136" t="s">
        <v>70</v>
      </c>
      <c r="AY135" s="74" t="s">
        <v>119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74" t="s">
        <v>70</v>
      </c>
      <c r="BK135" s="137">
        <f t="shared" si="9"/>
        <v>0</v>
      </c>
      <c r="BL135" s="74" t="s">
        <v>159</v>
      </c>
    </row>
    <row r="136" spans="2:64" s="15" customFormat="1" ht="16.5" customHeight="1">
      <c r="B136" s="14"/>
      <c r="C136" s="73">
        <v>16</v>
      </c>
      <c r="D136" s="73" t="s">
        <v>120</v>
      </c>
      <c r="E136" s="126" t="s">
        <v>395</v>
      </c>
      <c r="F136" s="127" t="s">
        <v>396</v>
      </c>
      <c r="G136" s="128" t="s">
        <v>239</v>
      </c>
      <c r="H136" s="129">
        <v>1</v>
      </c>
      <c r="I136" s="178">
        <v>0</v>
      </c>
      <c r="J136" s="130">
        <f t="shared" ref="J136" si="24">ROUND(I136*H136,2)</f>
        <v>0</v>
      </c>
      <c r="K136" s="160"/>
      <c r="L136" s="161"/>
      <c r="M136" s="162" t="s">
        <v>1</v>
      </c>
      <c r="N136" s="133" t="s">
        <v>32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5">
        <f t="shared" si="3"/>
        <v>0</v>
      </c>
      <c r="AR136" s="136">
        <v>16</v>
      </c>
      <c r="AT136" s="136" t="s">
        <v>120</v>
      </c>
      <c r="AU136" s="136" t="s">
        <v>70</v>
      </c>
      <c r="AY136" s="74" t="s">
        <v>119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74" t="s">
        <v>70</v>
      </c>
      <c r="BK136" s="137">
        <f t="shared" si="9"/>
        <v>0</v>
      </c>
      <c r="BL136" s="74" t="s">
        <v>159</v>
      </c>
    </row>
    <row r="137" spans="2:64" s="15" customFormat="1" ht="16.5" customHeight="1">
      <c r="B137" s="14"/>
      <c r="C137" s="73">
        <v>17</v>
      </c>
      <c r="D137" s="73" t="s">
        <v>120</v>
      </c>
      <c r="E137" s="126" t="s">
        <v>397</v>
      </c>
      <c r="F137" s="127" t="s">
        <v>401</v>
      </c>
      <c r="G137" s="128" t="s">
        <v>134</v>
      </c>
      <c r="H137" s="129">
        <v>47</v>
      </c>
      <c r="I137" s="178">
        <v>0</v>
      </c>
      <c r="J137" s="130">
        <f t="shared" ref="J137:J140" si="25">ROUND(I137*H137,2)</f>
        <v>0</v>
      </c>
      <c r="K137" s="131"/>
      <c r="L137" s="14"/>
      <c r="M137" s="132" t="s">
        <v>1</v>
      </c>
      <c r="N137" s="133" t="s">
        <v>32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>
        <v>16</v>
      </c>
      <c r="AT137" s="136" t="s">
        <v>120</v>
      </c>
      <c r="AU137" s="136" t="s">
        <v>70</v>
      </c>
      <c r="AY137" s="74" t="s">
        <v>119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74" t="s">
        <v>70</v>
      </c>
      <c r="BK137" s="137">
        <f t="shared" si="9"/>
        <v>0</v>
      </c>
      <c r="BL137" s="74">
        <v>16</v>
      </c>
    </row>
    <row r="138" spans="2:64" s="15" customFormat="1" ht="16.5" customHeight="1">
      <c r="B138" s="14"/>
      <c r="C138" s="73">
        <v>18</v>
      </c>
      <c r="D138" s="73" t="s">
        <v>120</v>
      </c>
      <c r="E138" s="126" t="s">
        <v>398</v>
      </c>
      <c r="F138" s="127" t="s">
        <v>402</v>
      </c>
      <c r="G138" s="128" t="s">
        <v>239</v>
      </c>
      <c r="H138" s="129">
        <v>24</v>
      </c>
      <c r="I138" s="178">
        <v>0</v>
      </c>
      <c r="J138" s="130">
        <f t="shared" si="25"/>
        <v>0</v>
      </c>
      <c r="K138" s="131"/>
      <c r="L138" s="14"/>
      <c r="M138" s="132" t="s">
        <v>1</v>
      </c>
      <c r="N138" s="133" t="s">
        <v>32</v>
      </c>
      <c r="O138" s="134">
        <v>0</v>
      </c>
      <c r="P138" s="134">
        <f t="shared" si="1"/>
        <v>0</v>
      </c>
      <c r="Q138" s="134">
        <v>0</v>
      </c>
      <c r="R138" s="134">
        <f t="shared" si="2"/>
        <v>0</v>
      </c>
      <c r="S138" s="134">
        <v>0</v>
      </c>
      <c r="T138" s="135">
        <f t="shared" si="3"/>
        <v>0</v>
      </c>
      <c r="AR138" s="136">
        <v>16</v>
      </c>
      <c r="AT138" s="136" t="s">
        <v>120</v>
      </c>
      <c r="AU138" s="136" t="s">
        <v>70</v>
      </c>
      <c r="AY138" s="74" t="s">
        <v>119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74" t="s">
        <v>70</v>
      </c>
      <c r="BK138" s="137">
        <f t="shared" si="9"/>
        <v>0</v>
      </c>
      <c r="BL138" s="74">
        <v>16</v>
      </c>
    </row>
    <row r="139" spans="2:64" s="15" customFormat="1" ht="16.5" customHeight="1">
      <c r="B139" s="14"/>
      <c r="C139" s="73">
        <v>19</v>
      </c>
      <c r="D139" s="73" t="s">
        <v>120</v>
      </c>
      <c r="E139" s="126" t="s">
        <v>399</v>
      </c>
      <c r="F139" s="127" t="s">
        <v>403</v>
      </c>
      <c r="G139" s="128" t="s">
        <v>169</v>
      </c>
      <c r="H139" s="129">
        <v>1</v>
      </c>
      <c r="I139" s="178">
        <v>0</v>
      </c>
      <c r="J139" s="130">
        <f t="shared" si="25"/>
        <v>0</v>
      </c>
      <c r="K139" s="131"/>
      <c r="L139" s="14"/>
      <c r="M139" s="132" t="s">
        <v>1</v>
      </c>
      <c r="N139" s="133" t="s">
        <v>32</v>
      </c>
      <c r="O139" s="134">
        <v>0</v>
      </c>
      <c r="P139" s="134">
        <f t="shared" ref="P139" si="26">O139*H139</f>
        <v>0</v>
      </c>
      <c r="Q139" s="134">
        <v>0</v>
      </c>
      <c r="R139" s="134">
        <f t="shared" ref="R139" si="27">Q139*H139</f>
        <v>0</v>
      </c>
      <c r="S139" s="134">
        <v>0</v>
      </c>
      <c r="T139" s="135">
        <f t="shared" ref="T139" si="28">S139*H139</f>
        <v>0</v>
      </c>
      <c r="AR139" s="136">
        <v>16</v>
      </c>
      <c r="AT139" s="136" t="s">
        <v>120</v>
      </c>
      <c r="AU139" s="136" t="s">
        <v>70</v>
      </c>
      <c r="AY139" s="74" t="s">
        <v>119</v>
      </c>
      <c r="BE139" s="137">
        <f t="shared" ref="BE139" si="29">IF(N139="základní",J139,0)</f>
        <v>0</v>
      </c>
      <c r="BF139" s="137">
        <f t="shared" ref="BF139" si="30">IF(N139="snížená",J139,0)</f>
        <v>0</v>
      </c>
      <c r="BG139" s="137">
        <f t="shared" ref="BG139" si="31">IF(N139="zákl. přenesená",J139,0)</f>
        <v>0</v>
      </c>
      <c r="BH139" s="137">
        <f t="shared" ref="BH139" si="32">IF(N139="sníž. přenesená",J139,0)</f>
        <v>0</v>
      </c>
      <c r="BI139" s="137">
        <f t="shared" ref="BI139" si="33">IF(N139="nulová",J139,0)</f>
        <v>0</v>
      </c>
      <c r="BJ139" s="74" t="s">
        <v>70</v>
      </c>
      <c r="BK139" s="137">
        <f t="shared" ref="BK139" si="34">ROUND(I139*H139,2)</f>
        <v>0</v>
      </c>
      <c r="BL139" s="74" t="s">
        <v>159</v>
      </c>
    </row>
    <row r="140" spans="2:64" s="15" customFormat="1" ht="16.5" customHeight="1">
      <c r="B140" s="14"/>
      <c r="C140" s="73">
        <v>20</v>
      </c>
      <c r="D140" s="73" t="s">
        <v>120</v>
      </c>
      <c r="E140" s="126" t="s">
        <v>400</v>
      </c>
      <c r="F140" s="127" t="s">
        <v>404</v>
      </c>
      <c r="G140" s="128" t="s">
        <v>169</v>
      </c>
      <c r="H140" s="129">
        <v>1</v>
      </c>
      <c r="I140" s="178">
        <v>0</v>
      </c>
      <c r="J140" s="130">
        <f t="shared" si="25"/>
        <v>0</v>
      </c>
      <c r="K140" s="131"/>
      <c r="L140" s="14"/>
      <c r="M140" s="172" t="s">
        <v>1</v>
      </c>
      <c r="N140" s="173" t="s">
        <v>32</v>
      </c>
      <c r="O140" s="174">
        <v>0</v>
      </c>
      <c r="P140" s="174">
        <f t="shared" si="1"/>
        <v>0</v>
      </c>
      <c r="Q140" s="174">
        <v>0</v>
      </c>
      <c r="R140" s="174">
        <f t="shared" si="2"/>
        <v>0</v>
      </c>
      <c r="S140" s="174">
        <v>0</v>
      </c>
      <c r="T140" s="175">
        <f t="shared" si="3"/>
        <v>0</v>
      </c>
      <c r="AR140" s="136">
        <v>16</v>
      </c>
      <c r="AT140" s="136" t="s">
        <v>120</v>
      </c>
      <c r="AU140" s="136" t="s">
        <v>70</v>
      </c>
      <c r="AY140" s="74" t="s">
        <v>119</v>
      </c>
      <c r="BE140" s="137">
        <f t="shared" si="4"/>
        <v>0</v>
      </c>
      <c r="BF140" s="137">
        <f t="shared" si="5"/>
        <v>0</v>
      </c>
      <c r="BG140" s="137">
        <f t="shared" si="6"/>
        <v>0</v>
      </c>
      <c r="BH140" s="137">
        <f t="shared" si="7"/>
        <v>0</v>
      </c>
      <c r="BI140" s="137">
        <f t="shared" si="8"/>
        <v>0</v>
      </c>
      <c r="BJ140" s="74" t="s">
        <v>70</v>
      </c>
      <c r="BK140" s="137">
        <f t="shared" si="9"/>
        <v>0</v>
      </c>
      <c r="BL140" s="74" t="s">
        <v>159</v>
      </c>
    </row>
    <row r="141" spans="2:64" s="15" customFormat="1" ht="7" customHeight="1"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14"/>
    </row>
    <row r="143" spans="2:64">
      <c r="J143" s="177"/>
    </row>
  </sheetData>
  <sheetProtection algorithmName="SHA-512" hashValue="dlVfflFYBq1B1tgerbbi7OuB3lQunz8XL/UhL0o3Pfx5P0wYvkubrQABXeG6ipHpI9a77B3FO2q/lYuIIHnawg==" saltValue="Wzy2Ksk/g/UxXf4zF+OqQQ==" spinCount="100000" sheet="1" objects="1" scenarios="1"/>
  <autoFilter ref="C117:K140" xr:uid="{00000000-0009-0000-0000-000003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0EA7-6A6B-F741-AAEB-140952C491DD}">
  <sheetPr>
    <pageSetUpPr fitToPage="1"/>
  </sheetPr>
  <dimension ref="B2:BL160"/>
  <sheetViews>
    <sheetView showGridLines="0" zoomScale="136" zoomScaleNormal="136" workbookViewId="0">
      <selection activeCell="A2" sqref="A2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 customWidth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56" width="9.25" hidden="1" customWidth="1"/>
    <col min="57" max="57" width="11.25" hidden="1" customWidth="1"/>
    <col min="58" max="62" width="9.25" hidden="1" customWidth="1"/>
    <col min="63" max="63" width="13" hidden="1" customWidth="1"/>
    <col min="64" max="64" width="9.25" hidden="1" customWidth="1"/>
    <col min="65" max="65" width="0" hidden="1" customWidth="1"/>
  </cols>
  <sheetData>
    <row r="2" spans="2:46" ht="37" customHeight="1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76</v>
      </c>
    </row>
    <row r="3" spans="2:46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" customHeight="1">
      <c r="B4" s="4"/>
      <c r="D4" s="5" t="s">
        <v>77</v>
      </c>
      <c r="L4" s="4"/>
      <c r="M4" s="75" t="s">
        <v>8</v>
      </c>
      <c r="AT4" s="74" t="s">
        <v>3</v>
      </c>
    </row>
    <row r="5" spans="2:46" ht="7" customHeight="1">
      <c r="B5" s="4"/>
      <c r="L5" s="4"/>
    </row>
    <row r="6" spans="2:46" ht="12" customHeight="1">
      <c r="B6" s="4"/>
      <c r="D6" s="10" t="s">
        <v>10</v>
      </c>
      <c r="L6" s="4"/>
    </row>
    <row r="7" spans="2:46" ht="26.25" customHeight="1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>
      <c r="B8" s="14"/>
      <c r="D8" s="10" t="s">
        <v>78</v>
      </c>
      <c r="L8" s="14"/>
    </row>
    <row r="9" spans="2:46" s="15" customFormat="1" ht="16.5" customHeight="1">
      <c r="B9" s="14"/>
      <c r="E9" s="209" t="s">
        <v>489</v>
      </c>
      <c r="F9" s="220"/>
      <c r="G9" s="220"/>
      <c r="H9" s="220"/>
      <c r="L9" s="14"/>
    </row>
    <row r="10" spans="2:46" s="15" customFormat="1">
      <c r="B10" s="14"/>
      <c r="L10" s="14"/>
    </row>
    <row r="11" spans="2:46" s="15" customFormat="1" ht="12" customHeight="1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1" customHeight="1">
      <c r="B13" s="14"/>
      <c r="L13" s="14"/>
    </row>
    <row r="14" spans="2:46" s="15" customFormat="1" ht="12" customHeight="1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" customHeight="1">
      <c r="B16" s="14"/>
      <c r="L16" s="14"/>
    </row>
    <row r="17" spans="2:12" s="15" customFormat="1" ht="12" customHeight="1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" customHeight="1">
      <c r="B19" s="14"/>
      <c r="L19" s="14"/>
    </row>
    <row r="20" spans="2:12" s="15" customFormat="1" ht="12" customHeight="1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" customHeight="1">
      <c r="B22" s="14"/>
      <c r="L22" s="14"/>
    </row>
    <row r="23" spans="2:12" s="15" customFormat="1" ht="12" customHeight="1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>
      <c r="B24" s="14"/>
      <c r="E24" s="8"/>
      <c r="I24" s="10" t="s">
        <v>20</v>
      </c>
      <c r="J24" s="8" t="s">
        <v>1</v>
      </c>
      <c r="L24" s="14"/>
    </row>
    <row r="25" spans="2:12" s="15" customFormat="1" ht="7" customHeight="1">
      <c r="B25" s="14"/>
      <c r="L25" s="14"/>
    </row>
    <row r="26" spans="2:12" s="15" customFormat="1" ht="12" customHeight="1">
      <c r="B26" s="14"/>
      <c r="D26" s="10" t="s">
        <v>26</v>
      </c>
      <c r="L26" s="14"/>
    </row>
    <row r="27" spans="2:12" s="77" customFormat="1" ht="16.5" customHeight="1">
      <c r="B27" s="76"/>
      <c r="E27" s="190" t="s">
        <v>1</v>
      </c>
      <c r="F27" s="190"/>
      <c r="G27" s="190"/>
      <c r="H27" s="190"/>
      <c r="L27" s="76"/>
    </row>
    <row r="28" spans="2:12" s="15" customFormat="1" ht="7" customHeight="1">
      <c r="B28" s="14"/>
      <c r="L28" s="14"/>
    </row>
    <row r="29" spans="2:12" s="15" customFormat="1" ht="7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5" customHeight="1">
      <c r="B30" s="14"/>
      <c r="D30" s="78" t="s">
        <v>27</v>
      </c>
      <c r="J30" s="53">
        <f>ROUND(J118, 2)</f>
        <v>0</v>
      </c>
      <c r="L30" s="14"/>
    </row>
    <row r="31" spans="2:12" s="15" customFormat="1" ht="7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" customHeight="1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" customHeight="1">
      <c r="B33" s="14"/>
      <c r="D33" s="41" t="s">
        <v>31</v>
      </c>
      <c r="E33" s="10" t="s">
        <v>32</v>
      </c>
      <c r="F33" s="79">
        <f>ROUND((SUM(BE118:BE157)),  2)</f>
        <v>0</v>
      </c>
      <c r="I33" s="80">
        <v>0.21</v>
      </c>
      <c r="J33" s="79">
        <f>ROUND(((SUM(BE118:BE157))*I33),  2)</f>
        <v>0</v>
      </c>
      <c r="L33" s="14"/>
    </row>
    <row r="34" spans="2:12" s="15" customFormat="1" ht="14.5" customHeight="1">
      <c r="B34" s="14"/>
      <c r="E34" s="10" t="s">
        <v>33</v>
      </c>
      <c r="F34" s="79">
        <f>ROUND((SUM(BF118:BF157)),  2)</f>
        <v>0</v>
      </c>
      <c r="I34" s="80">
        <v>0.12</v>
      </c>
      <c r="J34" s="79">
        <f>ROUND(((SUM(BF118:BF157))*I34),  2)</f>
        <v>0</v>
      </c>
      <c r="L34" s="14"/>
    </row>
    <row r="35" spans="2:12" s="15" customFormat="1" ht="14.5" hidden="1" customHeight="1">
      <c r="B35" s="14"/>
      <c r="E35" s="10" t="s">
        <v>34</v>
      </c>
      <c r="F35" s="79">
        <f>ROUND((SUM(BG118:BG157)),  2)</f>
        <v>0</v>
      </c>
      <c r="I35" s="80">
        <v>0.21</v>
      </c>
      <c r="J35" s="79">
        <f>0</f>
        <v>0</v>
      </c>
      <c r="L35" s="14"/>
    </row>
    <row r="36" spans="2:12" s="15" customFormat="1" ht="14.5" hidden="1" customHeight="1">
      <c r="B36" s="14"/>
      <c r="E36" s="10" t="s">
        <v>35</v>
      </c>
      <c r="F36" s="79">
        <f>ROUND((SUM(BH118:BH157)),  2)</f>
        <v>0</v>
      </c>
      <c r="I36" s="80">
        <v>0.12</v>
      </c>
      <c r="J36" s="79">
        <f>0</f>
        <v>0</v>
      </c>
      <c r="L36" s="14"/>
    </row>
    <row r="37" spans="2:12" s="15" customFormat="1" ht="14.5" hidden="1" customHeight="1">
      <c r="B37" s="14"/>
      <c r="E37" s="10" t="s">
        <v>36</v>
      </c>
      <c r="F37" s="79">
        <f>ROUND((SUM(BI118:BI157)),  2)</f>
        <v>0</v>
      </c>
      <c r="I37" s="80">
        <v>0</v>
      </c>
      <c r="J37" s="79">
        <f>0</f>
        <v>0</v>
      </c>
      <c r="L37" s="14"/>
    </row>
    <row r="38" spans="2:12" s="15" customFormat="1" ht="7" customHeight="1">
      <c r="B38" s="14"/>
      <c r="L38" s="14"/>
    </row>
    <row r="39" spans="2:12" s="15" customFormat="1" ht="25.25" customHeight="1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" customHeight="1">
      <c r="B40" s="14"/>
      <c r="L40" s="14"/>
    </row>
    <row r="41" spans="2:12" ht="14.5" customHeight="1">
      <c r="B41" s="4"/>
      <c r="L41" s="4"/>
    </row>
    <row r="42" spans="2:12" ht="14.5" customHeight="1">
      <c r="B42" s="4"/>
      <c r="L42" s="4"/>
    </row>
    <row r="43" spans="2:12" ht="14.5" customHeight="1">
      <c r="B43" s="4"/>
      <c r="L43" s="4"/>
    </row>
    <row r="44" spans="2:12" ht="14.5" customHeight="1">
      <c r="B44" s="4"/>
      <c r="L44" s="4"/>
    </row>
    <row r="45" spans="2:12" ht="14.5" customHeight="1">
      <c r="B45" s="4"/>
      <c r="L45" s="4"/>
    </row>
    <row r="46" spans="2:12" ht="14.5" customHeight="1">
      <c r="B46" s="4"/>
      <c r="L46" s="4"/>
    </row>
    <row r="47" spans="2:12" ht="14.5" customHeight="1">
      <c r="B47" s="4"/>
      <c r="L47" s="4"/>
    </row>
    <row r="48" spans="2:12" ht="14.5" customHeight="1">
      <c r="B48" s="4"/>
      <c r="L48" s="4"/>
    </row>
    <row r="49" spans="2:12" ht="14.5" customHeight="1">
      <c r="B49" s="4"/>
      <c r="L49" s="4"/>
    </row>
    <row r="50" spans="2:12" s="15" customFormat="1" ht="14.5" customHeight="1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>
      <c r="B51" s="4"/>
      <c r="L51" s="4"/>
    </row>
    <row r="52" spans="2:12">
      <c r="B52" s="4"/>
      <c r="L52" s="4"/>
    </row>
    <row r="53" spans="2:12">
      <c r="B53" s="4"/>
      <c r="L53" s="4"/>
    </row>
    <row r="54" spans="2:12">
      <c r="B54" s="4"/>
      <c r="L54" s="4"/>
    </row>
    <row r="55" spans="2:12">
      <c r="B55" s="4"/>
      <c r="L55" s="4"/>
    </row>
    <row r="56" spans="2:12">
      <c r="B56" s="4"/>
      <c r="L56" s="4"/>
    </row>
    <row r="57" spans="2:12">
      <c r="B57" s="4"/>
      <c r="L57" s="4"/>
    </row>
    <row r="58" spans="2:12">
      <c r="B58" s="4"/>
      <c r="L58" s="4"/>
    </row>
    <row r="59" spans="2:12">
      <c r="B59" s="4"/>
      <c r="L59" s="4"/>
    </row>
    <row r="60" spans="2:12">
      <c r="B60" s="4"/>
      <c r="L60" s="4"/>
    </row>
    <row r="61" spans="2:12" s="15" customFormat="1" ht="13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>
      <c r="B62" s="4"/>
      <c r="L62" s="4"/>
    </row>
    <row r="63" spans="2:12">
      <c r="B63" s="4"/>
      <c r="L63" s="4"/>
    </row>
    <row r="64" spans="2:12">
      <c r="B64" s="4"/>
      <c r="L64" s="4"/>
    </row>
    <row r="65" spans="2:12" s="15" customFormat="1" ht="13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>
      <c r="B66" s="4"/>
      <c r="L66" s="4"/>
    </row>
    <row r="67" spans="2:12">
      <c r="B67" s="4"/>
      <c r="L67" s="4"/>
    </row>
    <row r="68" spans="2:12">
      <c r="B68" s="4"/>
      <c r="L68" s="4"/>
    </row>
    <row r="69" spans="2:12">
      <c r="B69" s="4"/>
      <c r="L69" s="4"/>
    </row>
    <row r="70" spans="2:12">
      <c r="B70" s="4"/>
      <c r="L70" s="4"/>
    </row>
    <row r="71" spans="2:12">
      <c r="B71" s="4"/>
      <c r="L71" s="4"/>
    </row>
    <row r="72" spans="2:12">
      <c r="B72" s="4"/>
      <c r="L72" s="4"/>
    </row>
    <row r="73" spans="2:12">
      <c r="B73" s="4"/>
      <c r="L73" s="4"/>
    </row>
    <row r="74" spans="2:12">
      <c r="B74" s="4"/>
      <c r="L74" s="4"/>
    </row>
    <row r="75" spans="2:12">
      <c r="B75" s="4"/>
      <c r="L75" s="4"/>
    </row>
    <row r="76" spans="2:12" s="15" customFormat="1" ht="13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" customHeight="1">
      <c r="B82" s="14"/>
      <c r="C82" s="5" t="s">
        <v>79</v>
      </c>
      <c r="L82" s="14"/>
    </row>
    <row r="83" spans="2:47" s="15" customFormat="1" ht="7" customHeight="1">
      <c r="B83" s="14"/>
      <c r="L83" s="14"/>
    </row>
    <row r="84" spans="2:47" s="15" customFormat="1" ht="12" customHeight="1">
      <c r="B84" s="14"/>
      <c r="C84" s="10" t="s">
        <v>10</v>
      </c>
      <c r="L84" s="14"/>
    </row>
    <row r="85" spans="2:47" s="15" customFormat="1" ht="26.25" customHeight="1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>
      <c r="B86" s="14"/>
      <c r="C86" s="10" t="s">
        <v>78</v>
      </c>
      <c r="L86" s="14"/>
    </row>
    <row r="87" spans="2:47" s="15" customFormat="1" ht="16.5" customHeight="1">
      <c r="B87" s="14"/>
      <c r="E87" s="209" t="str">
        <f>E9</f>
        <v>023 - SILNOPROUDÉ A SLABOPROUDÉ ELEKTROINSTALACE</v>
      </c>
      <c r="F87" s="220"/>
      <c r="G87" s="220"/>
      <c r="H87" s="220"/>
      <c r="L87" s="14"/>
    </row>
    <row r="88" spans="2:47" s="15" customFormat="1" ht="7" customHeight="1">
      <c r="B88" s="14"/>
      <c r="L88" s="14"/>
    </row>
    <row r="89" spans="2:47" s="15" customFormat="1" ht="12" customHeight="1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" customHeight="1">
      <c r="B90" s="14"/>
      <c r="L90" s="14"/>
    </row>
    <row r="91" spans="2:47" s="15" customFormat="1" ht="40.25" customHeight="1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25" customHeight="1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25" customHeight="1">
      <c r="B93" s="14"/>
      <c r="L93" s="14"/>
    </row>
    <row r="94" spans="2:47" s="15" customFormat="1" ht="29.25" customHeight="1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25" customHeight="1">
      <c r="B95" s="14"/>
      <c r="L95" s="14"/>
    </row>
    <row r="96" spans="2:47" s="15" customFormat="1" ht="23" customHeight="1">
      <c r="B96" s="14"/>
      <c r="C96" s="91" t="s">
        <v>82</v>
      </c>
      <c r="J96" s="53">
        <f>J118</f>
        <v>0</v>
      </c>
      <c r="L96" s="14"/>
      <c r="AU96" s="74" t="s">
        <v>83</v>
      </c>
    </row>
    <row r="97" spans="2:12" s="93" customFormat="1" ht="25" customHeight="1">
      <c r="B97" s="92"/>
      <c r="D97" s="94" t="s">
        <v>91</v>
      </c>
      <c r="E97" s="95"/>
      <c r="F97" s="95"/>
      <c r="G97" s="95"/>
      <c r="H97" s="95"/>
      <c r="I97" s="95"/>
      <c r="J97" s="96">
        <f>J119</f>
        <v>0</v>
      </c>
      <c r="L97" s="92"/>
    </row>
    <row r="98" spans="2:12" s="93" customFormat="1" ht="25" customHeight="1">
      <c r="B98" s="92"/>
      <c r="D98" s="94" t="s">
        <v>490</v>
      </c>
      <c r="E98" s="95"/>
      <c r="F98" s="95"/>
      <c r="G98" s="95"/>
      <c r="H98" s="95"/>
      <c r="I98" s="95"/>
      <c r="J98" s="96">
        <f>J120</f>
        <v>0</v>
      </c>
      <c r="L98" s="92"/>
    </row>
    <row r="99" spans="2:12" s="15" customFormat="1" ht="21.75" customHeight="1">
      <c r="B99" s="14"/>
      <c r="L99" s="14"/>
    </row>
    <row r="100" spans="2:12" s="15" customFormat="1" ht="7" customHeight="1"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14"/>
    </row>
    <row r="104" spans="2:12" s="15" customFormat="1" ht="7" customHeight="1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14"/>
    </row>
    <row r="105" spans="2:12" s="15" customFormat="1" ht="25" customHeight="1">
      <c r="B105" s="14"/>
      <c r="C105" s="5" t="s">
        <v>104</v>
      </c>
      <c r="L105" s="14"/>
    </row>
    <row r="106" spans="2:12" s="15" customFormat="1" ht="7" customHeight="1">
      <c r="B106" s="14"/>
      <c r="L106" s="14"/>
    </row>
    <row r="107" spans="2:12" s="15" customFormat="1" ht="12" customHeight="1">
      <c r="B107" s="14"/>
      <c r="C107" s="10" t="s">
        <v>10</v>
      </c>
      <c r="L107" s="14"/>
    </row>
    <row r="108" spans="2:12" s="15" customFormat="1" ht="26.25" customHeight="1">
      <c r="B108" s="14"/>
      <c r="E108" s="218" t="str">
        <f>E7</f>
        <v xml:space="preserve">	MĚSTSKÉ MUZEUM MARIÁNSKÉ LÁZNĚ - STAVEBNÍ ÚPRAVY - EXPOZICE</v>
      </c>
      <c r="F108" s="219"/>
      <c r="G108" s="219"/>
      <c r="H108" s="219"/>
      <c r="L108" s="14"/>
    </row>
    <row r="109" spans="2:12" s="15" customFormat="1" ht="12" customHeight="1">
      <c r="B109" s="14"/>
      <c r="C109" s="10" t="s">
        <v>78</v>
      </c>
      <c r="L109" s="14"/>
    </row>
    <row r="110" spans="2:12" s="15" customFormat="1" ht="16.5" customHeight="1">
      <c r="B110" s="14"/>
      <c r="E110" s="209" t="str">
        <f>E9</f>
        <v>023 - SILNOPROUDÉ A SLABOPROUDÉ ELEKTROINSTALACE</v>
      </c>
      <c r="F110" s="220"/>
      <c r="G110" s="220"/>
      <c r="H110" s="220"/>
      <c r="L110" s="14"/>
    </row>
    <row r="111" spans="2:12" s="15" customFormat="1" ht="7" customHeight="1">
      <c r="B111" s="14"/>
      <c r="L111" s="14"/>
    </row>
    <row r="112" spans="2:12" s="15" customFormat="1" ht="12" customHeight="1">
      <c r="B112" s="14"/>
      <c r="C112" s="10" t="s">
        <v>13</v>
      </c>
      <c r="F112" s="8" t="str">
        <f>F12</f>
        <v>Mariánské Lázně</v>
      </c>
      <c r="I112" s="10" t="s">
        <v>15</v>
      </c>
      <c r="J112" s="38">
        <f>IF(J12="","",J12)</f>
        <v>45736</v>
      </c>
      <c r="L112" s="14"/>
    </row>
    <row r="113" spans="2:64" s="15" customFormat="1" ht="7" customHeight="1">
      <c r="B113" s="14"/>
      <c r="L113" s="14"/>
    </row>
    <row r="114" spans="2:64" s="15" customFormat="1" ht="40.25" customHeight="1">
      <c r="B114" s="14"/>
      <c r="C114" s="10" t="s">
        <v>16</v>
      </c>
      <c r="F114" s="8" t="str">
        <f>E15</f>
        <v>Město Mariánské Lázně, Ruská 155, 353 01 M. Lázně</v>
      </c>
      <c r="I114" s="10" t="s">
        <v>23</v>
      </c>
      <c r="J114" s="12" t="str">
        <f>E21</f>
        <v>Ing. arch. Jan Albrecht, Závěrka 473/8 169 00 Praha 6</v>
      </c>
      <c r="L114" s="14"/>
    </row>
    <row r="115" spans="2:64" s="15" customFormat="1" ht="15.25" customHeight="1">
      <c r="B115" s="14"/>
      <c r="C115" s="10" t="s">
        <v>21</v>
      </c>
      <c r="F115" s="8" t="str">
        <f>IF(E18="","",E18)</f>
        <v xml:space="preserve"> </v>
      </c>
      <c r="I115" s="10" t="s">
        <v>25</v>
      </c>
      <c r="J115" s="12">
        <f>E24</f>
        <v>0</v>
      </c>
      <c r="L115" s="14"/>
    </row>
    <row r="116" spans="2:64" s="15" customFormat="1" ht="10.25" customHeight="1">
      <c r="B116" s="14"/>
      <c r="L116" s="14"/>
    </row>
    <row r="117" spans="2:64" s="108" customFormat="1" ht="29.25" customHeight="1">
      <c r="B117" s="103"/>
      <c r="C117" s="104" t="s">
        <v>105</v>
      </c>
      <c r="D117" s="105" t="s">
        <v>52</v>
      </c>
      <c r="E117" s="105" t="s">
        <v>48</v>
      </c>
      <c r="F117" s="105" t="s">
        <v>49</v>
      </c>
      <c r="G117" s="105" t="s">
        <v>106</v>
      </c>
      <c r="H117" s="105" t="s">
        <v>107</v>
      </c>
      <c r="I117" s="105" t="s">
        <v>108</v>
      </c>
      <c r="J117" s="106" t="s">
        <v>81</v>
      </c>
      <c r="K117" s="107" t="s">
        <v>109</v>
      </c>
      <c r="L117" s="103"/>
      <c r="M117" s="45" t="s">
        <v>1</v>
      </c>
      <c r="N117" s="46" t="s">
        <v>31</v>
      </c>
      <c r="O117" s="46" t="s">
        <v>110</v>
      </c>
      <c r="P117" s="46" t="s">
        <v>111</v>
      </c>
      <c r="Q117" s="46" t="s">
        <v>112</v>
      </c>
      <c r="R117" s="46" t="s">
        <v>113</v>
      </c>
      <c r="S117" s="46" t="s">
        <v>114</v>
      </c>
      <c r="T117" s="47" t="s">
        <v>115</v>
      </c>
    </row>
    <row r="118" spans="2:64" s="15" customFormat="1" ht="23" customHeight="1">
      <c r="B118" s="14"/>
      <c r="C118" s="51" t="s">
        <v>116</v>
      </c>
      <c r="J118" s="109">
        <f>BK118</f>
        <v>0</v>
      </c>
      <c r="L118" s="14"/>
      <c r="M118" s="48"/>
      <c r="N118" s="39"/>
      <c r="O118" s="39"/>
      <c r="P118" s="110">
        <f>P119+P120</f>
        <v>0</v>
      </c>
      <c r="Q118" s="39"/>
      <c r="R118" s="110">
        <f>R119+R120</f>
        <v>0</v>
      </c>
      <c r="S118" s="39"/>
      <c r="T118" s="111">
        <f>T119+T120</f>
        <v>0</v>
      </c>
      <c r="AT118" s="74" t="s">
        <v>66</v>
      </c>
      <c r="AU118" s="74" t="s">
        <v>83</v>
      </c>
      <c r="BK118" s="112">
        <f>BK119+BK120</f>
        <v>0</v>
      </c>
    </row>
    <row r="119" spans="2:64" s="114" customFormat="1" ht="26" customHeight="1">
      <c r="B119" s="113"/>
      <c r="D119" s="115" t="s">
        <v>66</v>
      </c>
      <c r="E119" s="116" t="s">
        <v>157</v>
      </c>
      <c r="F119" s="116" t="s">
        <v>158</v>
      </c>
      <c r="J119" s="117">
        <f>BK119</f>
        <v>0</v>
      </c>
      <c r="L119" s="113"/>
      <c r="M119" s="118"/>
      <c r="P119" s="119">
        <v>0</v>
      </c>
      <c r="R119" s="119">
        <v>0</v>
      </c>
      <c r="T119" s="120">
        <v>0</v>
      </c>
      <c r="AR119" s="115" t="s">
        <v>71</v>
      </c>
      <c r="AT119" s="122" t="s">
        <v>66</v>
      </c>
      <c r="AU119" s="122" t="s">
        <v>67</v>
      </c>
      <c r="AY119" s="115" t="s">
        <v>119</v>
      </c>
      <c r="BK119" s="123">
        <v>0</v>
      </c>
    </row>
    <row r="120" spans="2:64" s="114" customFormat="1" ht="26" customHeight="1">
      <c r="B120" s="113"/>
      <c r="D120" s="115" t="s">
        <v>66</v>
      </c>
      <c r="E120" s="116">
        <v>741</v>
      </c>
      <c r="F120" s="116" t="s">
        <v>491</v>
      </c>
      <c r="J120" s="117">
        <f>BK120</f>
        <v>0</v>
      </c>
      <c r="L120" s="113"/>
      <c r="M120" s="118"/>
      <c r="P120" s="119">
        <f>SUM(P121:P157)</f>
        <v>0</v>
      </c>
      <c r="R120" s="119">
        <f>SUM(R121:R157)</f>
        <v>0</v>
      </c>
      <c r="T120" s="120">
        <f>SUM(T121:T157)</f>
        <v>0</v>
      </c>
      <c r="AR120" s="115" t="s">
        <v>71</v>
      </c>
      <c r="AT120" s="122" t="s">
        <v>66</v>
      </c>
      <c r="AU120" s="122" t="s">
        <v>67</v>
      </c>
      <c r="AY120" s="115" t="s">
        <v>119</v>
      </c>
      <c r="BK120" s="123">
        <f>SUM(BK121:BK157)</f>
        <v>0</v>
      </c>
    </row>
    <row r="121" spans="2:64" s="15" customFormat="1" ht="91">
      <c r="B121" s="14"/>
      <c r="C121" s="73" t="s">
        <v>70</v>
      </c>
      <c r="D121" s="73" t="s">
        <v>120</v>
      </c>
      <c r="E121" s="126" t="s">
        <v>451</v>
      </c>
      <c r="F121" s="127" t="s">
        <v>509</v>
      </c>
      <c r="G121" s="128" t="s">
        <v>169</v>
      </c>
      <c r="H121" s="129">
        <v>1</v>
      </c>
      <c r="I121" s="178">
        <v>0</v>
      </c>
      <c r="J121" s="130">
        <f t="shared" ref="J121:J157" si="0">ROUND(I121*H121,2)</f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ref="P121:P157" si="1">O121*H121</f>
        <v>0</v>
      </c>
      <c r="Q121" s="134">
        <v>0</v>
      </c>
      <c r="R121" s="134">
        <f t="shared" ref="R121:R157" si="2">Q121*H121</f>
        <v>0</v>
      </c>
      <c r="S121" s="134">
        <v>0</v>
      </c>
      <c r="T121" s="135">
        <f t="shared" ref="T121:T157" si="3">S121*H121</f>
        <v>0</v>
      </c>
      <c r="AR121" s="136" t="s">
        <v>159</v>
      </c>
      <c r="AT121" s="136" t="s">
        <v>120</v>
      </c>
      <c r="AU121" s="136" t="s">
        <v>70</v>
      </c>
      <c r="AY121" s="74" t="s">
        <v>119</v>
      </c>
      <c r="BE121" s="137">
        <f t="shared" ref="BE121:BE157" si="4">IF(N121="základní",J121,0)</f>
        <v>0</v>
      </c>
      <c r="BF121" s="137">
        <f t="shared" ref="BF121:BF157" si="5">IF(N121="snížená",J121,0)</f>
        <v>0</v>
      </c>
      <c r="BG121" s="137">
        <f t="shared" ref="BG121:BG157" si="6">IF(N121="zákl. přenesená",J121,0)</f>
        <v>0</v>
      </c>
      <c r="BH121" s="137">
        <f t="shared" ref="BH121:BH157" si="7">IF(N121="sníž. přenesená",J121,0)</f>
        <v>0</v>
      </c>
      <c r="BI121" s="137">
        <f t="shared" ref="BI121:BI157" si="8">IF(N121="nulová",J121,0)</f>
        <v>0</v>
      </c>
      <c r="BJ121" s="74" t="s">
        <v>70</v>
      </c>
      <c r="BK121" s="137">
        <f t="shared" ref="BK121:BK157" si="9">ROUND(I121*H121,2)</f>
        <v>0</v>
      </c>
      <c r="BL121" s="74" t="s">
        <v>159</v>
      </c>
    </row>
    <row r="122" spans="2:64" s="15" customFormat="1" ht="39">
      <c r="B122" s="14"/>
      <c r="C122" s="73" t="s">
        <v>71</v>
      </c>
      <c r="D122" s="73" t="s">
        <v>129</v>
      </c>
      <c r="E122" s="126" t="s">
        <v>532</v>
      </c>
      <c r="F122" s="127" t="s">
        <v>521</v>
      </c>
      <c r="G122" s="128" t="s">
        <v>134</v>
      </c>
      <c r="H122" s="129">
        <v>216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 t="s">
        <v>159</v>
      </c>
      <c r="AT122" s="136" t="s">
        <v>129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159</v>
      </c>
    </row>
    <row r="123" spans="2:64" s="15" customFormat="1" ht="29">
      <c r="B123" s="14"/>
      <c r="C123" s="73" t="s">
        <v>126</v>
      </c>
      <c r="D123" s="73" t="s">
        <v>129</v>
      </c>
      <c r="E123" s="126" t="s">
        <v>531</v>
      </c>
      <c r="F123" s="127" t="s">
        <v>522</v>
      </c>
      <c r="G123" s="128" t="s">
        <v>134</v>
      </c>
      <c r="H123" s="129">
        <v>24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159</v>
      </c>
      <c r="AT123" s="136" t="s">
        <v>129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159</v>
      </c>
    </row>
    <row r="124" spans="2:64" s="15" customFormat="1" ht="29">
      <c r="B124" s="14"/>
      <c r="C124" s="73" t="s">
        <v>122</v>
      </c>
      <c r="D124" s="73" t="s">
        <v>129</v>
      </c>
      <c r="E124" s="126" t="s">
        <v>533</v>
      </c>
      <c r="F124" s="127" t="s">
        <v>523</v>
      </c>
      <c r="G124" s="128" t="s">
        <v>134</v>
      </c>
      <c r="H124" s="129">
        <v>19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 t="s">
        <v>159</v>
      </c>
      <c r="AT124" s="136" t="s">
        <v>129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159</v>
      </c>
    </row>
    <row r="125" spans="2:64" s="15" customFormat="1" ht="29">
      <c r="B125" s="14"/>
      <c r="C125" s="73" t="s">
        <v>176</v>
      </c>
      <c r="D125" s="73" t="s">
        <v>129</v>
      </c>
      <c r="E125" s="126" t="s">
        <v>534</v>
      </c>
      <c r="F125" s="127" t="s">
        <v>524</v>
      </c>
      <c r="G125" s="128" t="s">
        <v>134</v>
      </c>
      <c r="H125" s="129">
        <v>19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159</v>
      </c>
      <c r="AT125" s="136" t="s">
        <v>129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159</v>
      </c>
    </row>
    <row r="126" spans="2:64" s="15" customFormat="1" ht="29">
      <c r="B126" s="14"/>
      <c r="C126" s="73" t="s">
        <v>136</v>
      </c>
      <c r="D126" s="73" t="s">
        <v>129</v>
      </c>
      <c r="E126" s="126" t="s">
        <v>535</v>
      </c>
      <c r="F126" s="127" t="s">
        <v>525</v>
      </c>
      <c r="G126" s="128" t="s">
        <v>134</v>
      </c>
      <c r="H126" s="129">
        <v>396</v>
      </c>
      <c r="I126" s="178">
        <v>0</v>
      </c>
      <c r="J126" s="130">
        <f t="shared" si="0"/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 t="s">
        <v>159</v>
      </c>
      <c r="AT126" s="136" t="s">
        <v>129</v>
      </c>
      <c r="AU126" s="136" t="s">
        <v>70</v>
      </c>
      <c r="AY126" s="74" t="s">
        <v>119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74" t="s">
        <v>70</v>
      </c>
      <c r="BK126" s="137">
        <f t="shared" si="9"/>
        <v>0</v>
      </c>
      <c r="BL126" s="74" t="s">
        <v>159</v>
      </c>
    </row>
    <row r="127" spans="2:64" s="15" customFormat="1" ht="29">
      <c r="B127" s="14"/>
      <c r="C127" s="73" t="s">
        <v>177</v>
      </c>
      <c r="D127" s="73" t="s">
        <v>129</v>
      </c>
      <c r="E127" s="126" t="s">
        <v>536</v>
      </c>
      <c r="F127" s="127" t="s">
        <v>526</v>
      </c>
      <c r="G127" s="128" t="s">
        <v>134</v>
      </c>
      <c r="H127" s="129">
        <v>53</v>
      </c>
      <c r="I127" s="178">
        <v>0</v>
      </c>
      <c r="J127" s="130">
        <f t="shared" si="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 t="s">
        <v>159</v>
      </c>
      <c r="AT127" s="136" t="s">
        <v>129</v>
      </c>
      <c r="AU127" s="136" t="s">
        <v>70</v>
      </c>
      <c r="AY127" s="74" t="s">
        <v>119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4" t="s">
        <v>70</v>
      </c>
      <c r="BK127" s="137">
        <f t="shared" si="9"/>
        <v>0</v>
      </c>
      <c r="BL127" s="74" t="s">
        <v>159</v>
      </c>
    </row>
    <row r="128" spans="2:64" s="15" customFormat="1" ht="29">
      <c r="B128" s="14"/>
      <c r="C128" s="73" t="s">
        <v>130</v>
      </c>
      <c r="D128" s="73" t="s">
        <v>129</v>
      </c>
      <c r="E128" s="126" t="s">
        <v>537</v>
      </c>
      <c r="F128" s="127" t="s">
        <v>527</v>
      </c>
      <c r="G128" s="128" t="s">
        <v>134</v>
      </c>
      <c r="H128" s="129">
        <v>1190</v>
      </c>
      <c r="I128" s="178">
        <v>0</v>
      </c>
      <c r="J128" s="130">
        <f t="shared" si="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 t="s">
        <v>159</v>
      </c>
      <c r="AT128" s="136" t="s">
        <v>129</v>
      </c>
      <c r="AU128" s="136" t="s">
        <v>70</v>
      </c>
      <c r="AY128" s="74" t="s">
        <v>119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4" t="s">
        <v>70</v>
      </c>
      <c r="BK128" s="137">
        <f t="shared" si="9"/>
        <v>0</v>
      </c>
      <c r="BL128" s="74" t="s">
        <v>159</v>
      </c>
    </row>
    <row r="129" spans="2:64" s="15" customFormat="1" ht="29">
      <c r="B129" s="14"/>
      <c r="C129" s="73" t="s">
        <v>140</v>
      </c>
      <c r="D129" s="73" t="s">
        <v>129</v>
      </c>
      <c r="E129" s="126" t="s">
        <v>538</v>
      </c>
      <c r="F129" s="127" t="s">
        <v>528</v>
      </c>
      <c r="G129" s="128" t="s">
        <v>134</v>
      </c>
      <c r="H129" s="129">
        <v>594</v>
      </c>
      <c r="I129" s="178">
        <v>0</v>
      </c>
      <c r="J129" s="130">
        <f t="shared" si="0"/>
        <v>0</v>
      </c>
      <c r="K129" s="160"/>
      <c r="L129" s="161"/>
      <c r="M129" s="162" t="s">
        <v>1</v>
      </c>
      <c r="N129" s="133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 t="s">
        <v>159</v>
      </c>
      <c r="AT129" s="136" t="s">
        <v>129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159</v>
      </c>
    </row>
    <row r="130" spans="2:64" s="15" customFormat="1" ht="29">
      <c r="B130" s="14"/>
      <c r="C130" s="73" t="s">
        <v>469</v>
      </c>
      <c r="D130" s="73" t="s">
        <v>129</v>
      </c>
      <c r="E130" s="126" t="s">
        <v>539</v>
      </c>
      <c r="F130" s="127" t="s">
        <v>529</v>
      </c>
      <c r="G130" s="128" t="s">
        <v>134</v>
      </c>
      <c r="H130" s="129">
        <v>18</v>
      </c>
      <c r="I130" s="178">
        <v>0</v>
      </c>
      <c r="J130" s="130">
        <f t="shared" si="0"/>
        <v>0</v>
      </c>
      <c r="K130" s="160"/>
      <c r="L130" s="161"/>
      <c r="M130" s="162" t="s">
        <v>1</v>
      </c>
      <c r="N130" s="133" t="s">
        <v>32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 t="s">
        <v>159</v>
      </c>
      <c r="AT130" s="136" t="s">
        <v>129</v>
      </c>
      <c r="AU130" s="136" t="s">
        <v>70</v>
      </c>
      <c r="AY130" s="74" t="s">
        <v>119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4" t="s">
        <v>70</v>
      </c>
      <c r="BK130" s="137">
        <f t="shared" si="9"/>
        <v>0</v>
      </c>
      <c r="BL130" s="74" t="s">
        <v>159</v>
      </c>
    </row>
    <row r="131" spans="2:64" s="15" customFormat="1" ht="16.5" customHeight="1">
      <c r="B131" s="14"/>
      <c r="C131" s="73" t="s">
        <v>480</v>
      </c>
      <c r="D131" s="73" t="s">
        <v>129</v>
      </c>
      <c r="E131" s="126" t="s">
        <v>540</v>
      </c>
      <c r="F131" s="127" t="s">
        <v>530</v>
      </c>
      <c r="G131" s="128" t="s">
        <v>134</v>
      </c>
      <c r="H131" s="129">
        <v>702</v>
      </c>
      <c r="I131" s="178">
        <v>0</v>
      </c>
      <c r="J131" s="130">
        <f t="shared" si="0"/>
        <v>0</v>
      </c>
      <c r="K131" s="160"/>
      <c r="L131" s="161"/>
      <c r="M131" s="162" t="s">
        <v>1</v>
      </c>
      <c r="N131" s="133" t="s">
        <v>32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5">
        <f t="shared" si="3"/>
        <v>0</v>
      </c>
      <c r="AR131" s="136" t="s">
        <v>159</v>
      </c>
      <c r="AT131" s="136" t="s">
        <v>129</v>
      </c>
      <c r="AU131" s="136" t="s">
        <v>70</v>
      </c>
      <c r="AY131" s="74" t="s">
        <v>119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4" t="s">
        <v>70</v>
      </c>
      <c r="BK131" s="137">
        <f t="shared" si="9"/>
        <v>0</v>
      </c>
      <c r="BL131" s="74" t="s">
        <v>159</v>
      </c>
    </row>
    <row r="132" spans="2:64" s="15" customFormat="1" ht="39">
      <c r="B132" s="14"/>
      <c r="C132" s="73" t="s">
        <v>6</v>
      </c>
      <c r="D132" s="73" t="s">
        <v>129</v>
      </c>
      <c r="E132" s="126" t="s">
        <v>455</v>
      </c>
      <c r="F132" s="127" t="s">
        <v>541</v>
      </c>
      <c r="G132" s="128" t="s">
        <v>169</v>
      </c>
      <c r="H132" s="129">
        <v>9</v>
      </c>
      <c r="I132" s="178">
        <v>0</v>
      </c>
      <c r="J132" s="130">
        <f t="shared" si="0"/>
        <v>0</v>
      </c>
      <c r="K132" s="160"/>
      <c r="L132" s="161"/>
      <c r="M132" s="162" t="s">
        <v>1</v>
      </c>
      <c r="N132" s="133" t="s">
        <v>32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5">
        <f t="shared" si="3"/>
        <v>0</v>
      </c>
      <c r="AR132" s="136" t="s">
        <v>159</v>
      </c>
      <c r="AT132" s="136" t="s">
        <v>129</v>
      </c>
      <c r="AU132" s="136" t="s">
        <v>70</v>
      </c>
      <c r="AY132" s="74" t="s">
        <v>119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4" t="s">
        <v>70</v>
      </c>
      <c r="BK132" s="137">
        <f t="shared" si="9"/>
        <v>0</v>
      </c>
      <c r="BL132" s="74" t="s">
        <v>159</v>
      </c>
    </row>
    <row r="133" spans="2:64" s="15" customFormat="1" ht="39">
      <c r="B133" s="14"/>
      <c r="C133" s="73" t="s">
        <v>481</v>
      </c>
      <c r="D133" s="73" t="s">
        <v>129</v>
      </c>
      <c r="E133" s="126" t="s">
        <v>456</v>
      </c>
      <c r="F133" s="127" t="s">
        <v>542</v>
      </c>
      <c r="G133" s="128" t="s">
        <v>169</v>
      </c>
      <c r="H133" s="129">
        <v>9</v>
      </c>
      <c r="I133" s="178">
        <v>0</v>
      </c>
      <c r="J133" s="130">
        <f t="shared" si="0"/>
        <v>0</v>
      </c>
      <c r="K133" s="160"/>
      <c r="L133" s="161"/>
      <c r="M133" s="162" t="s">
        <v>1</v>
      </c>
      <c r="N133" s="133" t="s">
        <v>32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 t="s">
        <v>159</v>
      </c>
      <c r="AT133" s="136" t="s">
        <v>129</v>
      </c>
      <c r="AU133" s="136" t="s">
        <v>70</v>
      </c>
      <c r="AY133" s="74" t="s">
        <v>119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4" t="s">
        <v>70</v>
      </c>
      <c r="BK133" s="137">
        <f t="shared" si="9"/>
        <v>0</v>
      </c>
      <c r="BL133" s="74" t="s">
        <v>159</v>
      </c>
    </row>
    <row r="134" spans="2:64" s="15" customFormat="1" ht="39">
      <c r="B134" s="14"/>
      <c r="C134" s="73" t="s">
        <v>482</v>
      </c>
      <c r="D134" s="73" t="s">
        <v>129</v>
      </c>
      <c r="E134" s="126" t="s">
        <v>457</v>
      </c>
      <c r="F134" s="127" t="s">
        <v>543</v>
      </c>
      <c r="G134" s="128" t="s">
        <v>169</v>
      </c>
      <c r="H134" s="129">
        <v>1</v>
      </c>
      <c r="I134" s="178">
        <v>0</v>
      </c>
      <c r="J134" s="130">
        <f t="shared" si="0"/>
        <v>0</v>
      </c>
      <c r="K134" s="160"/>
      <c r="L134" s="161"/>
      <c r="M134" s="162" t="s">
        <v>1</v>
      </c>
      <c r="N134" s="133" t="s">
        <v>32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5">
        <f t="shared" si="3"/>
        <v>0</v>
      </c>
      <c r="AR134" s="136" t="s">
        <v>159</v>
      </c>
      <c r="AT134" s="136" t="s">
        <v>129</v>
      </c>
      <c r="AU134" s="136" t="s">
        <v>70</v>
      </c>
      <c r="AY134" s="74" t="s">
        <v>119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4" t="s">
        <v>70</v>
      </c>
      <c r="BK134" s="137">
        <f t="shared" si="9"/>
        <v>0</v>
      </c>
      <c r="BL134" s="74" t="s">
        <v>159</v>
      </c>
    </row>
    <row r="135" spans="2:64" s="15" customFormat="1" ht="26">
      <c r="B135" s="14"/>
      <c r="C135" s="73" t="s">
        <v>495</v>
      </c>
      <c r="D135" s="73" t="s">
        <v>129</v>
      </c>
      <c r="E135" s="126" t="s">
        <v>552</v>
      </c>
      <c r="F135" s="127" t="s">
        <v>544</v>
      </c>
      <c r="G135" s="128" t="s">
        <v>169</v>
      </c>
      <c r="H135" s="129">
        <v>50</v>
      </c>
      <c r="I135" s="178">
        <v>0</v>
      </c>
      <c r="J135" s="130">
        <f t="shared" si="0"/>
        <v>0</v>
      </c>
      <c r="K135" s="160"/>
      <c r="L135" s="161"/>
      <c r="M135" s="162" t="s">
        <v>1</v>
      </c>
      <c r="N135" s="133" t="s">
        <v>32</v>
      </c>
      <c r="O135" s="134">
        <v>0</v>
      </c>
      <c r="P135" s="134">
        <f t="shared" si="1"/>
        <v>0</v>
      </c>
      <c r="Q135" s="134">
        <v>0</v>
      </c>
      <c r="R135" s="134">
        <f t="shared" si="2"/>
        <v>0</v>
      </c>
      <c r="S135" s="134">
        <v>0</v>
      </c>
      <c r="T135" s="135">
        <f t="shared" si="3"/>
        <v>0</v>
      </c>
      <c r="AR135" s="136" t="s">
        <v>159</v>
      </c>
      <c r="AT135" s="136" t="s">
        <v>129</v>
      </c>
      <c r="AU135" s="136" t="s">
        <v>70</v>
      </c>
      <c r="AY135" s="74" t="s">
        <v>119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74" t="s">
        <v>70</v>
      </c>
      <c r="BK135" s="137">
        <f t="shared" si="9"/>
        <v>0</v>
      </c>
      <c r="BL135" s="74" t="s">
        <v>159</v>
      </c>
    </row>
    <row r="136" spans="2:64" s="15" customFormat="1" ht="39">
      <c r="B136" s="14"/>
      <c r="C136" s="73" t="s">
        <v>159</v>
      </c>
      <c r="D136" s="73" t="s">
        <v>129</v>
      </c>
      <c r="E136" s="126" t="s">
        <v>552</v>
      </c>
      <c r="F136" s="127" t="s">
        <v>545</v>
      </c>
      <c r="G136" s="128" t="s">
        <v>169</v>
      </c>
      <c r="H136" s="129">
        <v>34</v>
      </c>
      <c r="I136" s="178">
        <v>0</v>
      </c>
      <c r="J136" s="130">
        <f t="shared" si="0"/>
        <v>0</v>
      </c>
      <c r="K136" s="160"/>
      <c r="L136" s="161"/>
      <c r="M136" s="162" t="s">
        <v>1</v>
      </c>
      <c r="N136" s="133" t="s">
        <v>32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5">
        <f t="shared" si="3"/>
        <v>0</v>
      </c>
      <c r="AR136" s="136" t="s">
        <v>159</v>
      </c>
      <c r="AT136" s="136" t="s">
        <v>129</v>
      </c>
      <c r="AU136" s="136" t="s">
        <v>70</v>
      </c>
      <c r="AY136" s="74" t="s">
        <v>119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74" t="s">
        <v>70</v>
      </c>
      <c r="BK136" s="137">
        <f t="shared" si="9"/>
        <v>0</v>
      </c>
      <c r="BL136" s="74" t="s">
        <v>159</v>
      </c>
    </row>
    <row r="137" spans="2:64" s="15" customFormat="1" ht="26">
      <c r="B137" s="14"/>
      <c r="C137" s="73" t="s">
        <v>494</v>
      </c>
      <c r="D137" s="73" t="s">
        <v>129</v>
      </c>
      <c r="E137" s="126" t="s">
        <v>553</v>
      </c>
      <c r="F137" s="127" t="s">
        <v>546</v>
      </c>
      <c r="G137" s="128" t="s">
        <v>169</v>
      </c>
      <c r="H137" s="129">
        <v>14</v>
      </c>
      <c r="I137" s="178">
        <v>0</v>
      </c>
      <c r="J137" s="130">
        <f t="shared" si="0"/>
        <v>0</v>
      </c>
      <c r="K137" s="131"/>
      <c r="L137" s="14"/>
      <c r="M137" s="132" t="s">
        <v>1</v>
      </c>
      <c r="N137" s="133" t="s">
        <v>32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 t="s">
        <v>159</v>
      </c>
      <c r="AT137" s="136" t="s">
        <v>129</v>
      </c>
      <c r="AU137" s="136" t="s">
        <v>70</v>
      </c>
      <c r="AY137" s="74" t="s">
        <v>119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74" t="s">
        <v>70</v>
      </c>
      <c r="BK137" s="137">
        <f t="shared" si="9"/>
        <v>0</v>
      </c>
      <c r="BL137" s="74">
        <v>16</v>
      </c>
    </row>
    <row r="138" spans="2:64" s="15" customFormat="1" ht="26">
      <c r="B138" s="14"/>
      <c r="C138" s="73" t="s">
        <v>496</v>
      </c>
      <c r="D138" s="73" t="s">
        <v>129</v>
      </c>
      <c r="E138" s="126" t="s">
        <v>554</v>
      </c>
      <c r="F138" s="127" t="s">
        <v>547</v>
      </c>
      <c r="G138" s="128" t="s">
        <v>169</v>
      </c>
      <c r="H138" s="129">
        <v>10</v>
      </c>
      <c r="I138" s="178">
        <v>0</v>
      </c>
      <c r="J138" s="130">
        <f t="shared" si="0"/>
        <v>0</v>
      </c>
      <c r="K138" s="131"/>
      <c r="L138" s="14"/>
      <c r="M138" s="132" t="s">
        <v>1</v>
      </c>
      <c r="N138" s="133" t="s">
        <v>32</v>
      </c>
      <c r="O138" s="134">
        <v>0</v>
      </c>
      <c r="P138" s="134">
        <f t="shared" si="1"/>
        <v>0</v>
      </c>
      <c r="Q138" s="134">
        <v>0</v>
      </c>
      <c r="R138" s="134">
        <f t="shared" si="2"/>
        <v>0</v>
      </c>
      <c r="S138" s="134">
        <v>0</v>
      </c>
      <c r="T138" s="135">
        <f t="shared" si="3"/>
        <v>0</v>
      </c>
      <c r="AR138" s="136" t="s">
        <v>159</v>
      </c>
      <c r="AT138" s="136" t="s">
        <v>129</v>
      </c>
      <c r="AU138" s="136" t="s">
        <v>70</v>
      </c>
      <c r="AY138" s="74" t="s">
        <v>119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74" t="s">
        <v>70</v>
      </c>
      <c r="BK138" s="137">
        <f t="shared" si="9"/>
        <v>0</v>
      </c>
      <c r="BL138" s="74">
        <v>16</v>
      </c>
    </row>
    <row r="139" spans="2:64" s="15" customFormat="1" ht="26">
      <c r="B139" s="14"/>
      <c r="C139" s="73" t="s">
        <v>497</v>
      </c>
      <c r="D139" s="73" t="s">
        <v>129</v>
      </c>
      <c r="E139" s="126" t="s">
        <v>555</v>
      </c>
      <c r="F139" s="127" t="s">
        <v>548</v>
      </c>
      <c r="G139" s="128" t="s">
        <v>169</v>
      </c>
      <c r="H139" s="129">
        <v>3</v>
      </c>
      <c r="I139" s="178">
        <v>0</v>
      </c>
      <c r="J139" s="130">
        <f t="shared" ref="J139:J153" si="10">ROUND(I139*H139,2)</f>
        <v>0</v>
      </c>
      <c r="K139" s="160"/>
      <c r="L139" s="161"/>
      <c r="M139" s="162" t="s">
        <v>1</v>
      </c>
      <c r="N139" s="133" t="s">
        <v>32</v>
      </c>
      <c r="O139" s="134">
        <v>0</v>
      </c>
      <c r="P139" s="134">
        <f t="shared" ref="P139:P153" si="11">O139*H139</f>
        <v>0</v>
      </c>
      <c r="Q139" s="134">
        <v>0</v>
      </c>
      <c r="R139" s="134">
        <f t="shared" ref="R139:R153" si="12">Q139*H139</f>
        <v>0</v>
      </c>
      <c r="S139" s="134">
        <v>0</v>
      </c>
      <c r="T139" s="135">
        <f t="shared" ref="T139:T153" si="13">S139*H139</f>
        <v>0</v>
      </c>
      <c r="AR139" s="136" t="s">
        <v>159</v>
      </c>
      <c r="AT139" s="136" t="s">
        <v>129</v>
      </c>
      <c r="AU139" s="136" t="s">
        <v>70</v>
      </c>
      <c r="AY139" s="74" t="s">
        <v>119</v>
      </c>
      <c r="BE139" s="137">
        <f t="shared" ref="BE139:BE153" si="14">IF(N139="základní",J139,0)</f>
        <v>0</v>
      </c>
      <c r="BF139" s="137">
        <f t="shared" ref="BF139:BF153" si="15">IF(N139="snížená",J139,0)</f>
        <v>0</v>
      </c>
      <c r="BG139" s="137">
        <f t="shared" ref="BG139:BG153" si="16">IF(N139="zákl. přenesená",J139,0)</f>
        <v>0</v>
      </c>
      <c r="BH139" s="137">
        <f t="shared" ref="BH139:BH153" si="17">IF(N139="sníž. přenesená",J139,0)</f>
        <v>0</v>
      </c>
      <c r="BI139" s="137">
        <f t="shared" ref="BI139:BI153" si="18">IF(N139="nulová",J139,0)</f>
        <v>0</v>
      </c>
      <c r="BJ139" s="74" t="s">
        <v>70</v>
      </c>
      <c r="BK139" s="137">
        <f t="shared" ref="BK139:BK153" si="19">ROUND(I139*H139,2)</f>
        <v>0</v>
      </c>
      <c r="BL139" s="74" t="s">
        <v>159</v>
      </c>
    </row>
    <row r="140" spans="2:64" s="15" customFormat="1" ht="26">
      <c r="B140" s="14"/>
      <c r="C140" s="73" t="s">
        <v>190</v>
      </c>
      <c r="D140" s="73" t="s">
        <v>129</v>
      </c>
      <c r="E140" s="126" t="s">
        <v>556</v>
      </c>
      <c r="F140" s="127" t="s">
        <v>549</v>
      </c>
      <c r="G140" s="128" t="s">
        <v>169</v>
      </c>
      <c r="H140" s="129">
        <v>4</v>
      </c>
      <c r="I140" s="178">
        <v>0</v>
      </c>
      <c r="J140" s="130">
        <f t="shared" si="10"/>
        <v>0</v>
      </c>
      <c r="K140" s="160"/>
      <c r="L140" s="161"/>
      <c r="M140" s="162" t="s">
        <v>1</v>
      </c>
      <c r="N140" s="133" t="s">
        <v>32</v>
      </c>
      <c r="O140" s="134">
        <v>0</v>
      </c>
      <c r="P140" s="134">
        <f t="shared" si="11"/>
        <v>0</v>
      </c>
      <c r="Q140" s="134">
        <v>0</v>
      </c>
      <c r="R140" s="134">
        <f t="shared" si="12"/>
        <v>0</v>
      </c>
      <c r="S140" s="134">
        <v>0</v>
      </c>
      <c r="T140" s="135">
        <f t="shared" si="13"/>
        <v>0</v>
      </c>
      <c r="AR140" s="136" t="s">
        <v>159</v>
      </c>
      <c r="AT140" s="136" t="s">
        <v>129</v>
      </c>
      <c r="AU140" s="136" t="s">
        <v>70</v>
      </c>
      <c r="AY140" s="74" t="s">
        <v>119</v>
      </c>
      <c r="BE140" s="137">
        <f t="shared" si="14"/>
        <v>0</v>
      </c>
      <c r="BF140" s="137">
        <f t="shared" si="15"/>
        <v>0</v>
      </c>
      <c r="BG140" s="137">
        <f t="shared" si="16"/>
        <v>0</v>
      </c>
      <c r="BH140" s="137">
        <f t="shared" si="17"/>
        <v>0</v>
      </c>
      <c r="BI140" s="137">
        <f t="shared" si="18"/>
        <v>0</v>
      </c>
      <c r="BJ140" s="74" t="s">
        <v>70</v>
      </c>
      <c r="BK140" s="137">
        <f t="shared" si="19"/>
        <v>0</v>
      </c>
      <c r="BL140" s="74" t="s">
        <v>159</v>
      </c>
    </row>
    <row r="141" spans="2:64" s="15" customFormat="1" ht="26">
      <c r="B141" s="14"/>
      <c r="C141" s="73" t="s">
        <v>5</v>
      </c>
      <c r="D141" s="73" t="s">
        <v>129</v>
      </c>
      <c r="E141" s="126" t="s">
        <v>557</v>
      </c>
      <c r="F141" s="127" t="s">
        <v>550</v>
      </c>
      <c r="G141" s="128" t="s">
        <v>169</v>
      </c>
      <c r="H141" s="129">
        <v>5</v>
      </c>
      <c r="I141" s="178">
        <v>0</v>
      </c>
      <c r="J141" s="130">
        <f t="shared" si="10"/>
        <v>0</v>
      </c>
      <c r="K141" s="160"/>
      <c r="L141" s="161"/>
      <c r="M141" s="162" t="s">
        <v>1</v>
      </c>
      <c r="N141" s="133" t="s">
        <v>32</v>
      </c>
      <c r="O141" s="134">
        <v>0</v>
      </c>
      <c r="P141" s="134">
        <f t="shared" si="11"/>
        <v>0</v>
      </c>
      <c r="Q141" s="134">
        <v>0</v>
      </c>
      <c r="R141" s="134">
        <f t="shared" si="12"/>
        <v>0</v>
      </c>
      <c r="S141" s="134">
        <v>0</v>
      </c>
      <c r="T141" s="135">
        <f t="shared" si="13"/>
        <v>0</v>
      </c>
      <c r="AR141" s="136" t="s">
        <v>159</v>
      </c>
      <c r="AT141" s="136" t="s">
        <v>129</v>
      </c>
      <c r="AU141" s="136" t="s">
        <v>70</v>
      </c>
      <c r="AY141" s="74" t="s">
        <v>119</v>
      </c>
      <c r="BE141" s="137">
        <f t="shared" si="14"/>
        <v>0</v>
      </c>
      <c r="BF141" s="137">
        <f t="shared" si="15"/>
        <v>0</v>
      </c>
      <c r="BG141" s="137">
        <f t="shared" si="16"/>
        <v>0</v>
      </c>
      <c r="BH141" s="137">
        <f t="shared" si="17"/>
        <v>0</v>
      </c>
      <c r="BI141" s="137">
        <f t="shared" si="18"/>
        <v>0</v>
      </c>
      <c r="BJ141" s="74" t="s">
        <v>70</v>
      </c>
      <c r="BK141" s="137">
        <f t="shared" si="19"/>
        <v>0</v>
      </c>
      <c r="BL141" s="74" t="s">
        <v>159</v>
      </c>
    </row>
    <row r="142" spans="2:64" s="15" customFormat="1" ht="26">
      <c r="B142" s="14"/>
      <c r="C142" s="73" t="s">
        <v>191</v>
      </c>
      <c r="D142" s="73" t="s">
        <v>129</v>
      </c>
      <c r="E142" s="126" t="s">
        <v>558</v>
      </c>
      <c r="F142" s="127" t="s">
        <v>551</v>
      </c>
      <c r="G142" s="128" t="s">
        <v>169</v>
      </c>
      <c r="H142" s="129">
        <v>10</v>
      </c>
      <c r="I142" s="178">
        <v>0</v>
      </c>
      <c r="J142" s="130">
        <f t="shared" si="10"/>
        <v>0</v>
      </c>
      <c r="K142" s="160"/>
      <c r="L142" s="161"/>
      <c r="M142" s="162" t="s">
        <v>1</v>
      </c>
      <c r="N142" s="133" t="s">
        <v>32</v>
      </c>
      <c r="O142" s="134">
        <v>0</v>
      </c>
      <c r="P142" s="134">
        <f t="shared" si="11"/>
        <v>0</v>
      </c>
      <c r="Q142" s="134">
        <v>0</v>
      </c>
      <c r="R142" s="134">
        <f t="shared" si="12"/>
        <v>0</v>
      </c>
      <c r="S142" s="134">
        <v>0</v>
      </c>
      <c r="T142" s="135">
        <f t="shared" si="13"/>
        <v>0</v>
      </c>
      <c r="AR142" s="136" t="s">
        <v>159</v>
      </c>
      <c r="AT142" s="136" t="s">
        <v>129</v>
      </c>
      <c r="AU142" s="136" t="s">
        <v>70</v>
      </c>
      <c r="AY142" s="74" t="s">
        <v>119</v>
      </c>
      <c r="BE142" s="137">
        <f t="shared" si="14"/>
        <v>0</v>
      </c>
      <c r="BF142" s="137">
        <f t="shared" si="15"/>
        <v>0</v>
      </c>
      <c r="BG142" s="137">
        <f t="shared" si="16"/>
        <v>0</v>
      </c>
      <c r="BH142" s="137">
        <f t="shared" si="17"/>
        <v>0</v>
      </c>
      <c r="BI142" s="137">
        <f t="shared" si="18"/>
        <v>0</v>
      </c>
      <c r="BJ142" s="74" t="s">
        <v>70</v>
      </c>
      <c r="BK142" s="137">
        <f t="shared" si="19"/>
        <v>0</v>
      </c>
      <c r="BL142" s="74" t="s">
        <v>159</v>
      </c>
    </row>
    <row r="143" spans="2:64" s="15" customFormat="1" ht="39">
      <c r="B143" s="14"/>
      <c r="C143" s="73" t="s">
        <v>192</v>
      </c>
      <c r="D143" s="73" t="s">
        <v>129</v>
      </c>
      <c r="E143" s="126" t="s">
        <v>461</v>
      </c>
      <c r="F143" s="127" t="s">
        <v>560</v>
      </c>
      <c r="G143" s="128" t="s">
        <v>169</v>
      </c>
      <c r="H143" s="129">
        <v>1</v>
      </c>
      <c r="I143" s="178">
        <v>0</v>
      </c>
      <c r="J143" s="130">
        <f t="shared" si="10"/>
        <v>0</v>
      </c>
      <c r="K143" s="160"/>
      <c r="L143" s="161"/>
      <c r="M143" s="162" t="s">
        <v>1</v>
      </c>
      <c r="N143" s="133" t="s">
        <v>32</v>
      </c>
      <c r="O143" s="134">
        <v>0</v>
      </c>
      <c r="P143" s="134">
        <f t="shared" si="11"/>
        <v>0</v>
      </c>
      <c r="Q143" s="134">
        <v>0</v>
      </c>
      <c r="R143" s="134">
        <f t="shared" si="12"/>
        <v>0</v>
      </c>
      <c r="S143" s="134">
        <v>0</v>
      </c>
      <c r="T143" s="135">
        <f t="shared" si="13"/>
        <v>0</v>
      </c>
      <c r="AR143" s="136" t="s">
        <v>159</v>
      </c>
      <c r="AT143" s="136" t="s">
        <v>129</v>
      </c>
      <c r="AU143" s="136" t="s">
        <v>70</v>
      </c>
      <c r="AY143" s="74" t="s">
        <v>119</v>
      </c>
      <c r="BE143" s="137">
        <f t="shared" si="14"/>
        <v>0</v>
      </c>
      <c r="BF143" s="137">
        <f t="shared" si="15"/>
        <v>0</v>
      </c>
      <c r="BG143" s="137">
        <f t="shared" si="16"/>
        <v>0</v>
      </c>
      <c r="BH143" s="137">
        <f t="shared" si="17"/>
        <v>0</v>
      </c>
      <c r="BI143" s="137">
        <f t="shared" si="18"/>
        <v>0</v>
      </c>
      <c r="BJ143" s="74" t="s">
        <v>70</v>
      </c>
      <c r="BK143" s="137">
        <f t="shared" si="19"/>
        <v>0</v>
      </c>
      <c r="BL143" s="74" t="s">
        <v>159</v>
      </c>
    </row>
    <row r="144" spans="2:64" s="15" customFormat="1" ht="39">
      <c r="B144" s="14"/>
      <c r="C144" s="73" t="s">
        <v>193</v>
      </c>
      <c r="D144" s="73" t="s">
        <v>129</v>
      </c>
      <c r="E144" s="126" t="s">
        <v>461</v>
      </c>
      <c r="F144" s="127" t="s">
        <v>559</v>
      </c>
      <c r="G144" s="128" t="s">
        <v>169</v>
      </c>
      <c r="H144" s="129">
        <v>1</v>
      </c>
      <c r="I144" s="178">
        <v>0</v>
      </c>
      <c r="J144" s="130">
        <f t="shared" si="10"/>
        <v>0</v>
      </c>
      <c r="K144" s="160"/>
      <c r="L144" s="161"/>
      <c r="M144" s="162" t="s">
        <v>1</v>
      </c>
      <c r="N144" s="133" t="s">
        <v>32</v>
      </c>
      <c r="O144" s="134">
        <v>0</v>
      </c>
      <c r="P144" s="134">
        <f t="shared" si="11"/>
        <v>0</v>
      </c>
      <c r="Q144" s="134">
        <v>0</v>
      </c>
      <c r="R144" s="134">
        <f t="shared" si="12"/>
        <v>0</v>
      </c>
      <c r="S144" s="134">
        <v>0</v>
      </c>
      <c r="T144" s="135">
        <f t="shared" si="13"/>
        <v>0</v>
      </c>
      <c r="AR144" s="136" t="s">
        <v>159</v>
      </c>
      <c r="AT144" s="136" t="s">
        <v>129</v>
      </c>
      <c r="AU144" s="136" t="s">
        <v>70</v>
      </c>
      <c r="AY144" s="74" t="s">
        <v>119</v>
      </c>
      <c r="BE144" s="137">
        <f t="shared" si="14"/>
        <v>0</v>
      </c>
      <c r="BF144" s="137">
        <f t="shared" si="15"/>
        <v>0</v>
      </c>
      <c r="BG144" s="137">
        <f t="shared" si="16"/>
        <v>0</v>
      </c>
      <c r="BH144" s="137">
        <f t="shared" si="17"/>
        <v>0</v>
      </c>
      <c r="BI144" s="137">
        <f t="shared" si="18"/>
        <v>0</v>
      </c>
      <c r="BJ144" s="74" t="s">
        <v>70</v>
      </c>
      <c r="BK144" s="137">
        <f t="shared" si="19"/>
        <v>0</v>
      </c>
      <c r="BL144" s="74" t="s">
        <v>159</v>
      </c>
    </row>
    <row r="145" spans="2:64" s="15" customFormat="1" ht="78">
      <c r="B145" s="14"/>
      <c r="C145" s="73" t="s">
        <v>194</v>
      </c>
      <c r="D145" s="73" t="s">
        <v>129</v>
      </c>
      <c r="E145" s="126" t="s">
        <v>462</v>
      </c>
      <c r="F145" s="127" t="s">
        <v>561</v>
      </c>
      <c r="G145" s="128" t="s">
        <v>169</v>
      </c>
      <c r="H145" s="129">
        <v>4</v>
      </c>
      <c r="I145" s="178">
        <v>0</v>
      </c>
      <c r="J145" s="130">
        <f t="shared" si="10"/>
        <v>0</v>
      </c>
      <c r="K145" s="131"/>
      <c r="L145" s="14"/>
      <c r="M145" s="132" t="s">
        <v>1</v>
      </c>
      <c r="N145" s="133" t="s">
        <v>32</v>
      </c>
      <c r="O145" s="134">
        <v>0</v>
      </c>
      <c r="P145" s="134">
        <f t="shared" si="11"/>
        <v>0</v>
      </c>
      <c r="Q145" s="134">
        <v>0</v>
      </c>
      <c r="R145" s="134">
        <f t="shared" si="12"/>
        <v>0</v>
      </c>
      <c r="S145" s="134">
        <v>0</v>
      </c>
      <c r="T145" s="135">
        <f t="shared" si="13"/>
        <v>0</v>
      </c>
      <c r="AR145" s="136" t="s">
        <v>159</v>
      </c>
      <c r="AT145" s="136" t="s">
        <v>129</v>
      </c>
      <c r="AU145" s="136" t="s">
        <v>70</v>
      </c>
      <c r="AY145" s="74" t="s">
        <v>119</v>
      </c>
      <c r="BE145" s="137">
        <f t="shared" si="14"/>
        <v>0</v>
      </c>
      <c r="BF145" s="137">
        <f t="shared" si="15"/>
        <v>0</v>
      </c>
      <c r="BG145" s="137">
        <f t="shared" si="16"/>
        <v>0</v>
      </c>
      <c r="BH145" s="137">
        <f t="shared" si="17"/>
        <v>0</v>
      </c>
      <c r="BI145" s="137">
        <f t="shared" si="18"/>
        <v>0</v>
      </c>
      <c r="BJ145" s="74" t="s">
        <v>70</v>
      </c>
      <c r="BK145" s="137">
        <f t="shared" si="19"/>
        <v>0</v>
      </c>
      <c r="BL145" s="74">
        <v>16</v>
      </c>
    </row>
    <row r="146" spans="2:64" s="15" customFormat="1" ht="16.5" customHeight="1">
      <c r="B146" s="14"/>
      <c r="C146" s="73" t="s">
        <v>498</v>
      </c>
      <c r="D146" s="73" t="s">
        <v>129</v>
      </c>
      <c r="E146" s="126" t="s">
        <v>575</v>
      </c>
      <c r="F146" s="127" t="s">
        <v>562</v>
      </c>
      <c r="G146" s="128" t="s">
        <v>169</v>
      </c>
      <c r="H146" s="129">
        <v>98</v>
      </c>
      <c r="I146" s="178">
        <v>0</v>
      </c>
      <c r="J146" s="130">
        <f t="shared" si="10"/>
        <v>0</v>
      </c>
      <c r="K146" s="131"/>
      <c r="L146" s="14"/>
      <c r="M146" s="132" t="s">
        <v>1</v>
      </c>
      <c r="N146" s="133" t="s">
        <v>32</v>
      </c>
      <c r="O146" s="134">
        <v>0</v>
      </c>
      <c r="P146" s="134">
        <f t="shared" si="11"/>
        <v>0</v>
      </c>
      <c r="Q146" s="134">
        <v>0</v>
      </c>
      <c r="R146" s="134">
        <f t="shared" si="12"/>
        <v>0</v>
      </c>
      <c r="S146" s="134">
        <v>0</v>
      </c>
      <c r="T146" s="135">
        <f t="shared" si="13"/>
        <v>0</v>
      </c>
      <c r="AR146" s="136" t="s">
        <v>159</v>
      </c>
      <c r="AT146" s="136" t="s">
        <v>129</v>
      </c>
      <c r="AU146" s="136" t="s">
        <v>70</v>
      </c>
      <c r="AY146" s="74" t="s">
        <v>119</v>
      </c>
      <c r="BE146" s="137">
        <f t="shared" si="14"/>
        <v>0</v>
      </c>
      <c r="BF146" s="137">
        <f t="shared" si="15"/>
        <v>0</v>
      </c>
      <c r="BG146" s="137">
        <f t="shared" si="16"/>
        <v>0</v>
      </c>
      <c r="BH146" s="137">
        <f t="shared" si="17"/>
        <v>0</v>
      </c>
      <c r="BI146" s="137">
        <f t="shared" si="18"/>
        <v>0</v>
      </c>
      <c r="BJ146" s="74" t="s">
        <v>70</v>
      </c>
      <c r="BK146" s="137">
        <f t="shared" si="19"/>
        <v>0</v>
      </c>
      <c r="BL146" s="74">
        <v>16</v>
      </c>
    </row>
    <row r="147" spans="2:64" s="15" customFormat="1" ht="16.5" customHeight="1">
      <c r="B147" s="14"/>
      <c r="C147" s="73" t="s">
        <v>499</v>
      </c>
      <c r="D147" s="73" t="s">
        <v>129</v>
      </c>
      <c r="E147" s="126" t="s">
        <v>574</v>
      </c>
      <c r="F147" s="127" t="s">
        <v>563</v>
      </c>
      <c r="G147" s="128" t="s">
        <v>169</v>
      </c>
      <c r="H147" s="129">
        <v>25</v>
      </c>
      <c r="I147" s="178">
        <v>0</v>
      </c>
      <c r="J147" s="130">
        <f t="shared" si="10"/>
        <v>0</v>
      </c>
      <c r="K147" s="160"/>
      <c r="L147" s="161"/>
      <c r="M147" s="162" t="s">
        <v>1</v>
      </c>
      <c r="N147" s="133" t="s">
        <v>32</v>
      </c>
      <c r="O147" s="134">
        <v>0</v>
      </c>
      <c r="P147" s="134">
        <f t="shared" si="11"/>
        <v>0</v>
      </c>
      <c r="Q147" s="134">
        <v>0</v>
      </c>
      <c r="R147" s="134">
        <f t="shared" si="12"/>
        <v>0</v>
      </c>
      <c r="S147" s="134">
        <v>0</v>
      </c>
      <c r="T147" s="135">
        <f t="shared" si="13"/>
        <v>0</v>
      </c>
      <c r="AR147" s="136" t="s">
        <v>159</v>
      </c>
      <c r="AT147" s="136" t="s">
        <v>129</v>
      </c>
      <c r="AU147" s="136" t="s">
        <v>70</v>
      </c>
      <c r="AY147" s="74" t="s">
        <v>119</v>
      </c>
      <c r="BE147" s="137">
        <f t="shared" si="14"/>
        <v>0</v>
      </c>
      <c r="BF147" s="137">
        <f t="shared" si="15"/>
        <v>0</v>
      </c>
      <c r="BG147" s="137">
        <f t="shared" si="16"/>
        <v>0</v>
      </c>
      <c r="BH147" s="137">
        <f t="shared" si="17"/>
        <v>0</v>
      </c>
      <c r="BI147" s="137">
        <f t="shared" si="18"/>
        <v>0</v>
      </c>
      <c r="BJ147" s="74" t="s">
        <v>70</v>
      </c>
      <c r="BK147" s="137">
        <f t="shared" si="19"/>
        <v>0</v>
      </c>
      <c r="BL147" s="74" t="s">
        <v>159</v>
      </c>
    </row>
    <row r="148" spans="2:64" s="15" customFormat="1" ht="24.25" customHeight="1">
      <c r="B148" s="14"/>
      <c r="C148" s="73" t="s">
        <v>500</v>
      </c>
      <c r="D148" s="73" t="s">
        <v>129</v>
      </c>
      <c r="E148" s="126" t="s">
        <v>576</v>
      </c>
      <c r="F148" s="127" t="s">
        <v>564</v>
      </c>
      <c r="G148" s="128" t="s">
        <v>169</v>
      </c>
      <c r="H148" s="129">
        <v>4</v>
      </c>
      <c r="I148" s="178">
        <v>0</v>
      </c>
      <c r="J148" s="130">
        <f t="shared" si="10"/>
        <v>0</v>
      </c>
      <c r="K148" s="160"/>
      <c r="L148" s="161"/>
      <c r="M148" s="162" t="s">
        <v>1</v>
      </c>
      <c r="N148" s="133" t="s">
        <v>32</v>
      </c>
      <c r="O148" s="134">
        <v>0</v>
      </c>
      <c r="P148" s="134">
        <f t="shared" si="11"/>
        <v>0</v>
      </c>
      <c r="Q148" s="134">
        <v>0</v>
      </c>
      <c r="R148" s="134">
        <f t="shared" si="12"/>
        <v>0</v>
      </c>
      <c r="S148" s="134">
        <v>0</v>
      </c>
      <c r="T148" s="135">
        <f t="shared" si="13"/>
        <v>0</v>
      </c>
      <c r="AR148" s="136" t="s">
        <v>159</v>
      </c>
      <c r="AT148" s="136" t="s">
        <v>129</v>
      </c>
      <c r="AU148" s="136" t="s">
        <v>70</v>
      </c>
      <c r="AY148" s="74" t="s">
        <v>119</v>
      </c>
      <c r="BE148" s="137">
        <f t="shared" si="14"/>
        <v>0</v>
      </c>
      <c r="BF148" s="137">
        <f t="shared" si="15"/>
        <v>0</v>
      </c>
      <c r="BG148" s="137">
        <f t="shared" si="16"/>
        <v>0</v>
      </c>
      <c r="BH148" s="137">
        <f t="shared" si="17"/>
        <v>0</v>
      </c>
      <c r="BI148" s="137">
        <f t="shared" si="18"/>
        <v>0</v>
      </c>
      <c r="BJ148" s="74" t="s">
        <v>70</v>
      </c>
      <c r="BK148" s="137">
        <f t="shared" si="19"/>
        <v>0</v>
      </c>
      <c r="BL148" s="74" t="s">
        <v>159</v>
      </c>
    </row>
    <row r="149" spans="2:64" s="15" customFormat="1" ht="26">
      <c r="B149" s="14"/>
      <c r="C149" s="73" t="s">
        <v>501</v>
      </c>
      <c r="D149" s="73" t="s">
        <v>129</v>
      </c>
      <c r="E149" s="126" t="s">
        <v>577</v>
      </c>
      <c r="F149" s="127" t="s">
        <v>565</v>
      </c>
      <c r="G149" s="128" t="s">
        <v>134</v>
      </c>
      <c r="H149" s="129">
        <v>119</v>
      </c>
      <c r="I149" s="178">
        <v>0</v>
      </c>
      <c r="J149" s="130">
        <f t="shared" si="10"/>
        <v>0</v>
      </c>
      <c r="K149" s="160"/>
      <c r="L149" s="161"/>
      <c r="M149" s="162" t="s">
        <v>1</v>
      </c>
      <c r="N149" s="133" t="s">
        <v>32</v>
      </c>
      <c r="O149" s="134">
        <v>0</v>
      </c>
      <c r="P149" s="134">
        <f t="shared" si="11"/>
        <v>0</v>
      </c>
      <c r="Q149" s="134">
        <v>0</v>
      </c>
      <c r="R149" s="134">
        <f t="shared" si="12"/>
        <v>0</v>
      </c>
      <c r="S149" s="134">
        <v>0</v>
      </c>
      <c r="T149" s="135">
        <f t="shared" si="13"/>
        <v>0</v>
      </c>
      <c r="AR149" s="136" t="s">
        <v>159</v>
      </c>
      <c r="AT149" s="136" t="s">
        <v>129</v>
      </c>
      <c r="AU149" s="136" t="s">
        <v>70</v>
      </c>
      <c r="AY149" s="74" t="s">
        <v>119</v>
      </c>
      <c r="BE149" s="137">
        <f t="shared" si="14"/>
        <v>0</v>
      </c>
      <c r="BF149" s="137">
        <f t="shared" si="15"/>
        <v>0</v>
      </c>
      <c r="BG149" s="137">
        <f t="shared" si="16"/>
        <v>0</v>
      </c>
      <c r="BH149" s="137">
        <f t="shared" si="17"/>
        <v>0</v>
      </c>
      <c r="BI149" s="137">
        <f t="shared" si="18"/>
        <v>0</v>
      </c>
      <c r="BJ149" s="74" t="s">
        <v>70</v>
      </c>
      <c r="BK149" s="137">
        <f t="shared" si="19"/>
        <v>0</v>
      </c>
      <c r="BL149" s="74" t="s">
        <v>159</v>
      </c>
    </row>
    <row r="150" spans="2:64" s="15" customFormat="1" ht="26">
      <c r="B150" s="14"/>
      <c r="C150" s="73" t="s">
        <v>502</v>
      </c>
      <c r="D150" s="73" t="s">
        <v>129</v>
      </c>
      <c r="E150" s="126" t="s">
        <v>578</v>
      </c>
      <c r="F150" s="127" t="s">
        <v>566</v>
      </c>
      <c r="G150" s="128" t="s">
        <v>134</v>
      </c>
      <c r="H150" s="129">
        <v>202</v>
      </c>
      <c r="I150" s="178">
        <v>0</v>
      </c>
      <c r="J150" s="130">
        <f t="shared" si="10"/>
        <v>0</v>
      </c>
      <c r="K150" s="160"/>
      <c r="L150" s="161"/>
      <c r="M150" s="162" t="s">
        <v>1</v>
      </c>
      <c r="N150" s="133" t="s">
        <v>32</v>
      </c>
      <c r="O150" s="134">
        <v>0</v>
      </c>
      <c r="P150" s="134">
        <f t="shared" si="11"/>
        <v>0</v>
      </c>
      <c r="Q150" s="134">
        <v>0</v>
      </c>
      <c r="R150" s="134">
        <f t="shared" si="12"/>
        <v>0</v>
      </c>
      <c r="S150" s="134">
        <v>0</v>
      </c>
      <c r="T150" s="135">
        <f t="shared" si="13"/>
        <v>0</v>
      </c>
      <c r="AR150" s="136" t="s">
        <v>159</v>
      </c>
      <c r="AT150" s="136" t="s">
        <v>129</v>
      </c>
      <c r="AU150" s="136" t="s">
        <v>70</v>
      </c>
      <c r="AY150" s="74" t="s">
        <v>119</v>
      </c>
      <c r="BE150" s="137">
        <f t="shared" si="14"/>
        <v>0</v>
      </c>
      <c r="BF150" s="137">
        <f t="shared" si="15"/>
        <v>0</v>
      </c>
      <c r="BG150" s="137">
        <f t="shared" si="16"/>
        <v>0</v>
      </c>
      <c r="BH150" s="137">
        <f t="shared" si="17"/>
        <v>0</v>
      </c>
      <c r="BI150" s="137">
        <f t="shared" si="18"/>
        <v>0</v>
      </c>
      <c r="BJ150" s="74" t="s">
        <v>70</v>
      </c>
      <c r="BK150" s="137">
        <f t="shared" si="19"/>
        <v>0</v>
      </c>
      <c r="BL150" s="74" t="s">
        <v>159</v>
      </c>
    </row>
    <row r="151" spans="2:64" s="15" customFormat="1" ht="26">
      <c r="B151" s="14"/>
      <c r="C151" s="73" t="s">
        <v>503</v>
      </c>
      <c r="D151" s="73" t="s">
        <v>129</v>
      </c>
      <c r="E151" s="126" t="s">
        <v>579</v>
      </c>
      <c r="F151" s="127" t="s">
        <v>567</v>
      </c>
      <c r="G151" s="128" t="s">
        <v>134</v>
      </c>
      <c r="H151" s="129">
        <v>27</v>
      </c>
      <c r="I151" s="178">
        <v>0</v>
      </c>
      <c r="J151" s="130">
        <f t="shared" si="10"/>
        <v>0</v>
      </c>
      <c r="K151" s="160"/>
      <c r="L151" s="161"/>
      <c r="M151" s="162" t="s">
        <v>1</v>
      </c>
      <c r="N151" s="133" t="s">
        <v>32</v>
      </c>
      <c r="O151" s="134">
        <v>0</v>
      </c>
      <c r="P151" s="134">
        <f t="shared" si="11"/>
        <v>0</v>
      </c>
      <c r="Q151" s="134">
        <v>0</v>
      </c>
      <c r="R151" s="134">
        <f t="shared" si="12"/>
        <v>0</v>
      </c>
      <c r="S151" s="134">
        <v>0</v>
      </c>
      <c r="T151" s="135">
        <f t="shared" si="13"/>
        <v>0</v>
      </c>
      <c r="AR151" s="136" t="s">
        <v>159</v>
      </c>
      <c r="AT151" s="136" t="s">
        <v>129</v>
      </c>
      <c r="AU151" s="136" t="s">
        <v>70</v>
      </c>
      <c r="AY151" s="74" t="s">
        <v>119</v>
      </c>
      <c r="BE151" s="137">
        <f t="shared" si="14"/>
        <v>0</v>
      </c>
      <c r="BF151" s="137">
        <f t="shared" si="15"/>
        <v>0</v>
      </c>
      <c r="BG151" s="137">
        <f t="shared" si="16"/>
        <v>0</v>
      </c>
      <c r="BH151" s="137">
        <f t="shared" si="17"/>
        <v>0</v>
      </c>
      <c r="BI151" s="137">
        <f t="shared" si="18"/>
        <v>0</v>
      </c>
      <c r="BJ151" s="74" t="s">
        <v>70</v>
      </c>
      <c r="BK151" s="137">
        <f t="shared" si="19"/>
        <v>0</v>
      </c>
      <c r="BL151" s="74" t="s">
        <v>159</v>
      </c>
    </row>
    <row r="152" spans="2:64" s="15" customFormat="1" ht="26">
      <c r="B152" s="14"/>
      <c r="C152" s="73" t="s">
        <v>160</v>
      </c>
      <c r="D152" s="73" t="s">
        <v>120</v>
      </c>
      <c r="E152" s="126" t="s">
        <v>464</v>
      </c>
      <c r="F152" s="127" t="s">
        <v>568</v>
      </c>
      <c r="G152" s="128" t="s">
        <v>168</v>
      </c>
      <c r="H152" s="129">
        <v>1</v>
      </c>
      <c r="I152" s="178">
        <v>0</v>
      </c>
      <c r="J152" s="130">
        <f t="shared" si="10"/>
        <v>0</v>
      </c>
      <c r="K152" s="160"/>
      <c r="L152" s="161"/>
      <c r="M152" s="162" t="s">
        <v>1</v>
      </c>
      <c r="N152" s="133" t="s">
        <v>32</v>
      </c>
      <c r="O152" s="134">
        <v>0</v>
      </c>
      <c r="P152" s="134">
        <f t="shared" si="11"/>
        <v>0</v>
      </c>
      <c r="Q152" s="134">
        <v>0</v>
      </c>
      <c r="R152" s="134">
        <f t="shared" si="12"/>
        <v>0</v>
      </c>
      <c r="S152" s="134">
        <v>0</v>
      </c>
      <c r="T152" s="135">
        <f t="shared" si="13"/>
        <v>0</v>
      </c>
      <c r="AR152" s="136" t="s">
        <v>159</v>
      </c>
      <c r="AT152" s="136" t="s">
        <v>120</v>
      </c>
      <c r="AU152" s="136" t="s">
        <v>70</v>
      </c>
      <c r="AY152" s="74" t="s">
        <v>119</v>
      </c>
      <c r="BE152" s="137">
        <f t="shared" si="14"/>
        <v>0</v>
      </c>
      <c r="BF152" s="137">
        <f t="shared" si="15"/>
        <v>0</v>
      </c>
      <c r="BG152" s="137">
        <f t="shared" si="16"/>
        <v>0</v>
      </c>
      <c r="BH152" s="137">
        <f t="shared" si="17"/>
        <v>0</v>
      </c>
      <c r="BI152" s="137">
        <f t="shared" si="18"/>
        <v>0</v>
      </c>
      <c r="BJ152" s="74" t="s">
        <v>70</v>
      </c>
      <c r="BK152" s="137">
        <f t="shared" si="19"/>
        <v>0</v>
      </c>
      <c r="BL152" s="74" t="s">
        <v>159</v>
      </c>
    </row>
    <row r="153" spans="2:64" s="15" customFormat="1" ht="16.5" customHeight="1">
      <c r="B153" s="14"/>
      <c r="C153" s="73" t="s">
        <v>504</v>
      </c>
      <c r="D153" s="73" t="s">
        <v>129</v>
      </c>
      <c r="E153" s="126" t="s">
        <v>466</v>
      </c>
      <c r="F153" s="127" t="s">
        <v>569</v>
      </c>
      <c r="G153" s="128" t="s">
        <v>168</v>
      </c>
      <c r="H153" s="129">
        <v>1</v>
      </c>
      <c r="I153" s="178">
        <v>0</v>
      </c>
      <c r="J153" s="130">
        <f t="shared" si="10"/>
        <v>0</v>
      </c>
      <c r="K153" s="131"/>
      <c r="L153" s="14"/>
      <c r="M153" s="132" t="s">
        <v>1</v>
      </c>
      <c r="N153" s="133" t="s">
        <v>32</v>
      </c>
      <c r="O153" s="134">
        <v>0</v>
      </c>
      <c r="P153" s="134">
        <f t="shared" si="11"/>
        <v>0</v>
      </c>
      <c r="Q153" s="134">
        <v>0</v>
      </c>
      <c r="R153" s="134">
        <f t="shared" si="12"/>
        <v>0</v>
      </c>
      <c r="S153" s="134">
        <v>0</v>
      </c>
      <c r="T153" s="135">
        <f t="shared" si="13"/>
        <v>0</v>
      </c>
      <c r="AR153" s="136" t="s">
        <v>159</v>
      </c>
      <c r="AT153" s="136" t="s">
        <v>129</v>
      </c>
      <c r="AU153" s="136" t="s">
        <v>70</v>
      </c>
      <c r="AY153" s="74" t="s">
        <v>119</v>
      </c>
      <c r="BE153" s="137">
        <f t="shared" si="14"/>
        <v>0</v>
      </c>
      <c r="BF153" s="137">
        <f t="shared" si="15"/>
        <v>0</v>
      </c>
      <c r="BG153" s="137">
        <f t="shared" si="16"/>
        <v>0</v>
      </c>
      <c r="BH153" s="137">
        <f t="shared" si="17"/>
        <v>0</v>
      </c>
      <c r="BI153" s="137">
        <f t="shared" si="18"/>
        <v>0</v>
      </c>
      <c r="BJ153" s="74" t="s">
        <v>70</v>
      </c>
      <c r="BK153" s="137">
        <f t="shared" si="19"/>
        <v>0</v>
      </c>
      <c r="BL153" s="74">
        <v>16</v>
      </c>
    </row>
    <row r="154" spans="2:64" s="15" customFormat="1" ht="16.5" customHeight="1">
      <c r="B154" s="14"/>
      <c r="C154" s="73" t="s">
        <v>505</v>
      </c>
      <c r="D154" s="73" t="s">
        <v>120</v>
      </c>
      <c r="E154" s="126" t="s">
        <v>467</v>
      </c>
      <c r="F154" s="127" t="s">
        <v>570</v>
      </c>
      <c r="G154" s="128" t="s">
        <v>168</v>
      </c>
      <c r="H154" s="129">
        <v>1</v>
      </c>
      <c r="I154" s="178">
        <v>0</v>
      </c>
      <c r="J154" s="130">
        <f t="shared" ref="J154:J155" si="20">ROUND(I154*H154,2)</f>
        <v>0</v>
      </c>
      <c r="K154" s="131"/>
      <c r="L154" s="14"/>
      <c r="M154" s="132" t="s">
        <v>1</v>
      </c>
      <c r="N154" s="133" t="s">
        <v>32</v>
      </c>
      <c r="O154" s="134">
        <v>0</v>
      </c>
      <c r="P154" s="134">
        <f t="shared" ref="P154:P155" si="21">O154*H154</f>
        <v>0</v>
      </c>
      <c r="Q154" s="134">
        <v>0</v>
      </c>
      <c r="R154" s="134">
        <f t="shared" ref="R154:R155" si="22">Q154*H154</f>
        <v>0</v>
      </c>
      <c r="S154" s="134">
        <v>0</v>
      </c>
      <c r="T154" s="135">
        <f t="shared" ref="T154:T155" si="23">S154*H154</f>
        <v>0</v>
      </c>
      <c r="AR154" s="136" t="s">
        <v>159</v>
      </c>
      <c r="AT154" s="136" t="s">
        <v>120</v>
      </c>
      <c r="AU154" s="136" t="s">
        <v>70</v>
      </c>
      <c r="AY154" s="74" t="s">
        <v>119</v>
      </c>
      <c r="BE154" s="137">
        <f t="shared" ref="BE154:BE155" si="24">IF(N154="základní",J154,0)</f>
        <v>0</v>
      </c>
      <c r="BF154" s="137">
        <f t="shared" ref="BF154:BF155" si="25">IF(N154="snížená",J154,0)</f>
        <v>0</v>
      </c>
      <c r="BG154" s="137">
        <f t="shared" ref="BG154:BG155" si="26">IF(N154="zákl. přenesená",J154,0)</f>
        <v>0</v>
      </c>
      <c r="BH154" s="137">
        <f t="shared" ref="BH154:BH155" si="27">IF(N154="sníž. přenesená",J154,0)</f>
        <v>0</v>
      </c>
      <c r="BI154" s="137">
        <f t="shared" ref="BI154:BI155" si="28">IF(N154="nulová",J154,0)</f>
        <v>0</v>
      </c>
      <c r="BJ154" s="74" t="s">
        <v>70</v>
      </c>
      <c r="BK154" s="137">
        <f t="shared" ref="BK154:BK155" si="29">ROUND(I154*H154,2)</f>
        <v>0</v>
      </c>
      <c r="BL154" s="74">
        <v>16</v>
      </c>
    </row>
    <row r="155" spans="2:64" s="15" customFormat="1" ht="16.5" customHeight="1">
      <c r="B155" s="14"/>
      <c r="C155" s="73" t="s">
        <v>506</v>
      </c>
      <c r="D155" s="73" t="s">
        <v>120</v>
      </c>
      <c r="E155" s="126" t="s">
        <v>510</v>
      </c>
      <c r="F155" s="127" t="s">
        <v>571</v>
      </c>
      <c r="G155" s="128" t="s">
        <v>168</v>
      </c>
      <c r="H155" s="129">
        <v>1</v>
      </c>
      <c r="I155" s="178">
        <v>0</v>
      </c>
      <c r="J155" s="130">
        <f t="shared" si="20"/>
        <v>0</v>
      </c>
      <c r="K155" s="131"/>
      <c r="L155" s="14"/>
      <c r="M155" s="132" t="s">
        <v>1</v>
      </c>
      <c r="N155" s="133" t="s">
        <v>32</v>
      </c>
      <c r="O155" s="134">
        <v>0</v>
      </c>
      <c r="P155" s="134">
        <f t="shared" si="21"/>
        <v>0</v>
      </c>
      <c r="Q155" s="134">
        <v>0</v>
      </c>
      <c r="R155" s="134">
        <f t="shared" si="22"/>
        <v>0</v>
      </c>
      <c r="S155" s="134">
        <v>0</v>
      </c>
      <c r="T155" s="135">
        <f t="shared" si="23"/>
        <v>0</v>
      </c>
      <c r="AR155" s="136" t="s">
        <v>159</v>
      </c>
      <c r="AT155" s="136" t="s">
        <v>120</v>
      </c>
      <c r="AU155" s="136" t="s">
        <v>70</v>
      </c>
      <c r="AY155" s="74" t="s">
        <v>119</v>
      </c>
      <c r="BE155" s="137">
        <f t="shared" si="24"/>
        <v>0</v>
      </c>
      <c r="BF155" s="137">
        <f t="shared" si="25"/>
        <v>0</v>
      </c>
      <c r="BG155" s="137">
        <f t="shared" si="26"/>
        <v>0</v>
      </c>
      <c r="BH155" s="137">
        <f t="shared" si="27"/>
        <v>0</v>
      </c>
      <c r="BI155" s="137">
        <f t="shared" si="28"/>
        <v>0</v>
      </c>
      <c r="BJ155" s="74" t="s">
        <v>70</v>
      </c>
      <c r="BK155" s="137">
        <f t="shared" si="29"/>
        <v>0</v>
      </c>
      <c r="BL155" s="74">
        <v>16</v>
      </c>
    </row>
    <row r="156" spans="2:64" s="15" customFormat="1" ht="16.5" customHeight="1">
      <c r="B156" s="14"/>
      <c r="C156" s="73" t="s">
        <v>507</v>
      </c>
      <c r="D156" s="73" t="s">
        <v>120</v>
      </c>
      <c r="E156" s="126" t="s">
        <v>511</v>
      </c>
      <c r="F156" s="127" t="s">
        <v>572</v>
      </c>
      <c r="G156" s="128" t="s">
        <v>168</v>
      </c>
      <c r="H156" s="129">
        <v>1</v>
      </c>
      <c r="I156" s="178">
        <v>0</v>
      </c>
      <c r="J156" s="130">
        <f t="shared" si="0"/>
        <v>0</v>
      </c>
      <c r="K156" s="131"/>
      <c r="L156" s="14"/>
      <c r="M156" s="132" t="s">
        <v>1</v>
      </c>
      <c r="N156" s="133" t="s">
        <v>32</v>
      </c>
      <c r="O156" s="134">
        <v>0</v>
      </c>
      <c r="P156" s="134">
        <f t="shared" si="1"/>
        <v>0</v>
      </c>
      <c r="Q156" s="134">
        <v>0</v>
      </c>
      <c r="R156" s="134">
        <f t="shared" si="2"/>
        <v>0</v>
      </c>
      <c r="S156" s="134">
        <v>0</v>
      </c>
      <c r="T156" s="135">
        <f t="shared" si="3"/>
        <v>0</v>
      </c>
      <c r="AR156" s="136" t="s">
        <v>159</v>
      </c>
      <c r="AT156" s="136" t="s">
        <v>120</v>
      </c>
      <c r="AU156" s="136" t="s">
        <v>70</v>
      </c>
      <c r="AY156" s="74" t="s">
        <v>119</v>
      </c>
      <c r="BE156" s="137">
        <f t="shared" si="4"/>
        <v>0</v>
      </c>
      <c r="BF156" s="137">
        <f t="shared" si="5"/>
        <v>0</v>
      </c>
      <c r="BG156" s="137">
        <f t="shared" si="6"/>
        <v>0</v>
      </c>
      <c r="BH156" s="137">
        <f t="shared" si="7"/>
        <v>0</v>
      </c>
      <c r="BI156" s="137">
        <f t="shared" si="8"/>
        <v>0</v>
      </c>
      <c r="BJ156" s="74" t="s">
        <v>70</v>
      </c>
      <c r="BK156" s="137">
        <f t="shared" si="9"/>
        <v>0</v>
      </c>
      <c r="BL156" s="74" t="s">
        <v>159</v>
      </c>
    </row>
    <row r="157" spans="2:64" s="15" customFormat="1" ht="16.5" customHeight="1">
      <c r="B157" s="14"/>
      <c r="C157" s="73" t="s">
        <v>508</v>
      </c>
      <c r="D157" s="73" t="s">
        <v>120</v>
      </c>
      <c r="E157" s="126" t="s">
        <v>512</v>
      </c>
      <c r="F157" s="127" t="s">
        <v>573</v>
      </c>
      <c r="G157" s="128" t="s">
        <v>168</v>
      </c>
      <c r="H157" s="129">
        <v>1</v>
      </c>
      <c r="I157" s="178">
        <v>0</v>
      </c>
      <c r="J157" s="130">
        <f t="shared" si="0"/>
        <v>0</v>
      </c>
      <c r="K157" s="131"/>
      <c r="L157" s="14"/>
      <c r="M157" s="172" t="s">
        <v>1</v>
      </c>
      <c r="N157" s="173" t="s">
        <v>32</v>
      </c>
      <c r="O157" s="174">
        <v>0</v>
      </c>
      <c r="P157" s="174">
        <f t="shared" si="1"/>
        <v>0</v>
      </c>
      <c r="Q157" s="174">
        <v>0</v>
      </c>
      <c r="R157" s="174">
        <f t="shared" si="2"/>
        <v>0</v>
      </c>
      <c r="S157" s="174">
        <v>0</v>
      </c>
      <c r="T157" s="175">
        <f t="shared" si="3"/>
        <v>0</v>
      </c>
      <c r="AR157" s="136" t="s">
        <v>159</v>
      </c>
      <c r="AT157" s="136" t="s">
        <v>120</v>
      </c>
      <c r="AU157" s="136" t="s">
        <v>70</v>
      </c>
      <c r="AY157" s="74" t="s">
        <v>119</v>
      </c>
      <c r="BE157" s="137">
        <f t="shared" si="4"/>
        <v>0</v>
      </c>
      <c r="BF157" s="137">
        <f t="shared" si="5"/>
        <v>0</v>
      </c>
      <c r="BG157" s="137">
        <f t="shared" si="6"/>
        <v>0</v>
      </c>
      <c r="BH157" s="137">
        <f t="shared" si="7"/>
        <v>0</v>
      </c>
      <c r="BI157" s="137">
        <f t="shared" si="8"/>
        <v>0</v>
      </c>
      <c r="BJ157" s="74" t="s">
        <v>70</v>
      </c>
      <c r="BK157" s="137">
        <f t="shared" si="9"/>
        <v>0</v>
      </c>
      <c r="BL157" s="74" t="s">
        <v>159</v>
      </c>
    </row>
    <row r="158" spans="2:64" s="15" customFormat="1" ht="7" customHeight="1">
      <c r="B158" s="28"/>
      <c r="C158" s="29"/>
      <c r="D158" s="29"/>
      <c r="E158" s="29"/>
      <c r="F158" s="29"/>
      <c r="G158" s="29"/>
      <c r="H158" s="29"/>
      <c r="I158" s="29"/>
      <c r="J158" s="29"/>
      <c r="K158" s="29"/>
      <c r="L158" s="14"/>
    </row>
    <row r="160" spans="2:64">
      <c r="J160" s="177">
        <f>SUM(J121:J157)</f>
        <v>0</v>
      </c>
    </row>
  </sheetData>
  <sheetProtection algorithmName="SHA-512" hashValue="Ww/Yre+/DJ2yNCu5vdunRDo6O2PhEetY9Adv3lviq4qKqMwMHU+wgBQQaZI/esXGQdG0duyrgMZO/k062QS8Kw==" saltValue="efW13c43Zu2F/Ib74YoqWQ==" spinCount="100000" sheet="1" objects="1" scenarios="1"/>
  <autoFilter ref="C117:K157" xr:uid="{00000000-0009-0000-0000-000003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5469-935A-AE4D-9304-367AD2D7936A}">
  <sheetPr>
    <pageSetUpPr fitToPage="1"/>
  </sheetPr>
  <dimension ref="B2:BL138"/>
  <sheetViews>
    <sheetView showGridLines="0" zoomScale="136" zoomScaleNormal="136" workbookViewId="0">
      <selection activeCell="A2" sqref="A2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 customWidth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56" width="9.25" hidden="1" customWidth="1"/>
    <col min="57" max="57" width="11.25" hidden="1" customWidth="1"/>
    <col min="58" max="62" width="9.25" hidden="1" customWidth="1"/>
    <col min="63" max="63" width="11.25" hidden="1" customWidth="1"/>
    <col min="64" max="64" width="9.25" hidden="1" customWidth="1"/>
    <col min="65" max="65" width="0" hidden="1" customWidth="1"/>
  </cols>
  <sheetData>
    <row r="2" spans="2:46" ht="37" customHeight="1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76</v>
      </c>
    </row>
    <row r="3" spans="2:46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" customHeight="1">
      <c r="B4" s="4"/>
      <c r="D4" s="5" t="s">
        <v>77</v>
      </c>
      <c r="L4" s="4"/>
      <c r="M4" s="75" t="s">
        <v>8</v>
      </c>
      <c r="AT4" s="74" t="s">
        <v>3</v>
      </c>
    </row>
    <row r="5" spans="2:46" ht="7" customHeight="1">
      <c r="B5" s="4"/>
      <c r="L5" s="4"/>
    </row>
    <row r="6" spans="2:46" ht="12" customHeight="1">
      <c r="B6" s="4"/>
      <c r="D6" s="10" t="s">
        <v>10</v>
      </c>
      <c r="L6" s="4"/>
    </row>
    <row r="7" spans="2:46" ht="26.25" customHeight="1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>
      <c r="B8" s="14"/>
      <c r="D8" s="10" t="s">
        <v>78</v>
      </c>
      <c r="L8" s="14"/>
    </row>
    <row r="9" spans="2:46" s="15" customFormat="1" ht="16.5" customHeight="1">
      <c r="B9" s="14"/>
      <c r="E9" s="209" t="s">
        <v>450</v>
      </c>
      <c r="F9" s="220"/>
      <c r="G9" s="220"/>
      <c r="H9" s="220"/>
      <c r="L9" s="14"/>
    </row>
    <row r="10" spans="2:46" s="15" customFormat="1">
      <c r="B10" s="14"/>
      <c r="L10" s="14"/>
    </row>
    <row r="11" spans="2:46" s="15" customFormat="1" ht="12" customHeight="1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1" customHeight="1">
      <c r="B13" s="14"/>
      <c r="L13" s="14"/>
    </row>
    <row r="14" spans="2:46" s="15" customFormat="1" ht="12" customHeight="1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" customHeight="1">
      <c r="B16" s="14"/>
      <c r="L16" s="14"/>
    </row>
    <row r="17" spans="2:12" s="15" customFormat="1" ht="12" customHeight="1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" customHeight="1">
      <c r="B19" s="14"/>
      <c r="L19" s="14"/>
    </row>
    <row r="20" spans="2:12" s="15" customFormat="1" ht="12" customHeight="1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" customHeight="1">
      <c r="B22" s="14"/>
      <c r="L22" s="14"/>
    </row>
    <row r="23" spans="2:12" s="15" customFormat="1" ht="12" customHeight="1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>
      <c r="B24" s="14"/>
      <c r="E24" s="8"/>
      <c r="I24" s="10" t="s">
        <v>20</v>
      </c>
      <c r="J24" s="8" t="s">
        <v>1</v>
      </c>
      <c r="L24" s="14"/>
    </row>
    <row r="25" spans="2:12" s="15" customFormat="1" ht="7" customHeight="1">
      <c r="B25" s="14"/>
      <c r="L25" s="14"/>
    </row>
    <row r="26" spans="2:12" s="15" customFormat="1" ht="12" customHeight="1">
      <c r="B26" s="14"/>
      <c r="D26" s="10" t="s">
        <v>26</v>
      </c>
      <c r="L26" s="14"/>
    </row>
    <row r="27" spans="2:12" s="77" customFormat="1" ht="16.5" customHeight="1">
      <c r="B27" s="76"/>
      <c r="E27" s="190" t="s">
        <v>1</v>
      </c>
      <c r="F27" s="190"/>
      <c r="G27" s="190"/>
      <c r="H27" s="190"/>
      <c r="L27" s="76"/>
    </row>
    <row r="28" spans="2:12" s="15" customFormat="1" ht="7" customHeight="1">
      <c r="B28" s="14"/>
      <c r="L28" s="14"/>
    </row>
    <row r="29" spans="2:12" s="15" customFormat="1" ht="7" customHeight="1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5" customHeight="1">
      <c r="B30" s="14"/>
      <c r="D30" s="78" t="s">
        <v>27</v>
      </c>
      <c r="J30" s="53">
        <f>ROUND(J118, 2)</f>
        <v>0</v>
      </c>
      <c r="L30" s="14"/>
    </row>
    <row r="31" spans="2:12" s="15" customFormat="1" ht="7" customHeight="1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" customHeight="1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" customHeight="1">
      <c r="B33" s="14"/>
      <c r="D33" s="41" t="s">
        <v>31</v>
      </c>
      <c r="E33" s="10" t="s">
        <v>32</v>
      </c>
      <c r="F33" s="79">
        <f>ROUND((SUM(BE118:BE134)),  2)</f>
        <v>0</v>
      </c>
      <c r="I33" s="80">
        <v>0.21</v>
      </c>
      <c r="J33" s="79">
        <f>ROUND(((SUM(BE118:BE134))*I33),  2)</f>
        <v>0</v>
      </c>
      <c r="L33" s="14"/>
    </row>
    <row r="34" spans="2:12" s="15" customFormat="1" ht="14.5" customHeight="1">
      <c r="B34" s="14"/>
      <c r="E34" s="10" t="s">
        <v>33</v>
      </c>
      <c r="F34" s="79">
        <f>ROUND((SUM(BF118:BF134)),  2)</f>
        <v>0</v>
      </c>
      <c r="I34" s="80">
        <v>0.12</v>
      </c>
      <c r="J34" s="79">
        <f>ROUND(((SUM(BF118:BF134))*I34),  2)</f>
        <v>0</v>
      </c>
      <c r="L34" s="14"/>
    </row>
    <row r="35" spans="2:12" s="15" customFormat="1" ht="14.5" hidden="1" customHeight="1">
      <c r="B35" s="14"/>
      <c r="E35" s="10" t="s">
        <v>34</v>
      </c>
      <c r="F35" s="79">
        <f>ROUND((SUM(BG118:BG134)),  2)</f>
        <v>0</v>
      </c>
      <c r="I35" s="80">
        <v>0.21</v>
      </c>
      <c r="J35" s="79">
        <f>0</f>
        <v>0</v>
      </c>
      <c r="L35" s="14"/>
    </row>
    <row r="36" spans="2:12" s="15" customFormat="1" ht="14.5" hidden="1" customHeight="1">
      <c r="B36" s="14"/>
      <c r="E36" s="10" t="s">
        <v>35</v>
      </c>
      <c r="F36" s="79">
        <f>ROUND((SUM(BH118:BH134)),  2)</f>
        <v>0</v>
      </c>
      <c r="I36" s="80">
        <v>0.12</v>
      </c>
      <c r="J36" s="79">
        <f>0</f>
        <v>0</v>
      </c>
      <c r="L36" s="14"/>
    </row>
    <row r="37" spans="2:12" s="15" customFormat="1" ht="14.5" hidden="1" customHeight="1">
      <c r="B37" s="14"/>
      <c r="E37" s="10" t="s">
        <v>36</v>
      </c>
      <c r="F37" s="79">
        <f>ROUND((SUM(BI118:BI134)),  2)</f>
        <v>0</v>
      </c>
      <c r="I37" s="80">
        <v>0</v>
      </c>
      <c r="J37" s="79">
        <f>0</f>
        <v>0</v>
      </c>
      <c r="L37" s="14"/>
    </row>
    <row r="38" spans="2:12" s="15" customFormat="1" ht="7" customHeight="1">
      <c r="B38" s="14"/>
      <c r="L38" s="14"/>
    </row>
    <row r="39" spans="2:12" s="15" customFormat="1" ht="25.25" customHeight="1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" customHeight="1">
      <c r="B40" s="14"/>
      <c r="L40" s="14"/>
    </row>
    <row r="41" spans="2:12" ht="14.5" customHeight="1">
      <c r="B41" s="4"/>
      <c r="L41" s="4"/>
    </row>
    <row r="42" spans="2:12" ht="14.5" customHeight="1">
      <c r="B42" s="4"/>
      <c r="L42" s="4"/>
    </row>
    <row r="43" spans="2:12" ht="14.5" customHeight="1">
      <c r="B43" s="4"/>
      <c r="L43" s="4"/>
    </row>
    <row r="44" spans="2:12" ht="14.5" customHeight="1">
      <c r="B44" s="4"/>
      <c r="L44" s="4"/>
    </row>
    <row r="45" spans="2:12" ht="14.5" customHeight="1">
      <c r="B45" s="4"/>
      <c r="L45" s="4"/>
    </row>
    <row r="46" spans="2:12" ht="14.5" customHeight="1">
      <c r="B46" s="4"/>
      <c r="L46" s="4"/>
    </row>
    <row r="47" spans="2:12" ht="14.5" customHeight="1">
      <c r="B47" s="4"/>
      <c r="L47" s="4"/>
    </row>
    <row r="48" spans="2:12" ht="14.5" customHeight="1">
      <c r="B48" s="4"/>
      <c r="L48" s="4"/>
    </row>
    <row r="49" spans="2:12" ht="14.5" customHeight="1">
      <c r="B49" s="4"/>
      <c r="L49" s="4"/>
    </row>
    <row r="50" spans="2:12" s="15" customFormat="1" ht="14.5" customHeight="1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>
      <c r="B51" s="4"/>
      <c r="L51" s="4"/>
    </row>
    <row r="52" spans="2:12">
      <c r="B52" s="4"/>
      <c r="L52" s="4"/>
    </row>
    <row r="53" spans="2:12">
      <c r="B53" s="4"/>
      <c r="L53" s="4"/>
    </row>
    <row r="54" spans="2:12">
      <c r="B54" s="4"/>
      <c r="L54" s="4"/>
    </row>
    <row r="55" spans="2:12">
      <c r="B55" s="4"/>
      <c r="L55" s="4"/>
    </row>
    <row r="56" spans="2:12">
      <c r="B56" s="4"/>
      <c r="L56" s="4"/>
    </row>
    <row r="57" spans="2:12">
      <c r="B57" s="4"/>
      <c r="L57" s="4"/>
    </row>
    <row r="58" spans="2:12">
      <c r="B58" s="4"/>
      <c r="L58" s="4"/>
    </row>
    <row r="59" spans="2:12">
      <c r="B59" s="4"/>
      <c r="L59" s="4"/>
    </row>
    <row r="60" spans="2:12">
      <c r="B60" s="4"/>
      <c r="L60" s="4"/>
    </row>
    <row r="61" spans="2:12" s="15" customFormat="1" ht="13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>
      <c r="B62" s="4"/>
      <c r="L62" s="4"/>
    </row>
    <row r="63" spans="2:12">
      <c r="B63" s="4"/>
      <c r="L63" s="4"/>
    </row>
    <row r="64" spans="2:12">
      <c r="B64" s="4"/>
      <c r="L64" s="4"/>
    </row>
    <row r="65" spans="2:12" s="15" customFormat="1" ht="13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>
      <c r="B66" s="4"/>
      <c r="L66" s="4"/>
    </row>
    <row r="67" spans="2:12">
      <c r="B67" s="4"/>
      <c r="L67" s="4"/>
    </row>
    <row r="68" spans="2:12">
      <c r="B68" s="4"/>
      <c r="L68" s="4"/>
    </row>
    <row r="69" spans="2:12">
      <c r="B69" s="4"/>
      <c r="L69" s="4"/>
    </row>
    <row r="70" spans="2:12">
      <c r="B70" s="4"/>
      <c r="L70" s="4"/>
    </row>
    <row r="71" spans="2:12">
      <c r="B71" s="4"/>
      <c r="L71" s="4"/>
    </row>
    <row r="72" spans="2:12">
      <c r="B72" s="4"/>
      <c r="L72" s="4"/>
    </row>
    <row r="73" spans="2:12">
      <c r="B73" s="4"/>
      <c r="L73" s="4"/>
    </row>
    <row r="74" spans="2:12">
      <c r="B74" s="4"/>
      <c r="L74" s="4"/>
    </row>
    <row r="75" spans="2:12">
      <c r="B75" s="4"/>
      <c r="L75" s="4"/>
    </row>
    <row r="76" spans="2:12" s="15" customFormat="1" ht="13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" customHeight="1">
      <c r="B82" s="14"/>
      <c r="C82" s="5" t="s">
        <v>79</v>
      </c>
      <c r="L82" s="14"/>
    </row>
    <row r="83" spans="2:47" s="15" customFormat="1" ht="7" customHeight="1">
      <c r="B83" s="14"/>
      <c r="L83" s="14"/>
    </row>
    <row r="84" spans="2:47" s="15" customFormat="1" ht="12" customHeight="1">
      <c r="B84" s="14"/>
      <c r="C84" s="10" t="s">
        <v>10</v>
      </c>
      <c r="L84" s="14"/>
    </row>
    <row r="85" spans="2:47" s="15" customFormat="1" ht="26.25" customHeight="1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>
      <c r="B86" s="14"/>
      <c r="C86" s="10" t="s">
        <v>78</v>
      </c>
      <c r="L86" s="14"/>
    </row>
    <row r="87" spans="2:47" s="15" customFormat="1" ht="16.5" customHeight="1">
      <c r="B87" s="14"/>
      <c r="E87" s="209" t="str">
        <f>E9</f>
        <v>025 - OSVĚTLENÍ</v>
      </c>
      <c r="F87" s="220"/>
      <c r="G87" s="220"/>
      <c r="H87" s="220"/>
      <c r="L87" s="14"/>
    </row>
    <row r="88" spans="2:47" s="15" customFormat="1" ht="7" customHeight="1">
      <c r="B88" s="14"/>
      <c r="L88" s="14"/>
    </row>
    <row r="89" spans="2:47" s="15" customFormat="1" ht="12" customHeight="1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" customHeight="1">
      <c r="B90" s="14"/>
      <c r="L90" s="14"/>
    </row>
    <row r="91" spans="2:47" s="15" customFormat="1" ht="40.25" customHeight="1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25" customHeight="1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25" customHeight="1">
      <c r="B93" s="14"/>
      <c r="L93" s="14"/>
    </row>
    <row r="94" spans="2:47" s="15" customFormat="1" ht="29.25" customHeight="1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25" customHeight="1">
      <c r="B95" s="14"/>
      <c r="L95" s="14"/>
    </row>
    <row r="96" spans="2:47" s="15" customFormat="1" ht="23" customHeight="1">
      <c r="B96" s="14"/>
      <c r="C96" s="91" t="s">
        <v>82</v>
      </c>
      <c r="J96" s="53">
        <f>J118</f>
        <v>0</v>
      </c>
      <c r="L96" s="14"/>
      <c r="AU96" s="74" t="s">
        <v>83</v>
      </c>
    </row>
    <row r="97" spans="2:12" s="93" customFormat="1" ht="25" customHeight="1">
      <c r="B97" s="92"/>
      <c r="D97" s="94" t="s">
        <v>91</v>
      </c>
      <c r="E97" s="95"/>
      <c r="F97" s="95"/>
      <c r="G97" s="95"/>
      <c r="H97" s="95"/>
      <c r="I97" s="95"/>
      <c r="J97" s="96">
        <f>J119</f>
        <v>0</v>
      </c>
      <c r="L97" s="92"/>
    </row>
    <row r="98" spans="2:12" s="93" customFormat="1" ht="25" customHeight="1">
      <c r="B98" s="92"/>
      <c r="D98" s="94" t="s">
        <v>492</v>
      </c>
      <c r="E98" s="95"/>
      <c r="F98" s="95"/>
      <c r="G98" s="95"/>
      <c r="H98" s="95"/>
      <c r="I98" s="95"/>
      <c r="J98" s="96">
        <f>J120</f>
        <v>0</v>
      </c>
      <c r="L98" s="92"/>
    </row>
    <row r="99" spans="2:12" s="15" customFormat="1" ht="21.75" customHeight="1">
      <c r="B99" s="14"/>
      <c r="L99" s="14"/>
    </row>
    <row r="100" spans="2:12" s="15" customFormat="1" ht="7" customHeight="1"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14"/>
    </row>
    <row r="104" spans="2:12" s="15" customFormat="1" ht="7" customHeight="1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14"/>
    </row>
    <row r="105" spans="2:12" s="15" customFormat="1" ht="25" customHeight="1">
      <c r="B105" s="14"/>
      <c r="C105" s="5" t="s">
        <v>104</v>
      </c>
      <c r="L105" s="14"/>
    </row>
    <row r="106" spans="2:12" s="15" customFormat="1" ht="7" customHeight="1">
      <c r="B106" s="14"/>
      <c r="L106" s="14"/>
    </row>
    <row r="107" spans="2:12" s="15" customFormat="1" ht="12" customHeight="1">
      <c r="B107" s="14"/>
      <c r="C107" s="10" t="s">
        <v>10</v>
      </c>
      <c r="L107" s="14"/>
    </row>
    <row r="108" spans="2:12" s="15" customFormat="1" ht="26.25" customHeight="1">
      <c r="B108" s="14"/>
      <c r="E108" s="218" t="str">
        <f>E7</f>
        <v xml:space="preserve">	MĚSTSKÉ MUZEUM MARIÁNSKÉ LÁZNĚ - STAVEBNÍ ÚPRAVY - EXPOZICE</v>
      </c>
      <c r="F108" s="219"/>
      <c r="G108" s="219"/>
      <c r="H108" s="219"/>
      <c r="L108" s="14"/>
    </row>
    <row r="109" spans="2:12" s="15" customFormat="1" ht="12" customHeight="1">
      <c r="B109" s="14"/>
      <c r="C109" s="10" t="s">
        <v>78</v>
      </c>
      <c r="L109" s="14"/>
    </row>
    <row r="110" spans="2:12" s="15" customFormat="1" ht="16.5" customHeight="1">
      <c r="B110" s="14"/>
      <c r="E110" s="209" t="str">
        <f>E9</f>
        <v>025 - OSVĚTLENÍ</v>
      </c>
      <c r="F110" s="220"/>
      <c r="G110" s="220"/>
      <c r="H110" s="220"/>
      <c r="L110" s="14"/>
    </row>
    <row r="111" spans="2:12" s="15" customFormat="1" ht="7" customHeight="1">
      <c r="B111" s="14"/>
      <c r="L111" s="14"/>
    </row>
    <row r="112" spans="2:12" s="15" customFormat="1" ht="12" customHeight="1">
      <c r="B112" s="14"/>
      <c r="C112" s="10" t="s">
        <v>13</v>
      </c>
      <c r="F112" s="8" t="str">
        <f>F12</f>
        <v>Mariánské Lázně</v>
      </c>
      <c r="I112" s="10" t="s">
        <v>15</v>
      </c>
      <c r="J112" s="38">
        <f>IF(J12="","",J12)</f>
        <v>45736</v>
      </c>
      <c r="L112" s="14"/>
    </row>
    <row r="113" spans="2:64" s="15" customFormat="1" ht="7" customHeight="1">
      <c r="B113" s="14"/>
      <c r="L113" s="14"/>
    </row>
    <row r="114" spans="2:64" s="15" customFormat="1" ht="40.25" customHeight="1">
      <c r="B114" s="14"/>
      <c r="C114" s="10" t="s">
        <v>16</v>
      </c>
      <c r="F114" s="8" t="str">
        <f>E15</f>
        <v>Město Mariánské Lázně, Ruská 155, 353 01 M. Lázně</v>
      </c>
      <c r="I114" s="10" t="s">
        <v>23</v>
      </c>
      <c r="J114" s="12" t="str">
        <f>E21</f>
        <v>Ing. arch. Jan Albrecht, Závěrka 473/8 169 00 Praha 6</v>
      </c>
      <c r="L114" s="14"/>
    </row>
    <row r="115" spans="2:64" s="15" customFormat="1" ht="15.25" customHeight="1">
      <c r="B115" s="14"/>
      <c r="C115" s="10" t="s">
        <v>21</v>
      </c>
      <c r="F115" s="8" t="str">
        <f>IF(E18="","",E18)</f>
        <v xml:space="preserve"> </v>
      </c>
      <c r="I115" s="10" t="s">
        <v>25</v>
      </c>
      <c r="J115" s="12">
        <f>E24</f>
        <v>0</v>
      </c>
      <c r="L115" s="14"/>
    </row>
    <row r="116" spans="2:64" s="15" customFormat="1" ht="10.25" customHeight="1">
      <c r="B116" s="14"/>
      <c r="L116" s="14"/>
    </row>
    <row r="117" spans="2:64" s="108" customFormat="1" ht="29.25" customHeight="1">
      <c r="B117" s="103"/>
      <c r="C117" s="104" t="s">
        <v>105</v>
      </c>
      <c r="D117" s="105" t="s">
        <v>52</v>
      </c>
      <c r="E117" s="105" t="s">
        <v>48</v>
      </c>
      <c r="F117" s="105" t="s">
        <v>49</v>
      </c>
      <c r="G117" s="105" t="s">
        <v>106</v>
      </c>
      <c r="H117" s="105" t="s">
        <v>107</v>
      </c>
      <c r="I117" s="105" t="s">
        <v>108</v>
      </c>
      <c r="J117" s="106" t="s">
        <v>81</v>
      </c>
      <c r="K117" s="107" t="s">
        <v>109</v>
      </c>
      <c r="L117" s="103"/>
      <c r="M117" s="45" t="s">
        <v>1</v>
      </c>
      <c r="N117" s="46" t="s">
        <v>31</v>
      </c>
      <c r="O117" s="46" t="s">
        <v>110</v>
      </c>
      <c r="P117" s="46" t="s">
        <v>111</v>
      </c>
      <c r="Q117" s="46" t="s">
        <v>112</v>
      </c>
      <c r="R117" s="46" t="s">
        <v>113</v>
      </c>
      <c r="S117" s="46" t="s">
        <v>114</v>
      </c>
      <c r="T117" s="47" t="s">
        <v>115</v>
      </c>
    </row>
    <row r="118" spans="2:64" s="15" customFormat="1" ht="23" customHeight="1">
      <c r="B118" s="14"/>
      <c r="C118" s="51" t="s">
        <v>116</v>
      </c>
      <c r="J118" s="109">
        <f>BK118</f>
        <v>0</v>
      </c>
      <c r="L118" s="14"/>
      <c r="M118" s="48"/>
      <c r="N118" s="39"/>
      <c r="O118" s="39"/>
      <c r="P118" s="110">
        <f>P119+P120</f>
        <v>0</v>
      </c>
      <c r="Q118" s="39"/>
      <c r="R118" s="110">
        <f>R119+R120</f>
        <v>0</v>
      </c>
      <c r="S118" s="39"/>
      <c r="T118" s="111">
        <f>T119+T120</f>
        <v>0</v>
      </c>
      <c r="AT118" s="74" t="s">
        <v>66</v>
      </c>
      <c r="AU118" s="74" t="s">
        <v>83</v>
      </c>
      <c r="BK118" s="112">
        <f>BK119+BK120</f>
        <v>0</v>
      </c>
    </row>
    <row r="119" spans="2:64" s="114" customFormat="1" ht="26" customHeight="1">
      <c r="B119" s="113"/>
      <c r="D119" s="115" t="s">
        <v>66</v>
      </c>
      <c r="E119" s="116" t="s">
        <v>157</v>
      </c>
      <c r="F119" s="116" t="s">
        <v>158</v>
      </c>
      <c r="J119" s="117">
        <f>BK119</f>
        <v>0</v>
      </c>
      <c r="L119" s="113"/>
      <c r="M119" s="118"/>
      <c r="P119" s="119">
        <v>0</v>
      </c>
      <c r="R119" s="119">
        <v>0</v>
      </c>
      <c r="T119" s="120">
        <v>0</v>
      </c>
      <c r="AR119" s="115">
        <v>1</v>
      </c>
      <c r="AT119" s="122" t="s">
        <v>66</v>
      </c>
      <c r="AU119" s="122" t="s">
        <v>67</v>
      </c>
      <c r="AY119" s="115" t="s">
        <v>119</v>
      </c>
      <c r="BK119" s="123">
        <v>0</v>
      </c>
    </row>
    <row r="120" spans="2:64" s="114" customFormat="1" ht="26" customHeight="1">
      <c r="B120" s="113"/>
      <c r="D120" s="115" t="s">
        <v>66</v>
      </c>
      <c r="E120" s="116">
        <v>741</v>
      </c>
      <c r="F120" s="116" t="s">
        <v>483</v>
      </c>
      <c r="J120" s="117">
        <f>BK120</f>
        <v>0</v>
      </c>
      <c r="L120" s="113"/>
      <c r="M120" s="118"/>
      <c r="P120" s="119">
        <f>SUM(P121:P134)</f>
        <v>0</v>
      </c>
      <c r="R120" s="119">
        <f>SUM(R121:R134)</f>
        <v>0</v>
      </c>
      <c r="T120" s="120">
        <f>SUM(T121:T134)</f>
        <v>0</v>
      </c>
      <c r="AR120" s="115">
        <v>1</v>
      </c>
      <c r="AT120" s="122" t="s">
        <v>66</v>
      </c>
      <c r="AU120" s="122" t="s">
        <v>67</v>
      </c>
      <c r="AY120" s="115" t="s">
        <v>119</v>
      </c>
      <c r="BK120" s="123">
        <f>SUM(BK121:BK134)</f>
        <v>0</v>
      </c>
    </row>
    <row r="121" spans="2:64" s="15" customFormat="1" ht="39">
      <c r="B121" s="14"/>
      <c r="C121" s="73" t="s">
        <v>70</v>
      </c>
      <c r="D121" s="73" t="s">
        <v>120</v>
      </c>
      <c r="E121" s="126" t="s">
        <v>513</v>
      </c>
      <c r="F121" s="127" t="s">
        <v>452</v>
      </c>
      <c r="G121" s="128" t="s">
        <v>169</v>
      </c>
      <c r="H121" s="129">
        <v>8</v>
      </c>
      <c r="I121" s="178">
        <v>0</v>
      </c>
      <c r="J121" s="130">
        <f t="shared" ref="J121:J134" si="0">ROUND(I121*H121,2)</f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ref="P121:P134" si="1">O121*H121</f>
        <v>0</v>
      </c>
      <c r="Q121" s="134">
        <v>0</v>
      </c>
      <c r="R121" s="134">
        <f t="shared" ref="R121:R134" si="2">Q121*H121</f>
        <v>0</v>
      </c>
      <c r="S121" s="134">
        <v>0</v>
      </c>
      <c r="T121" s="135">
        <f t="shared" ref="T121:T134" si="3">S121*H121</f>
        <v>0</v>
      </c>
      <c r="V121" s="137"/>
      <c r="AR121" s="136">
        <v>1</v>
      </c>
      <c r="AT121" s="136" t="s">
        <v>120</v>
      </c>
      <c r="AU121" s="136" t="s">
        <v>70</v>
      </c>
      <c r="AY121" s="74" t="s">
        <v>119</v>
      </c>
      <c r="BE121" s="137">
        <f t="shared" ref="BE121:BE134" si="4">IF(N121="základní",J121,0)</f>
        <v>0</v>
      </c>
      <c r="BF121" s="137">
        <f t="shared" ref="BF121:BF134" si="5">IF(N121="snížená",J121,0)</f>
        <v>0</v>
      </c>
      <c r="BG121" s="137">
        <f t="shared" ref="BG121:BG134" si="6">IF(N121="zákl. přenesená",J121,0)</f>
        <v>0</v>
      </c>
      <c r="BH121" s="137">
        <f t="shared" ref="BH121:BH134" si="7">IF(N121="sníž. přenesená",J121,0)</f>
        <v>0</v>
      </c>
      <c r="BI121" s="137">
        <f t="shared" ref="BI121:BI134" si="8">IF(N121="nulová",J121,0)</f>
        <v>0</v>
      </c>
      <c r="BJ121" s="74" t="s">
        <v>70</v>
      </c>
      <c r="BK121" s="137">
        <f t="shared" ref="BK121:BK134" si="9">ROUND(I121*H121,2)</f>
        <v>0</v>
      </c>
      <c r="BL121" s="74" t="s">
        <v>159</v>
      </c>
    </row>
    <row r="122" spans="2:64" s="15" customFormat="1" ht="52">
      <c r="B122" s="14"/>
      <c r="C122" s="73" t="s">
        <v>71</v>
      </c>
      <c r="D122" s="73" t="s">
        <v>120</v>
      </c>
      <c r="E122" s="126" t="s">
        <v>514</v>
      </c>
      <c r="F122" s="127" t="s">
        <v>453</v>
      </c>
      <c r="G122" s="128" t="s">
        <v>169</v>
      </c>
      <c r="H122" s="129">
        <v>1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>
        <v>2</v>
      </c>
      <c r="AT122" s="136" t="s">
        <v>120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159</v>
      </c>
    </row>
    <row r="123" spans="2:64" s="15" customFormat="1" ht="65">
      <c r="B123" s="14"/>
      <c r="C123" s="73" t="s">
        <v>126</v>
      </c>
      <c r="D123" s="73" t="s">
        <v>120</v>
      </c>
      <c r="E123" s="126" t="s">
        <v>515</v>
      </c>
      <c r="F123" s="127" t="s">
        <v>454</v>
      </c>
      <c r="G123" s="128" t="s">
        <v>169</v>
      </c>
      <c r="H123" s="129">
        <v>1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>
        <v>3</v>
      </c>
      <c r="AT123" s="136" t="s">
        <v>120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159</v>
      </c>
    </row>
    <row r="124" spans="2:64" s="15" customFormat="1" ht="52">
      <c r="B124" s="14"/>
      <c r="C124" s="73" t="s">
        <v>122</v>
      </c>
      <c r="D124" s="73" t="s">
        <v>120</v>
      </c>
      <c r="E124" s="126" t="s">
        <v>516</v>
      </c>
      <c r="F124" s="127" t="s">
        <v>458</v>
      </c>
      <c r="G124" s="128" t="s">
        <v>169</v>
      </c>
      <c r="H124" s="129">
        <v>2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>
        <v>4</v>
      </c>
      <c r="AT124" s="136" t="s">
        <v>120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159</v>
      </c>
    </row>
    <row r="125" spans="2:64" s="15" customFormat="1" ht="65">
      <c r="B125" s="14"/>
      <c r="C125" s="73" t="s">
        <v>176</v>
      </c>
      <c r="D125" s="73" t="s">
        <v>120</v>
      </c>
      <c r="E125" s="126" t="s">
        <v>517</v>
      </c>
      <c r="F125" s="127" t="s">
        <v>459</v>
      </c>
      <c r="G125" s="128" t="s">
        <v>169</v>
      </c>
      <c r="H125" s="129">
        <v>7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>
        <v>5</v>
      </c>
      <c r="AT125" s="136" t="s">
        <v>120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159</v>
      </c>
    </row>
    <row r="126" spans="2:64" s="15" customFormat="1" ht="65">
      <c r="B126" s="14"/>
      <c r="C126" s="73" t="s">
        <v>136</v>
      </c>
      <c r="D126" s="73" t="s">
        <v>120</v>
      </c>
      <c r="E126" s="126" t="s">
        <v>518</v>
      </c>
      <c r="F126" s="127" t="s">
        <v>460</v>
      </c>
      <c r="G126" s="128" t="s">
        <v>169</v>
      </c>
      <c r="H126" s="129">
        <v>12</v>
      </c>
      <c r="I126" s="178">
        <v>0</v>
      </c>
      <c r="J126" s="130">
        <f t="shared" si="0"/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>
        <v>6</v>
      </c>
      <c r="AT126" s="136" t="s">
        <v>120</v>
      </c>
      <c r="AU126" s="136" t="s">
        <v>70</v>
      </c>
      <c r="AY126" s="74" t="s">
        <v>119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74" t="s">
        <v>70</v>
      </c>
      <c r="BK126" s="137">
        <f t="shared" si="9"/>
        <v>0</v>
      </c>
      <c r="BL126" s="74" t="s">
        <v>159</v>
      </c>
    </row>
    <row r="127" spans="2:64" s="15" customFormat="1" ht="65">
      <c r="B127" s="14"/>
      <c r="C127" s="73" t="s">
        <v>177</v>
      </c>
      <c r="D127" s="73" t="s">
        <v>120</v>
      </c>
      <c r="E127" s="126" t="s">
        <v>519</v>
      </c>
      <c r="F127" s="127" t="s">
        <v>463</v>
      </c>
      <c r="G127" s="128" t="s">
        <v>169</v>
      </c>
      <c r="H127" s="129">
        <v>17</v>
      </c>
      <c r="I127" s="178">
        <v>0</v>
      </c>
      <c r="J127" s="130">
        <f t="shared" si="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>
        <v>7</v>
      </c>
      <c r="AT127" s="136" t="s">
        <v>120</v>
      </c>
      <c r="AU127" s="136" t="s">
        <v>70</v>
      </c>
      <c r="AY127" s="74" t="s">
        <v>119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4" t="s">
        <v>70</v>
      </c>
      <c r="BK127" s="137">
        <f t="shared" si="9"/>
        <v>0</v>
      </c>
      <c r="BL127" s="74" t="s">
        <v>159</v>
      </c>
    </row>
    <row r="128" spans="2:64" s="15" customFormat="1" ht="65">
      <c r="B128" s="14"/>
      <c r="C128" s="73" t="s">
        <v>130</v>
      </c>
      <c r="D128" s="73" t="s">
        <v>120</v>
      </c>
      <c r="E128" s="126" t="s">
        <v>520</v>
      </c>
      <c r="F128" s="127" t="s">
        <v>465</v>
      </c>
      <c r="G128" s="128" t="s">
        <v>169</v>
      </c>
      <c r="H128" s="129">
        <v>7</v>
      </c>
      <c r="I128" s="178">
        <v>0</v>
      </c>
      <c r="J128" s="130">
        <f t="shared" si="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>
        <v>8</v>
      </c>
      <c r="AT128" s="136" t="s">
        <v>120</v>
      </c>
      <c r="AU128" s="136" t="s">
        <v>70</v>
      </c>
      <c r="AY128" s="74" t="s">
        <v>119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4" t="s">
        <v>70</v>
      </c>
      <c r="BK128" s="137">
        <f t="shared" si="9"/>
        <v>0</v>
      </c>
      <c r="BL128" s="74" t="s">
        <v>159</v>
      </c>
    </row>
    <row r="129" spans="2:64" s="15" customFormat="1" ht="26">
      <c r="B129" s="14"/>
      <c r="C129" s="73" t="s">
        <v>140</v>
      </c>
      <c r="D129" s="73" t="s">
        <v>120</v>
      </c>
      <c r="E129" s="126" t="s">
        <v>467</v>
      </c>
      <c r="F129" s="127" t="s">
        <v>468</v>
      </c>
      <c r="G129" s="128" t="s">
        <v>134</v>
      </c>
      <c r="H129" s="129">
        <v>39.1</v>
      </c>
      <c r="I129" s="178">
        <v>0</v>
      </c>
      <c r="J129" s="130">
        <f t="shared" ref="J129" si="10">ROUND(I129*H129,2)</f>
        <v>0</v>
      </c>
      <c r="K129" s="160"/>
      <c r="L129" s="161"/>
      <c r="M129" s="162" t="s">
        <v>1</v>
      </c>
      <c r="N129" s="133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>
        <v>9</v>
      </c>
      <c r="AT129" s="136" t="s">
        <v>120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159</v>
      </c>
    </row>
    <row r="130" spans="2:64" s="15" customFormat="1" ht="39">
      <c r="B130" s="14"/>
      <c r="C130" s="73" t="s">
        <v>469</v>
      </c>
      <c r="D130" s="73" t="s">
        <v>120</v>
      </c>
      <c r="E130" s="126" t="s">
        <v>479</v>
      </c>
      <c r="F130" s="127" t="s">
        <v>478</v>
      </c>
      <c r="G130" s="128" t="s">
        <v>134</v>
      </c>
      <c r="H130" s="129">
        <v>39.1</v>
      </c>
      <c r="I130" s="178">
        <v>0</v>
      </c>
      <c r="J130" s="130">
        <f t="shared" ref="J130" si="11">ROUND(I130*H130,2)</f>
        <v>0</v>
      </c>
      <c r="K130" s="160"/>
      <c r="L130" s="161"/>
      <c r="M130" s="162"/>
      <c r="N130" s="133" t="s">
        <v>32</v>
      </c>
      <c r="O130" s="134">
        <v>0</v>
      </c>
      <c r="P130" s="134">
        <f t="shared" ref="P130" si="12">O130*H130</f>
        <v>0</v>
      </c>
      <c r="Q130" s="134">
        <v>0</v>
      </c>
      <c r="R130" s="134">
        <f t="shared" ref="R130" si="13">Q130*H130</f>
        <v>0</v>
      </c>
      <c r="S130" s="134">
        <v>0</v>
      </c>
      <c r="T130" s="135">
        <f t="shared" ref="T130" si="14">S130*H130</f>
        <v>0</v>
      </c>
      <c r="AR130" s="136">
        <v>10</v>
      </c>
      <c r="AT130" s="136" t="s">
        <v>120</v>
      </c>
      <c r="AU130" s="136">
        <v>1</v>
      </c>
      <c r="AY130" s="74" t="s">
        <v>119</v>
      </c>
      <c r="BE130" s="137">
        <f t="shared" ref="BE130" si="15">IF(N130="základní",J130,0)</f>
        <v>0</v>
      </c>
      <c r="BF130" s="137">
        <f t="shared" ref="BF130" si="16">IF(N130="snížená",J130,0)</f>
        <v>0</v>
      </c>
      <c r="BG130" s="137">
        <f t="shared" ref="BG130" si="17">IF(N130="zákl. přenesená",J130,0)</f>
        <v>0</v>
      </c>
      <c r="BH130" s="137">
        <f t="shared" ref="BH130" si="18">IF(N130="sníž. přenesená",J130,0)</f>
        <v>0</v>
      </c>
      <c r="BI130" s="137">
        <f t="shared" ref="BI130" si="19">IF(N130="nulová",J130,0)</f>
        <v>0</v>
      </c>
      <c r="BJ130" s="74">
        <v>1</v>
      </c>
      <c r="BK130" s="137">
        <f t="shared" ref="BK130" si="20">ROUND(I130*H130,2)</f>
        <v>0</v>
      </c>
      <c r="BL130" s="74" t="s">
        <v>494</v>
      </c>
    </row>
    <row r="131" spans="2:64" s="15" customFormat="1" ht="26">
      <c r="B131" s="14"/>
      <c r="C131" s="73" t="s">
        <v>480</v>
      </c>
      <c r="D131" s="73" t="s">
        <v>120</v>
      </c>
      <c r="E131" s="126" t="s">
        <v>470</v>
      </c>
      <c r="F131" s="127" t="s">
        <v>471</v>
      </c>
      <c r="G131" s="128" t="s">
        <v>169</v>
      </c>
      <c r="H131" s="129">
        <v>2</v>
      </c>
      <c r="I131" s="179">
        <v>0</v>
      </c>
      <c r="J131" s="129">
        <f t="shared" si="0"/>
        <v>0</v>
      </c>
      <c r="K131" s="160"/>
      <c r="L131" s="161"/>
      <c r="M131" s="162" t="s">
        <v>1</v>
      </c>
      <c r="N131" s="133" t="s">
        <v>32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5">
        <f t="shared" si="3"/>
        <v>0</v>
      </c>
      <c r="AR131" s="136">
        <v>11</v>
      </c>
      <c r="AT131" s="136" t="s">
        <v>120</v>
      </c>
      <c r="AU131" s="136" t="s">
        <v>70</v>
      </c>
      <c r="AY131" s="74" t="s">
        <v>119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4" t="s">
        <v>70</v>
      </c>
      <c r="BK131" s="137">
        <f t="shared" si="9"/>
        <v>0</v>
      </c>
      <c r="BL131" s="74" t="s">
        <v>159</v>
      </c>
    </row>
    <row r="132" spans="2:64" s="15" customFormat="1" ht="26">
      <c r="B132" s="14"/>
      <c r="C132" s="73" t="s">
        <v>6</v>
      </c>
      <c r="D132" s="73" t="s">
        <v>120</v>
      </c>
      <c r="E132" s="126" t="s">
        <v>472</v>
      </c>
      <c r="F132" s="127" t="s">
        <v>473</v>
      </c>
      <c r="G132" s="128" t="s">
        <v>169</v>
      </c>
      <c r="H132" s="129">
        <v>10</v>
      </c>
      <c r="I132" s="178">
        <v>0</v>
      </c>
      <c r="J132" s="130">
        <f t="shared" si="0"/>
        <v>0</v>
      </c>
      <c r="K132" s="160"/>
      <c r="L132" s="161"/>
      <c r="M132" s="162" t="s">
        <v>1</v>
      </c>
      <c r="N132" s="133" t="s">
        <v>32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5">
        <f t="shared" si="3"/>
        <v>0</v>
      </c>
      <c r="AR132" s="136">
        <v>12</v>
      </c>
      <c r="AT132" s="136" t="s">
        <v>120</v>
      </c>
      <c r="AU132" s="136" t="s">
        <v>70</v>
      </c>
      <c r="AY132" s="74" t="s">
        <v>119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4" t="s">
        <v>70</v>
      </c>
      <c r="BK132" s="137">
        <f t="shared" si="9"/>
        <v>0</v>
      </c>
      <c r="BL132" s="74" t="s">
        <v>159</v>
      </c>
    </row>
    <row r="133" spans="2:64" s="15" customFormat="1" ht="26">
      <c r="B133" s="14"/>
      <c r="C133" s="73" t="s">
        <v>481</v>
      </c>
      <c r="D133" s="73" t="s">
        <v>120</v>
      </c>
      <c r="E133" s="126" t="s">
        <v>474</v>
      </c>
      <c r="F133" s="127" t="s">
        <v>475</v>
      </c>
      <c r="G133" s="128" t="s">
        <v>169</v>
      </c>
      <c r="H133" s="129">
        <v>8</v>
      </c>
      <c r="I133" s="178">
        <v>0</v>
      </c>
      <c r="J133" s="130">
        <f t="shared" si="0"/>
        <v>0</v>
      </c>
      <c r="K133" s="160"/>
      <c r="L133" s="161"/>
      <c r="M133" s="162" t="s">
        <v>1</v>
      </c>
      <c r="N133" s="133" t="s">
        <v>32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>
        <v>13</v>
      </c>
      <c r="AT133" s="136" t="s">
        <v>120</v>
      </c>
      <c r="AU133" s="136" t="s">
        <v>70</v>
      </c>
      <c r="AY133" s="74" t="s">
        <v>119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4" t="s">
        <v>70</v>
      </c>
      <c r="BK133" s="137">
        <f t="shared" si="9"/>
        <v>0</v>
      </c>
      <c r="BL133" s="74" t="s">
        <v>159</v>
      </c>
    </row>
    <row r="134" spans="2:64" s="15" customFormat="1" ht="26">
      <c r="B134" s="14"/>
      <c r="C134" s="73" t="s">
        <v>482</v>
      </c>
      <c r="D134" s="73" t="s">
        <v>120</v>
      </c>
      <c r="E134" s="126" t="s">
        <v>476</v>
      </c>
      <c r="F134" s="127" t="s">
        <v>477</v>
      </c>
      <c r="G134" s="128" t="s">
        <v>169</v>
      </c>
      <c r="H134" s="129">
        <v>2</v>
      </c>
      <c r="I134" s="178">
        <v>0</v>
      </c>
      <c r="J134" s="130">
        <f t="shared" si="0"/>
        <v>0</v>
      </c>
      <c r="K134" s="160"/>
      <c r="L134" s="161"/>
      <c r="M134" s="162" t="s">
        <v>1</v>
      </c>
      <c r="N134" s="133" t="s">
        <v>32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5">
        <f t="shared" si="3"/>
        <v>0</v>
      </c>
      <c r="AR134" s="136">
        <v>14</v>
      </c>
      <c r="AT134" s="136" t="s">
        <v>120</v>
      </c>
      <c r="AU134" s="136" t="s">
        <v>70</v>
      </c>
      <c r="AY134" s="74" t="s">
        <v>119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4" t="s">
        <v>70</v>
      </c>
      <c r="BK134" s="137">
        <f t="shared" si="9"/>
        <v>0</v>
      </c>
      <c r="BL134" s="74" t="s">
        <v>159</v>
      </c>
    </row>
    <row r="135" spans="2:64" s="15" customFormat="1" ht="7" customHeight="1"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14"/>
    </row>
    <row r="137" spans="2:64">
      <c r="J137" s="177"/>
    </row>
    <row r="138" spans="2:64">
      <c r="V138" s="177"/>
    </row>
  </sheetData>
  <sheetProtection algorithmName="SHA-512" hashValue="ehZ3NxjrHcb7ryDzQoezdUIXIlkNt/t5Hr2yMs6OdyQtG5aMZ6+tLMykg4d3k6Pdw2LxFjhJD9VPvBsqobzqcg==" saltValue="mIZwGkKJNoxDrleiUwR3Mg==" spinCount="100000" sheet="1" objects="1" scenarios="1"/>
  <autoFilter ref="C117:K134" xr:uid="{00000000-0009-0000-0000-000003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011 - STAVEBNÍ ÚPRAVY</vt:lpstr>
      <vt:lpstr>022 - VZT a chlazení</vt:lpstr>
      <vt:lpstr>023 - ÚT</vt:lpstr>
      <vt:lpstr>024 - ELEKTROINSTALACE</vt:lpstr>
      <vt:lpstr>025 - OSVĚTLENÍ</vt:lpstr>
      <vt:lpstr>'011 - STAVEBNÍ ÚPRAVY'!Názvy_tisku</vt:lpstr>
      <vt:lpstr>'022 - VZT a chlazení'!Názvy_tisku</vt:lpstr>
      <vt:lpstr>'023 - ÚT'!Názvy_tisku</vt:lpstr>
      <vt:lpstr>'024 - ELEKTROINSTALACE'!Názvy_tisku</vt:lpstr>
      <vt:lpstr>'025 - OSVĚTLENÍ'!Názvy_tisku</vt:lpstr>
      <vt:lpstr>'Rekapitulace stavby'!Názvy_tisku</vt:lpstr>
      <vt:lpstr>'011 - STAVEBNÍ ÚPRAVY'!Oblast_tisku</vt:lpstr>
      <vt:lpstr>'022 - VZT a chlazení'!Oblast_tisku</vt:lpstr>
      <vt:lpstr>'023 - ÚT'!Oblast_tisku</vt:lpstr>
      <vt:lpstr>'024 - ELEKTROINSTALACE'!Oblast_tisku</vt:lpstr>
      <vt:lpstr>'025 - OSVĚTLENÍ'!Oblast_tisku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Albrecht</dc:creator>
  <cp:keywords/>
  <dc:description/>
  <cp:lastModifiedBy>Jan Albrecht</cp:lastModifiedBy>
  <dcterms:created xsi:type="dcterms:W3CDTF">2024-09-25T07:36:00Z</dcterms:created>
  <dcterms:modified xsi:type="dcterms:W3CDTF">2025-06-02T07:58:12Z</dcterms:modified>
  <cp:category/>
</cp:coreProperties>
</file>